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queryTables/queryTable1.xml" ContentType="application/vnd.openxmlformats-officedocument.spreadsheetml.query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My Drive\INFORM C&amp;CA - 2021\MODEL\Updated model\"/>
    </mc:Choice>
  </mc:AlternateContent>
  <xr:revisionPtr revIDLastSave="0" documentId="13_ncr:1_{F299A4B3-9651-4D7D-9D4F-D48B8B5D7810}" xr6:coauthVersionLast="46" xr6:coauthVersionMax="46" xr10:uidLastSave="{00000000-0000-0000-0000-000000000000}"/>
  <bookViews>
    <workbookView xWindow="29085" yWindow="315" windowWidth="25320" windowHeight="14355" tabRatio="821" xr2:uid="{00000000-000D-0000-FFFF-FFFF00000000}"/>
  </bookViews>
  <sheets>
    <sheet name="Главная" sheetId="73" r:id="rId1"/>
    <sheet name="Содержание" sheetId="72" r:id="rId2"/>
    <sheet name="Результаты ИНФОРМ КиЦА 2021" sheetId="5" r:id="rId3"/>
    <sheet name="Опасность&amp;Подверженность" sheetId="75" r:id="rId4"/>
    <sheet name="Уязвимость" sheetId="3" r:id="rId5"/>
    <sheet name="Отсутствие потенциала" sheetId="4" r:id="rId6"/>
    <sheet name="Данные индикатора" sheetId="74" r:id="rId7"/>
    <sheet name="Метаданные" sheetId="76" r:id="rId8"/>
    <sheet name="Дата индикатора" sheetId="78" r:id="rId9"/>
    <sheet name="Источник индикатора" sheetId="80" r:id="rId10"/>
    <sheet name="Географич. уровень индикатора" sheetId="86" r:id="rId11"/>
    <sheet name="Дата индикатора скрыт2" sheetId="82" state="hidden" r:id="rId12"/>
    <sheet name="Условный расчет данных" sheetId="79" r:id="rId13"/>
    <sheet name="Издержки и отсутсв индик скрыт" sheetId="83" state="hidden" r:id="rId14"/>
    <sheet name="Индекс надежности данных" sheetId="84" r:id="rId15"/>
  </sheets>
  <definedNames>
    <definedName name="_2012.06.11___GFM_Indicator_List" localSheetId="7">Метаданные!$E$20:$M$63</definedName>
    <definedName name="_xlnm._FilterDatabase" localSheetId="14" hidden="1">'Индекс надежности данных'!$A$1:$H$1</definedName>
    <definedName name="_xlnm._FilterDatabase" localSheetId="3" hidden="1">'Опасность&amp;Подверженность'!$B$2:$AR$87</definedName>
    <definedName name="_xlnm._FilterDatabase" localSheetId="2" hidden="1">'Результаты ИНФОРМ КиЦА 2021'!$A$3:$AO$3</definedName>
    <definedName name="_xlnm._FilterDatabase" localSheetId="4" hidden="1">Уязвимость!$B$2:$AL$85</definedName>
    <definedName name="_Key1" localSheetId="10" hidden="1">#REF!</definedName>
    <definedName name="_Key1" localSheetId="8" hidden="1">#REF!</definedName>
    <definedName name="_Key1" localSheetId="9" hidden="1">#REF!</definedName>
    <definedName name="_Key1" localSheetId="3" hidden="1">#REF!</definedName>
    <definedName name="_Key1" localSheetId="12" hidden="1">#REF!</definedName>
    <definedName name="_Key1" hidden="1">#REF!</definedName>
    <definedName name="_Order1" hidden="1">255</definedName>
    <definedName name="_Sort" localSheetId="10" hidden="1">#REF!</definedName>
    <definedName name="_Sort" localSheetId="8" hidden="1">#REF!</definedName>
    <definedName name="_Sort" localSheetId="9" hidden="1">#REF!</definedName>
    <definedName name="_Sort" localSheetId="3" hidden="1">#REF!</definedName>
    <definedName name="_Sort" localSheetId="12" hidden="1">#REF!</definedName>
    <definedName name="_Sort" hidden="1">#REF!</definedName>
    <definedName name="aa" localSheetId="10" hidden="1">#REF!</definedName>
    <definedName name="aa" hidden="1">#REF!</definedName>
    <definedName name="_xlnm.Print_Area" localSheetId="2">'Результаты ИНФОРМ КиЦА 2021'!$B$2:$AI$86</definedName>
    <definedName name="_xlnm.Print_Titles" localSheetId="2">'Результаты ИНФОРМ КиЦА 2021'!$2:$2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3" l="1"/>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3" i="3"/>
  <c r="B3" i="83" l="1"/>
  <c r="C3" i="83"/>
  <c r="D3" i="83"/>
  <c r="E3" i="83"/>
  <c r="F3" i="83"/>
  <c r="G3" i="83"/>
  <c r="H3" i="83"/>
  <c r="I3" i="83"/>
  <c r="J3" i="83"/>
  <c r="K3" i="83"/>
  <c r="L3" i="83"/>
  <c r="M3" i="83"/>
  <c r="N3" i="83"/>
  <c r="O3" i="83"/>
  <c r="P3" i="83"/>
  <c r="Q3" i="83"/>
  <c r="R3" i="83"/>
  <c r="S3" i="83"/>
  <c r="T3" i="83"/>
  <c r="U3" i="83"/>
  <c r="V3" i="83"/>
  <c r="W3" i="83"/>
  <c r="X3" i="83"/>
  <c r="Y3" i="83"/>
  <c r="Z3" i="83"/>
  <c r="AA3" i="83"/>
  <c r="AB3" i="83"/>
  <c r="AC3" i="83"/>
  <c r="AD3" i="83"/>
  <c r="AE3" i="83"/>
  <c r="AF3" i="83"/>
  <c r="AG3" i="83"/>
  <c r="AH3" i="83"/>
  <c r="AI3" i="83"/>
  <c r="AJ3" i="83"/>
  <c r="AK3" i="83"/>
  <c r="AL3" i="83"/>
  <c r="AM3" i="83"/>
  <c r="AN3" i="83"/>
  <c r="AO3" i="83"/>
  <c r="AP3" i="83"/>
  <c r="AQ3" i="83"/>
  <c r="AR3" i="83"/>
  <c r="AS3" i="83"/>
  <c r="AT3" i="83"/>
  <c r="AU3" i="83"/>
  <c r="AV3" i="83"/>
  <c r="AW3" i="83"/>
  <c r="AX3" i="83"/>
  <c r="AY3" i="83"/>
  <c r="AZ3" i="83"/>
  <c r="BA3" i="83"/>
  <c r="BB3" i="83"/>
  <c r="BC3" i="83"/>
  <c r="BD3" i="83"/>
  <c r="BE3" i="83"/>
  <c r="BF3" i="83"/>
  <c r="BG3" i="83"/>
  <c r="BH3" i="83"/>
  <c r="BI3" i="83"/>
  <c r="BJ3" i="83"/>
  <c r="B4" i="83"/>
  <c r="C4" i="83"/>
  <c r="D4" i="83"/>
  <c r="E4" i="83"/>
  <c r="F4" i="83"/>
  <c r="G4" i="83"/>
  <c r="H4" i="83"/>
  <c r="I4" i="83"/>
  <c r="J4" i="83"/>
  <c r="K4" i="83"/>
  <c r="L4" i="83"/>
  <c r="M4" i="83"/>
  <c r="N4" i="83"/>
  <c r="O4" i="83"/>
  <c r="P4" i="83"/>
  <c r="Q4" i="83"/>
  <c r="R4" i="83"/>
  <c r="S4" i="83"/>
  <c r="T4" i="83"/>
  <c r="U4" i="83"/>
  <c r="V4" i="83"/>
  <c r="W4" i="83"/>
  <c r="X4" i="83"/>
  <c r="Y4" i="83"/>
  <c r="Z4" i="83"/>
  <c r="AA4" i="83"/>
  <c r="AB4" i="83"/>
  <c r="AC4" i="83"/>
  <c r="AD4" i="83"/>
  <c r="AE4" i="83"/>
  <c r="AF4" i="83"/>
  <c r="AG4" i="83"/>
  <c r="AH4" i="83"/>
  <c r="AI4" i="83"/>
  <c r="AJ4" i="83"/>
  <c r="AK4" i="83"/>
  <c r="AL4" i="83"/>
  <c r="AM4" i="83"/>
  <c r="AN4" i="83"/>
  <c r="AO4" i="83"/>
  <c r="AP4" i="83"/>
  <c r="AQ4" i="83"/>
  <c r="AR4" i="83"/>
  <c r="AS4" i="83"/>
  <c r="AT4" i="83"/>
  <c r="AU4" i="83"/>
  <c r="AV4" i="83"/>
  <c r="AW4" i="83"/>
  <c r="AX4" i="83"/>
  <c r="AY4" i="83"/>
  <c r="AZ4" i="83"/>
  <c r="BA4" i="83"/>
  <c r="BB4" i="83"/>
  <c r="BC4" i="83"/>
  <c r="BD4" i="83"/>
  <c r="BE4" i="83"/>
  <c r="BF4" i="83"/>
  <c r="BG4" i="83"/>
  <c r="BH4" i="83"/>
  <c r="BI4" i="83"/>
  <c r="BJ4" i="83"/>
  <c r="B5" i="83"/>
  <c r="C5" i="83"/>
  <c r="D5" i="83"/>
  <c r="E5" i="83"/>
  <c r="F5" i="83"/>
  <c r="G5" i="83"/>
  <c r="H5" i="83"/>
  <c r="I5" i="83"/>
  <c r="J5" i="83"/>
  <c r="K5" i="83"/>
  <c r="L5" i="83"/>
  <c r="M5" i="83"/>
  <c r="N5" i="83"/>
  <c r="O5" i="83"/>
  <c r="P5" i="83"/>
  <c r="Q5" i="83"/>
  <c r="R5" i="83"/>
  <c r="S5" i="83"/>
  <c r="T5" i="83"/>
  <c r="U5" i="83"/>
  <c r="V5" i="83"/>
  <c r="W5" i="83"/>
  <c r="X5" i="83"/>
  <c r="Y5" i="83"/>
  <c r="Z5" i="83"/>
  <c r="AA5" i="83"/>
  <c r="AB5" i="83"/>
  <c r="AC5" i="83"/>
  <c r="AD5" i="83"/>
  <c r="AE5" i="83"/>
  <c r="AF5" i="83"/>
  <c r="AG5" i="83"/>
  <c r="AH5" i="83"/>
  <c r="AI5" i="83"/>
  <c r="AJ5" i="83"/>
  <c r="AK5" i="83"/>
  <c r="AL5" i="83"/>
  <c r="AM5" i="83"/>
  <c r="AN5" i="83"/>
  <c r="AO5" i="83"/>
  <c r="AP5" i="83"/>
  <c r="AQ5" i="83"/>
  <c r="AR5" i="83"/>
  <c r="AS5" i="83"/>
  <c r="AT5" i="83"/>
  <c r="AU5" i="83"/>
  <c r="AV5" i="83"/>
  <c r="AW5" i="83"/>
  <c r="AX5" i="83"/>
  <c r="AY5" i="83"/>
  <c r="AZ5" i="83"/>
  <c r="BA5" i="83"/>
  <c r="BB5" i="83"/>
  <c r="BC5" i="83"/>
  <c r="BD5" i="83"/>
  <c r="BE5" i="83"/>
  <c r="BF5" i="83"/>
  <c r="BG5" i="83"/>
  <c r="BH5" i="83"/>
  <c r="BI5" i="83"/>
  <c r="BJ5" i="83"/>
  <c r="B6" i="83"/>
  <c r="C6" i="83"/>
  <c r="D6" i="83"/>
  <c r="E6" i="83"/>
  <c r="F6" i="83"/>
  <c r="G6" i="83"/>
  <c r="H6" i="83"/>
  <c r="I6" i="83"/>
  <c r="J6" i="83"/>
  <c r="K6" i="83"/>
  <c r="L6" i="83"/>
  <c r="M6" i="83"/>
  <c r="N6" i="83"/>
  <c r="O6" i="83"/>
  <c r="P6" i="83"/>
  <c r="Q6" i="83"/>
  <c r="R6" i="83"/>
  <c r="S6" i="83"/>
  <c r="T6" i="83"/>
  <c r="U6" i="83"/>
  <c r="V6" i="83"/>
  <c r="W6" i="83"/>
  <c r="X6" i="83"/>
  <c r="Y6" i="83"/>
  <c r="Z6" i="83"/>
  <c r="AA6" i="83"/>
  <c r="AB6" i="83"/>
  <c r="AC6" i="83"/>
  <c r="AD6" i="83"/>
  <c r="AE6" i="83"/>
  <c r="AF6" i="83"/>
  <c r="AG6" i="83"/>
  <c r="AH6" i="83"/>
  <c r="AI6" i="83"/>
  <c r="AJ6" i="83"/>
  <c r="AK6" i="83"/>
  <c r="AL6" i="83"/>
  <c r="AM6" i="83"/>
  <c r="AN6" i="83"/>
  <c r="AO6" i="83"/>
  <c r="AP6" i="83"/>
  <c r="AQ6" i="83"/>
  <c r="AR6" i="83"/>
  <c r="AS6" i="83"/>
  <c r="AT6" i="83"/>
  <c r="AU6" i="83"/>
  <c r="AV6" i="83"/>
  <c r="AW6" i="83"/>
  <c r="AX6" i="83"/>
  <c r="AY6" i="83"/>
  <c r="AZ6" i="83"/>
  <c r="BA6" i="83"/>
  <c r="BB6" i="83"/>
  <c r="BC6" i="83"/>
  <c r="BD6" i="83"/>
  <c r="BE6" i="83"/>
  <c r="BF6" i="83"/>
  <c r="BG6" i="83"/>
  <c r="BH6" i="83"/>
  <c r="BI6" i="83"/>
  <c r="BJ6" i="83"/>
  <c r="B7" i="83"/>
  <c r="C7" i="83"/>
  <c r="D7" i="83"/>
  <c r="E7" i="83"/>
  <c r="F7" i="83"/>
  <c r="G7" i="83"/>
  <c r="H7" i="83"/>
  <c r="I7" i="83"/>
  <c r="J7" i="83"/>
  <c r="K7" i="83"/>
  <c r="L7" i="83"/>
  <c r="M7" i="83"/>
  <c r="N7" i="83"/>
  <c r="O7" i="83"/>
  <c r="P7" i="83"/>
  <c r="Q7" i="83"/>
  <c r="R7" i="83"/>
  <c r="S7" i="83"/>
  <c r="T7" i="83"/>
  <c r="U7" i="83"/>
  <c r="V7" i="83"/>
  <c r="W7" i="83"/>
  <c r="X7" i="83"/>
  <c r="Y7" i="83"/>
  <c r="Z7" i="83"/>
  <c r="AA7" i="83"/>
  <c r="AB7" i="83"/>
  <c r="AC7" i="83"/>
  <c r="AD7" i="83"/>
  <c r="AE7" i="83"/>
  <c r="AF7" i="83"/>
  <c r="AG7" i="83"/>
  <c r="AH7" i="83"/>
  <c r="AI7" i="83"/>
  <c r="AJ7" i="83"/>
  <c r="AK7" i="83"/>
  <c r="AL7" i="83"/>
  <c r="AM7" i="83"/>
  <c r="AN7" i="83"/>
  <c r="AO7" i="83"/>
  <c r="AP7" i="83"/>
  <c r="AQ7" i="83"/>
  <c r="AR7" i="83"/>
  <c r="AS7" i="83"/>
  <c r="AT7" i="83"/>
  <c r="AU7" i="83"/>
  <c r="AV7" i="83"/>
  <c r="AW7" i="83"/>
  <c r="AX7" i="83"/>
  <c r="AY7" i="83"/>
  <c r="AZ7" i="83"/>
  <c r="BA7" i="83"/>
  <c r="BB7" i="83"/>
  <c r="BC7" i="83"/>
  <c r="BD7" i="83"/>
  <c r="BE7" i="83"/>
  <c r="BF7" i="83"/>
  <c r="BG7" i="83"/>
  <c r="BH7" i="83"/>
  <c r="BI7" i="83"/>
  <c r="BJ7" i="83"/>
  <c r="B8" i="83"/>
  <c r="C8" i="83"/>
  <c r="D8" i="83"/>
  <c r="E8" i="83"/>
  <c r="F8" i="83"/>
  <c r="G8" i="83"/>
  <c r="H8" i="83"/>
  <c r="I8" i="83"/>
  <c r="J8" i="83"/>
  <c r="K8" i="83"/>
  <c r="L8" i="83"/>
  <c r="M8" i="83"/>
  <c r="N8" i="83"/>
  <c r="O8" i="83"/>
  <c r="P8" i="83"/>
  <c r="Q8" i="83"/>
  <c r="R8" i="83"/>
  <c r="S8" i="83"/>
  <c r="T8" i="83"/>
  <c r="U8" i="83"/>
  <c r="V8" i="83"/>
  <c r="W8" i="83"/>
  <c r="X8" i="83"/>
  <c r="Y8" i="83"/>
  <c r="Z8" i="83"/>
  <c r="AA8" i="83"/>
  <c r="AB8" i="83"/>
  <c r="AC8" i="83"/>
  <c r="AD8" i="83"/>
  <c r="AE8" i="83"/>
  <c r="AF8" i="83"/>
  <c r="AG8" i="83"/>
  <c r="AH8" i="83"/>
  <c r="AI8" i="83"/>
  <c r="AJ8" i="83"/>
  <c r="AK8" i="83"/>
  <c r="AL8" i="83"/>
  <c r="AM8" i="83"/>
  <c r="AN8" i="83"/>
  <c r="AO8" i="83"/>
  <c r="AP8" i="83"/>
  <c r="AQ8" i="83"/>
  <c r="AR8" i="83"/>
  <c r="AS8" i="83"/>
  <c r="AT8" i="83"/>
  <c r="AU8" i="83"/>
  <c r="AV8" i="83"/>
  <c r="AW8" i="83"/>
  <c r="AX8" i="83"/>
  <c r="AY8" i="83"/>
  <c r="AZ8" i="83"/>
  <c r="BA8" i="83"/>
  <c r="BB8" i="83"/>
  <c r="BC8" i="83"/>
  <c r="BD8" i="83"/>
  <c r="BE8" i="83"/>
  <c r="BF8" i="83"/>
  <c r="BG8" i="83"/>
  <c r="BH8" i="83"/>
  <c r="BI8" i="83"/>
  <c r="BJ8" i="83"/>
  <c r="B9" i="83"/>
  <c r="C9" i="83"/>
  <c r="D9" i="83"/>
  <c r="E9" i="83"/>
  <c r="F9" i="83"/>
  <c r="G9" i="83"/>
  <c r="H9" i="83"/>
  <c r="I9" i="83"/>
  <c r="J9" i="83"/>
  <c r="K9" i="83"/>
  <c r="L9" i="83"/>
  <c r="M9" i="83"/>
  <c r="N9" i="83"/>
  <c r="O9" i="83"/>
  <c r="P9" i="83"/>
  <c r="Q9" i="83"/>
  <c r="R9" i="83"/>
  <c r="S9" i="83"/>
  <c r="T9" i="83"/>
  <c r="U9" i="83"/>
  <c r="V9" i="83"/>
  <c r="W9" i="83"/>
  <c r="X9" i="83"/>
  <c r="Y9" i="83"/>
  <c r="Z9" i="83"/>
  <c r="AA9" i="83"/>
  <c r="AB9" i="83"/>
  <c r="AC9" i="83"/>
  <c r="AD9" i="83"/>
  <c r="AE9" i="83"/>
  <c r="AF9" i="83"/>
  <c r="AG9" i="83"/>
  <c r="AH9" i="83"/>
  <c r="AI9" i="83"/>
  <c r="AJ9" i="83"/>
  <c r="AK9" i="83"/>
  <c r="AL9" i="83"/>
  <c r="AM9" i="83"/>
  <c r="AN9" i="83"/>
  <c r="AO9" i="83"/>
  <c r="AP9" i="83"/>
  <c r="AQ9" i="83"/>
  <c r="AR9" i="83"/>
  <c r="AS9" i="83"/>
  <c r="AT9" i="83"/>
  <c r="AU9" i="83"/>
  <c r="AV9" i="83"/>
  <c r="AW9" i="83"/>
  <c r="AX9" i="83"/>
  <c r="AY9" i="83"/>
  <c r="AZ9" i="83"/>
  <c r="BA9" i="83"/>
  <c r="BB9" i="83"/>
  <c r="BC9" i="83"/>
  <c r="BD9" i="83"/>
  <c r="BE9" i="83"/>
  <c r="BF9" i="83"/>
  <c r="BG9" i="83"/>
  <c r="BH9" i="83"/>
  <c r="BI9" i="83"/>
  <c r="BJ9" i="83"/>
  <c r="B10" i="83"/>
  <c r="C10" i="83"/>
  <c r="D10" i="83"/>
  <c r="E10" i="83"/>
  <c r="F10" i="83"/>
  <c r="G10" i="83"/>
  <c r="H10" i="83"/>
  <c r="I10" i="83"/>
  <c r="J10" i="83"/>
  <c r="K10" i="83"/>
  <c r="L10" i="83"/>
  <c r="M10" i="83"/>
  <c r="N10" i="83"/>
  <c r="O10" i="83"/>
  <c r="P10" i="83"/>
  <c r="Q10" i="83"/>
  <c r="R10" i="83"/>
  <c r="S10" i="83"/>
  <c r="T10" i="83"/>
  <c r="U10" i="83"/>
  <c r="V10" i="83"/>
  <c r="W10" i="83"/>
  <c r="X10" i="83"/>
  <c r="Y10" i="83"/>
  <c r="Z10" i="83"/>
  <c r="AA10" i="83"/>
  <c r="AB10" i="83"/>
  <c r="AC10" i="83"/>
  <c r="AD10" i="83"/>
  <c r="AE10" i="83"/>
  <c r="AF10" i="83"/>
  <c r="AG10" i="83"/>
  <c r="AH10" i="83"/>
  <c r="AI10" i="83"/>
  <c r="AJ10" i="83"/>
  <c r="AK10" i="83"/>
  <c r="AL10" i="83"/>
  <c r="AM10" i="83"/>
  <c r="AN10" i="83"/>
  <c r="AO10" i="83"/>
  <c r="AP10" i="83"/>
  <c r="AQ10" i="83"/>
  <c r="AR10" i="83"/>
  <c r="AS10" i="83"/>
  <c r="AT10" i="83"/>
  <c r="AU10" i="83"/>
  <c r="AV10" i="83"/>
  <c r="AW10" i="83"/>
  <c r="AX10" i="83"/>
  <c r="AY10" i="83"/>
  <c r="AZ10" i="83"/>
  <c r="BA10" i="83"/>
  <c r="BB10" i="83"/>
  <c r="BC10" i="83"/>
  <c r="BD10" i="83"/>
  <c r="BE10" i="83"/>
  <c r="BF10" i="83"/>
  <c r="BG10" i="83"/>
  <c r="BH10" i="83"/>
  <c r="BI10" i="83"/>
  <c r="BJ10" i="83"/>
  <c r="B11" i="83"/>
  <c r="C11" i="83"/>
  <c r="D11" i="83"/>
  <c r="E11" i="83"/>
  <c r="F11" i="83"/>
  <c r="G11" i="83"/>
  <c r="H11" i="83"/>
  <c r="I11" i="83"/>
  <c r="J11" i="83"/>
  <c r="K11" i="83"/>
  <c r="L11" i="83"/>
  <c r="M11" i="83"/>
  <c r="N11" i="83"/>
  <c r="O11" i="83"/>
  <c r="P11" i="83"/>
  <c r="Q11" i="83"/>
  <c r="R11" i="83"/>
  <c r="S11" i="83"/>
  <c r="T11" i="83"/>
  <c r="U11" i="83"/>
  <c r="V11" i="83"/>
  <c r="W11" i="83"/>
  <c r="X11" i="83"/>
  <c r="Y11" i="83"/>
  <c r="Z11" i="83"/>
  <c r="AA11" i="83"/>
  <c r="AB11" i="83"/>
  <c r="AC11" i="83"/>
  <c r="AD11" i="83"/>
  <c r="AE11" i="83"/>
  <c r="AF11" i="83"/>
  <c r="AG11" i="83"/>
  <c r="AH11" i="83"/>
  <c r="AI11" i="83"/>
  <c r="AJ11" i="83"/>
  <c r="AK11" i="83"/>
  <c r="AL11" i="83"/>
  <c r="AM11" i="83"/>
  <c r="AN11" i="83"/>
  <c r="AO11" i="83"/>
  <c r="AP11" i="83"/>
  <c r="AQ11" i="83"/>
  <c r="AR11" i="83"/>
  <c r="AS11" i="83"/>
  <c r="AT11" i="83"/>
  <c r="AU11" i="83"/>
  <c r="AV11" i="83"/>
  <c r="AW11" i="83"/>
  <c r="AX11" i="83"/>
  <c r="AY11" i="83"/>
  <c r="AZ11" i="83"/>
  <c r="BA11" i="83"/>
  <c r="BB11" i="83"/>
  <c r="BC11" i="83"/>
  <c r="BD11" i="83"/>
  <c r="BE11" i="83"/>
  <c r="BF11" i="83"/>
  <c r="BG11" i="83"/>
  <c r="BH11" i="83"/>
  <c r="BI11" i="83"/>
  <c r="BJ11" i="83"/>
  <c r="B12" i="83"/>
  <c r="C12" i="83"/>
  <c r="D12" i="83"/>
  <c r="E12" i="83"/>
  <c r="F12" i="83"/>
  <c r="G12" i="83"/>
  <c r="H12" i="83"/>
  <c r="I12" i="83"/>
  <c r="J12" i="83"/>
  <c r="K12" i="83"/>
  <c r="L12" i="83"/>
  <c r="M12" i="83"/>
  <c r="N12" i="83"/>
  <c r="O12" i="83"/>
  <c r="P12" i="83"/>
  <c r="Q12" i="83"/>
  <c r="R12" i="83"/>
  <c r="S12" i="83"/>
  <c r="T12" i="83"/>
  <c r="U12" i="83"/>
  <c r="V12" i="83"/>
  <c r="W12" i="83"/>
  <c r="X12" i="83"/>
  <c r="Y12" i="83"/>
  <c r="Z12" i="83"/>
  <c r="AA12" i="83"/>
  <c r="AB12" i="83"/>
  <c r="AC12" i="83"/>
  <c r="AD12" i="83"/>
  <c r="AE12" i="83"/>
  <c r="AF12" i="83"/>
  <c r="AG12" i="83"/>
  <c r="AH12" i="83"/>
  <c r="AI12" i="83"/>
  <c r="AJ12" i="83"/>
  <c r="AK12" i="83"/>
  <c r="AL12" i="83"/>
  <c r="AM12" i="83"/>
  <c r="AN12" i="83"/>
  <c r="AO12" i="83"/>
  <c r="AP12" i="83"/>
  <c r="AQ12" i="83"/>
  <c r="AR12" i="83"/>
  <c r="AS12" i="83"/>
  <c r="AT12" i="83"/>
  <c r="AU12" i="83"/>
  <c r="AV12" i="83"/>
  <c r="AW12" i="83"/>
  <c r="AX12" i="83"/>
  <c r="AY12" i="83"/>
  <c r="AZ12" i="83"/>
  <c r="BA12" i="83"/>
  <c r="BB12" i="83"/>
  <c r="BC12" i="83"/>
  <c r="BD12" i="83"/>
  <c r="BE12" i="83"/>
  <c r="BF12" i="83"/>
  <c r="BG12" i="83"/>
  <c r="BH12" i="83"/>
  <c r="BI12" i="83"/>
  <c r="BJ12" i="83"/>
  <c r="B13" i="83"/>
  <c r="C13" i="83"/>
  <c r="D13" i="83"/>
  <c r="E13" i="83"/>
  <c r="F13" i="83"/>
  <c r="G13" i="83"/>
  <c r="H13" i="83"/>
  <c r="I13" i="83"/>
  <c r="J13" i="83"/>
  <c r="K13" i="83"/>
  <c r="L13" i="83"/>
  <c r="M13" i="83"/>
  <c r="N13" i="83"/>
  <c r="O13" i="83"/>
  <c r="P13" i="83"/>
  <c r="Q13" i="83"/>
  <c r="R13" i="83"/>
  <c r="S13" i="83"/>
  <c r="T13" i="83"/>
  <c r="U13" i="83"/>
  <c r="V13" i="83"/>
  <c r="W13" i="83"/>
  <c r="X13" i="83"/>
  <c r="Y13" i="83"/>
  <c r="Z13" i="83"/>
  <c r="AA13" i="83"/>
  <c r="AB13" i="83"/>
  <c r="AC13" i="83"/>
  <c r="AD13" i="83"/>
  <c r="AE13" i="83"/>
  <c r="AF13" i="83"/>
  <c r="AG13" i="83"/>
  <c r="AH13" i="83"/>
  <c r="AI13" i="83"/>
  <c r="AJ13" i="83"/>
  <c r="AK13" i="83"/>
  <c r="AL13" i="83"/>
  <c r="AM13" i="83"/>
  <c r="AN13" i="83"/>
  <c r="AO13" i="83"/>
  <c r="AP13" i="83"/>
  <c r="AQ13" i="83"/>
  <c r="AR13" i="83"/>
  <c r="AS13" i="83"/>
  <c r="AT13" i="83"/>
  <c r="AU13" i="83"/>
  <c r="AV13" i="83"/>
  <c r="AW13" i="83"/>
  <c r="AX13" i="83"/>
  <c r="AY13" i="83"/>
  <c r="AZ13" i="83"/>
  <c r="BA13" i="83"/>
  <c r="BB13" i="83"/>
  <c r="BC13" i="83"/>
  <c r="BD13" i="83"/>
  <c r="BE13" i="83"/>
  <c r="BF13" i="83"/>
  <c r="BG13" i="83"/>
  <c r="BH13" i="83"/>
  <c r="BI13" i="83"/>
  <c r="BJ13" i="83"/>
  <c r="B14" i="83"/>
  <c r="C14" i="83"/>
  <c r="D14" i="83"/>
  <c r="E14" i="83"/>
  <c r="F14" i="83"/>
  <c r="G14" i="83"/>
  <c r="H14" i="83"/>
  <c r="I14" i="83"/>
  <c r="J14" i="83"/>
  <c r="K14" i="83"/>
  <c r="L14" i="83"/>
  <c r="M14" i="83"/>
  <c r="N14" i="83"/>
  <c r="O14" i="83"/>
  <c r="P14" i="83"/>
  <c r="Q14" i="83"/>
  <c r="R14" i="83"/>
  <c r="S14" i="83"/>
  <c r="T14" i="83"/>
  <c r="U14" i="83"/>
  <c r="V14" i="83"/>
  <c r="W14" i="83"/>
  <c r="X14" i="83"/>
  <c r="Y14" i="83"/>
  <c r="Z14" i="83"/>
  <c r="AA14" i="83"/>
  <c r="AB14" i="83"/>
  <c r="AC14" i="83"/>
  <c r="AD14" i="83"/>
  <c r="AE14" i="83"/>
  <c r="AF14" i="83"/>
  <c r="AG14" i="83"/>
  <c r="AH14" i="83"/>
  <c r="AI14" i="83"/>
  <c r="AJ14" i="83"/>
  <c r="AK14" i="83"/>
  <c r="AL14" i="83"/>
  <c r="AM14" i="83"/>
  <c r="AN14" i="83"/>
  <c r="AO14" i="83"/>
  <c r="AP14" i="83"/>
  <c r="AQ14" i="83"/>
  <c r="AR14" i="83"/>
  <c r="AS14" i="83"/>
  <c r="AT14" i="83"/>
  <c r="AU14" i="83"/>
  <c r="AV14" i="83"/>
  <c r="AW14" i="83"/>
  <c r="AX14" i="83"/>
  <c r="AY14" i="83"/>
  <c r="AZ14" i="83"/>
  <c r="BA14" i="83"/>
  <c r="BB14" i="83"/>
  <c r="BC14" i="83"/>
  <c r="BD14" i="83"/>
  <c r="BE14" i="83"/>
  <c r="BF14" i="83"/>
  <c r="BG14" i="83"/>
  <c r="BH14" i="83"/>
  <c r="BI14" i="83"/>
  <c r="BJ14" i="83"/>
  <c r="B15" i="83"/>
  <c r="C15" i="83"/>
  <c r="D15" i="83"/>
  <c r="E15" i="83"/>
  <c r="F15" i="83"/>
  <c r="G15" i="83"/>
  <c r="H15" i="83"/>
  <c r="I15" i="83"/>
  <c r="J15" i="83"/>
  <c r="K15" i="83"/>
  <c r="L15" i="83"/>
  <c r="M15" i="83"/>
  <c r="N15" i="83"/>
  <c r="O15" i="83"/>
  <c r="P15" i="83"/>
  <c r="Q15" i="83"/>
  <c r="R15" i="83"/>
  <c r="S15" i="83"/>
  <c r="T15" i="83"/>
  <c r="U15" i="83"/>
  <c r="V15" i="83"/>
  <c r="W15" i="83"/>
  <c r="X15" i="83"/>
  <c r="Y15" i="83"/>
  <c r="Z15" i="83"/>
  <c r="AA15" i="83"/>
  <c r="AB15" i="83"/>
  <c r="AC15" i="83"/>
  <c r="AD15" i="83"/>
  <c r="AE15" i="83"/>
  <c r="AF15" i="83"/>
  <c r="AG15" i="83"/>
  <c r="AH15" i="83"/>
  <c r="AI15" i="83"/>
  <c r="AJ15" i="83"/>
  <c r="AK15" i="83"/>
  <c r="AL15" i="83"/>
  <c r="AM15" i="83"/>
  <c r="AN15" i="83"/>
  <c r="AO15" i="83"/>
  <c r="AP15" i="83"/>
  <c r="AQ15" i="83"/>
  <c r="AR15" i="83"/>
  <c r="AS15" i="83"/>
  <c r="AT15" i="83"/>
  <c r="AU15" i="83"/>
  <c r="AV15" i="83"/>
  <c r="AW15" i="83"/>
  <c r="AX15" i="83"/>
  <c r="AY15" i="83"/>
  <c r="AZ15" i="83"/>
  <c r="BA15" i="83"/>
  <c r="BB15" i="83"/>
  <c r="BC15" i="83"/>
  <c r="BD15" i="83"/>
  <c r="BE15" i="83"/>
  <c r="BF15" i="83"/>
  <c r="BG15" i="83"/>
  <c r="BH15" i="83"/>
  <c r="BI15" i="83"/>
  <c r="BJ15" i="83"/>
  <c r="B16" i="83"/>
  <c r="C16" i="83"/>
  <c r="D16" i="83"/>
  <c r="E16" i="83"/>
  <c r="F16" i="83"/>
  <c r="G16" i="83"/>
  <c r="H16" i="83"/>
  <c r="I16" i="83"/>
  <c r="J16" i="83"/>
  <c r="K16" i="83"/>
  <c r="L16" i="83"/>
  <c r="M16" i="83"/>
  <c r="N16" i="83"/>
  <c r="O16" i="83"/>
  <c r="P16" i="83"/>
  <c r="Q16" i="83"/>
  <c r="R16" i="83"/>
  <c r="S16" i="83"/>
  <c r="T16" i="83"/>
  <c r="U16" i="83"/>
  <c r="V16" i="83"/>
  <c r="W16" i="83"/>
  <c r="X16" i="83"/>
  <c r="Y16" i="83"/>
  <c r="Z16" i="83"/>
  <c r="AA16" i="83"/>
  <c r="AB16" i="83"/>
  <c r="AC16" i="83"/>
  <c r="AD16" i="83"/>
  <c r="AE16" i="83"/>
  <c r="AF16" i="83"/>
  <c r="AG16" i="83"/>
  <c r="AH16" i="83"/>
  <c r="AI16" i="83"/>
  <c r="AJ16" i="83"/>
  <c r="AK16" i="83"/>
  <c r="AL16" i="83"/>
  <c r="AM16" i="83"/>
  <c r="AN16" i="83"/>
  <c r="AO16" i="83"/>
  <c r="AP16" i="83"/>
  <c r="AQ16" i="83"/>
  <c r="AR16" i="83"/>
  <c r="AS16" i="83"/>
  <c r="AT16" i="83"/>
  <c r="AU16" i="83"/>
  <c r="AV16" i="83"/>
  <c r="AW16" i="83"/>
  <c r="AX16" i="83"/>
  <c r="AY16" i="83"/>
  <c r="AZ16" i="83"/>
  <c r="BA16" i="83"/>
  <c r="BB16" i="83"/>
  <c r="BC16" i="83"/>
  <c r="BD16" i="83"/>
  <c r="BE16" i="83"/>
  <c r="BF16" i="83"/>
  <c r="BG16" i="83"/>
  <c r="BH16" i="83"/>
  <c r="BI16" i="83"/>
  <c r="BJ16" i="83"/>
  <c r="B17" i="83"/>
  <c r="C17" i="83"/>
  <c r="D17" i="83"/>
  <c r="E17" i="83"/>
  <c r="F17" i="83"/>
  <c r="G17" i="83"/>
  <c r="H17" i="83"/>
  <c r="I17" i="83"/>
  <c r="J17" i="83"/>
  <c r="K17" i="83"/>
  <c r="L17" i="83"/>
  <c r="M17" i="83"/>
  <c r="N17" i="83"/>
  <c r="O17" i="83"/>
  <c r="P17" i="83"/>
  <c r="Q17" i="83"/>
  <c r="R17" i="83"/>
  <c r="S17" i="83"/>
  <c r="T17" i="83"/>
  <c r="U17" i="83"/>
  <c r="V17" i="83"/>
  <c r="W17" i="83"/>
  <c r="X17" i="83"/>
  <c r="Y17" i="83"/>
  <c r="Z17" i="83"/>
  <c r="AA17" i="83"/>
  <c r="AB17" i="83"/>
  <c r="AC17" i="83"/>
  <c r="AD17" i="83"/>
  <c r="AE17" i="83"/>
  <c r="AF17" i="83"/>
  <c r="AG17" i="83"/>
  <c r="AH17" i="83"/>
  <c r="AI17" i="83"/>
  <c r="AJ17" i="83"/>
  <c r="AK17" i="83"/>
  <c r="AL17" i="83"/>
  <c r="AM17" i="83"/>
  <c r="AN17" i="83"/>
  <c r="AO17" i="83"/>
  <c r="AP17" i="83"/>
  <c r="AQ17" i="83"/>
  <c r="AR17" i="83"/>
  <c r="AS17" i="83"/>
  <c r="AT17" i="83"/>
  <c r="AU17" i="83"/>
  <c r="AV17" i="83"/>
  <c r="AW17" i="83"/>
  <c r="AX17" i="83"/>
  <c r="AY17" i="83"/>
  <c r="AZ17" i="83"/>
  <c r="BA17" i="83"/>
  <c r="BB17" i="83"/>
  <c r="BC17" i="83"/>
  <c r="BD17" i="83"/>
  <c r="BE17" i="83"/>
  <c r="BF17" i="83"/>
  <c r="BG17" i="83"/>
  <c r="BH17" i="83"/>
  <c r="BI17" i="83"/>
  <c r="BJ17" i="83"/>
  <c r="B18" i="83"/>
  <c r="C18" i="83"/>
  <c r="D18" i="83"/>
  <c r="E18" i="83"/>
  <c r="F18" i="83"/>
  <c r="G18" i="83"/>
  <c r="H18" i="83"/>
  <c r="I18" i="83"/>
  <c r="J18" i="83"/>
  <c r="K18" i="83"/>
  <c r="L18" i="83"/>
  <c r="M18" i="83"/>
  <c r="N18" i="83"/>
  <c r="O18" i="83"/>
  <c r="P18" i="83"/>
  <c r="Q18" i="83"/>
  <c r="R18" i="83"/>
  <c r="S18" i="83"/>
  <c r="T18" i="83"/>
  <c r="U18" i="83"/>
  <c r="V18" i="83"/>
  <c r="W18" i="83"/>
  <c r="X18" i="83"/>
  <c r="Y18" i="83"/>
  <c r="Z18" i="83"/>
  <c r="AA18" i="83"/>
  <c r="AB18" i="83"/>
  <c r="AC18" i="83"/>
  <c r="AD18" i="83"/>
  <c r="AE18" i="83"/>
  <c r="AF18" i="83"/>
  <c r="AG18" i="83"/>
  <c r="AH18" i="83"/>
  <c r="AI18" i="83"/>
  <c r="AJ18" i="83"/>
  <c r="AK18" i="83"/>
  <c r="AL18" i="83"/>
  <c r="AM18" i="83"/>
  <c r="AN18" i="83"/>
  <c r="AO18" i="83"/>
  <c r="AP18" i="83"/>
  <c r="AQ18" i="83"/>
  <c r="AR18" i="83"/>
  <c r="AS18" i="83"/>
  <c r="AT18" i="83"/>
  <c r="AU18" i="83"/>
  <c r="AV18" i="83"/>
  <c r="AW18" i="83"/>
  <c r="AX18" i="83"/>
  <c r="AY18" i="83"/>
  <c r="AZ18" i="83"/>
  <c r="BA18" i="83"/>
  <c r="BB18" i="83"/>
  <c r="BC18" i="83"/>
  <c r="BD18" i="83"/>
  <c r="BE18" i="83"/>
  <c r="BF18" i="83"/>
  <c r="BG18" i="83"/>
  <c r="BH18" i="83"/>
  <c r="BI18" i="83"/>
  <c r="BJ18" i="83"/>
  <c r="B19" i="83"/>
  <c r="C19" i="83"/>
  <c r="D19" i="83"/>
  <c r="E19" i="83"/>
  <c r="F19" i="83"/>
  <c r="G19" i="83"/>
  <c r="H19" i="83"/>
  <c r="I19" i="83"/>
  <c r="J19" i="83"/>
  <c r="K19" i="83"/>
  <c r="L19" i="83"/>
  <c r="M19" i="83"/>
  <c r="N19" i="83"/>
  <c r="O19" i="83"/>
  <c r="P19" i="83"/>
  <c r="Q19" i="83"/>
  <c r="R19" i="83"/>
  <c r="S19" i="83"/>
  <c r="T19" i="83"/>
  <c r="U19" i="83"/>
  <c r="V19" i="83"/>
  <c r="W19" i="83"/>
  <c r="X19" i="83"/>
  <c r="Y19" i="83"/>
  <c r="Z19" i="83"/>
  <c r="AA19" i="83"/>
  <c r="AB19" i="83"/>
  <c r="AC19" i="83"/>
  <c r="AD19" i="83"/>
  <c r="AE19" i="83"/>
  <c r="AF19" i="83"/>
  <c r="AG19" i="83"/>
  <c r="AH19" i="83"/>
  <c r="AI19" i="83"/>
  <c r="AJ19" i="83"/>
  <c r="AK19" i="83"/>
  <c r="AL19" i="83"/>
  <c r="AM19" i="83"/>
  <c r="AN19" i="83"/>
  <c r="AO19" i="83"/>
  <c r="AP19" i="83"/>
  <c r="AQ19" i="83"/>
  <c r="AR19" i="83"/>
  <c r="AS19" i="83"/>
  <c r="AT19" i="83"/>
  <c r="AU19" i="83"/>
  <c r="AV19" i="83"/>
  <c r="AW19" i="83"/>
  <c r="AX19" i="83"/>
  <c r="AY19" i="83"/>
  <c r="AZ19" i="83"/>
  <c r="BA19" i="83"/>
  <c r="BB19" i="83"/>
  <c r="BC19" i="83"/>
  <c r="BD19" i="83"/>
  <c r="BE19" i="83"/>
  <c r="BF19" i="83"/>
  <c r="BG19" i="83"/>
  <c r="BH19" i="83"/>
  <c r="BI19" i="83"/>
  <c r="BJ19" i="83"/>
  <c r="B20" i="83"/>
  <c r="C20" i="83"/>
  <c r="D20" i="83"/>
  <c r="E20" i="83"/>
  <c r="F20" i="83"/>
  <c r="G20" i="83"/>
  <c r="H20" i="83"/>
  <c r="I20" i="83"/>
  <c r="J20" i="83"/>
  <c r="K20" i="83"/>
  <c r="L20" i="83"/>
  <c r="M20" i="83"/>
  <c r="N20" i="83"/>
  <c r="O20" i="83"/>
  <c r="P20" i="83"/>
  <c r="Q20" i="83"/>
  <c r="R20" i="83"/>
  <c r="S20" i="83"/>
  <c r="T20" i="83"/>
  <c r="U20" i="83"/>
  <c r="V20" i="83"/>
  <c r="W20" i="83"/>
  <c r="X20" i="83"/>
  <c r="Y20" i="83"/>
  <c r="Z20" i="83"/>
  <c r="AA20" i="83"/>
  <c r="AB20" i="83"/>
  <c r="AC20" i="83"/>
  <c r="AD20" i="83"/>
  <c r="AE20" i="83"/>
  <c r="AF20" i="83"/>
  <c r="AG20" i="83"/>
  <c r="AH20" i="83"/>
  <c r="AI20" i="83"/>
  <c r="AJ20" i="83"/>
  <c r="AK20" i="83"/>
  <c r="AL20" i="83"/>
  <c r="AM20" i="83"/>
  <c r="AN20" i="83"/>
  <c r="AO20" i="83"/>
  <c r="AP20" i="83"/>
  <c r="AQ20" i="83"/>
  <c r="AR20" i="83"/>
  <c r="AS20" i="83"/>
  <c r="AT20" i="83"/>
  <c r="AU20" i="83"/>
  <c r="AV20" i="83"/>
  <c r="AW20" i="83"/>
  <c r="AX20" i="83"/>
  <c r="AY20" i="83"/>
  <c r="AZ20" i="83"/>
  <c r="BA20" i="83"/>
  <c r="BB20" i="83"/>
  <c r="BC20" i="83"/>
  <c r="BD20" i="83"/>
  <c r="BE20" i="83"/>
  <c r="BF20" i="83"/>
  <c r="BG20" i="83"/>
  <c r="BH20" i="83"/>
  <c r="BI20" i="83"/>
  <c r="BJ20" i="83"/>
  <c r="B21" i="83"/>
  <c r="C21" i="83"/>
  <c r="D21" i="83"/>
  <c r="E21" i="83"/>
  <c r="F21" i="83"/>
  <c r="G21" i="83"/>
  <c r="H21" i="83"/>
  <c r="I21" i="83"/>
  <c r="J21" i="83"/>
  <c r="K21" i="83"/>
  <c r="L21" i="83"/>
  <c r="M21" i="83"/>
  <c r="N21" i="83"/>
  <c r="O21" i="83"/>
  <c r="P21" i="83"/>
  <c r="Q21" i="83"/>
  <c r="R21" i="83"/>
  <c r="S21" i="83"/>
  <c r="T21" i="83"/>
  <c r="U21" i="83"/>
  <c r="V21" i="83"/>
  <c r="W21" i="83"/>
  <c r="X21" i="83"/>
  <c r="Y21" i="83"/>
  <c r="Z21" i="83"/>
  <c r="AA21" i="83"/>
  <c r="AB21" i="83"/>
  <c r="AC21" i="83"/>
  <c r="AD21" i="83"/>
  <c r="AE21" i="83"/>
  <c r="AF21" i="83"/>
  <c r="AG21" i="83"/>
  <c r="AH21" i="83"/>
  <c r="AI21" i="83"/>
  <c r="AJ21" i="83"/>
  <c r="AK21" i="83"/>
  <c r="AL21" i="83"/>
  <c r="AM21" i="83"/>
  <c r="AN21" i="83"/>
  <c r="AO21" i="83"/>
  <c r="AP21" i="83"/>
  <c r="AQ21" i="83"/>
  <c r="AR21" i="83"/>
  <c r="AS21" i="83"/>
  <c r="AT21" i="83"/>
  <c r="AU21" i="83"/>
  <c r="AV21" i="83"/>
  <c r="AW21" i="83"/>
  <c r="AX21" i="83"/>
  <c r="AY21" i="83"/>
  <c r="AZ21" i="83"/>
  <c r="BA21" i="83"/>
  <c r="BB21" i="83"/>
  <c r="BC21" i="83"/>
  <c r="BD21" i="83"/>
  <c r="BE21" i="83"/>
  <c r="BF21" i="83"/>
  <c r="BG21" i="83"/>
  <c r="BH21" i="83"/>
  <c r="BI21" i="83"/>
  <c r="BJ21" i="83"/>
  <c r="B22" i="83"/>
  <c r="C22" i="83"/>
  <c r="D22" i="83"/>
  <c r="E22" i="83"/>
  <c r="F22" i="83"/>
  <c r="G22" i="83"/>
  <c r="H22" i="83"/>
  <c r="I22" i="83"/>
  <c r="J22" i="83"/>
  <c r="K22" i="83"/>
  <c r="L22" i="83"/>
  <c r="M22" i="83"/>
  <c r="N22" i="83"/>
  <c r="O22" i="83"/>
  <c r="P22" i="83"/>
  <c r="Q22" i="83"/>
  <c r="R22" i="83"/>
  <c r="S22" i="83"/>
  <c r="T22" i="83"/>
  <c r="U22" i="83"/>
  <c r="V22" i="83"/>
  <c r="W22" i="83"/>
  <c r="X22" i="83"/>
  <c r="Y22" i="83"/>
  <c r="Z22" i="83"/>
  <c r="AA22" i="83"/>
  <c r="AB22" i="83"/>
  <c r="AC22" i="83"/>
  <c r="AD22" i="83"/>
  <c r="AE22" i="83"/>
  <c r="AF22" i="83"/>
  <c r="AG22" i="83"/>
  <c r="AH22" i="83"/>
  <c r="AI22" i="83"/>
  <c r="AJ22" i="83"/>
  <c r="AK22" i="83"/>
  <c r="AL22" i="83"/>
  <c r="AM22" i="83"/>
  <c r="AN22" i="83"/>
  <c r="AO22" i="83"/>
  <c r="AP22" i="83"/>
  <c r="AQ22" i="83"/>
  <c r="AR22" i="83"/>
  <c r="AS22" i="83"/>
  <c r="AT22" i="83"/>
  <c r="AU22" i="83"/>
  <c r="AV22" i="83"/>
  <c r="AW22" i="83"/>
  <c r="AX22" i="83"/>
  <c r="AY22" i="83"/>
  <c r="AZ22" i="83"/>
  <c r="BA22" i="83"/>
  <c r="BB22" i="83"/>
  <c r="BC22" i="83"/>
  <c r="BD22" i="83"/>
  <c r="BE22" i="83"/>
  <c r="BF22" i="83"/>
  <c r="BG22" i="83"/>
  <c r="BH22" i="83"/>
  <c r="BI22" i="83"/>
  <c r="BJ22" i="83"/>
  <c r="B23" i="83"/>
  <c r="C23" i="83"/>
  <c r="D23" i="83"/>
  <c r="E23" i="83"/>
  <c r="F23" i="83"/>
  <c r="G23" i="83"/>
  <c r="H23" i="83"/>
  <c r="I23" i="83"/>
  <c r="J23" i="83"/>
  <c r="K23" i="83"/>
  <c r="L23" i="83"/>
  <c r="M23" i="83"/>
  <c r="N23" i="83"/>
  <c r="O23" i="83"/>
  <c r="P23" i="83"/>
  <c r="Q23" i="83"/>
  <c r="R23" i="83"/>
  <c r="S23" i="83"/>
  <c r="T23" i="83"/>
  <c r="U23" i="83"/>
  <c r="V23" i="83"/>
  <c r="W23" i="83"/>
  <c r="X23" i="83"/>
  <c r="Y23" i="83"/>
  <c r="Z23" i="83"/>
  <c r="AA23" i="83"/>
  <c r="AB23" i="83"/>
  <c r="AC23" i="83"/>
  <c r="AD23" i="83"/>
  <c r="AE23" i="83"/>
  <c r="AF23" i="83"/>
  <c r="AG23" i="83"/>
  <c r="AH23" i="83"/>
  <c r="AI23" i="83"/>
  <c r="AJ23" i="83"/>
  <c r="AK23" i="83"/>
  <c r="AL23" i="83"/>
  <c r="AM23" i="83"/>
  <c r="AN23" i="83"/>
  <c r="AO23" i="83"/>
  <c r="AP23" i="83"/>
  <c r="AQ23" i="83"/>
  <c r="AR23" i="83"/>
  <c r="AS23" i="83"/>
  <c r="AT23" i="83"/>
  <c r="AU23" i="83"/>
  <c r="AV23" i="83"/>
  <c r="AW23" i="83"/>
  <c r="AX23" i="83"/>
  <c r="AY23" i="83"/>
  <c r="AZ23" i="83"/>
  <c r="BA23" i="83"/>
  <c r="BB23" i="83"/>
  <c r="BC23" i="83"/>
  <c r="BD23" i="83"/>
  <c r="BE23" i="83"/>
  <c r="BF23" i="83"/>
  <c r="BG23" i="83"/>
  <c r="BH23" i="83"/>
  <c r="BI23" i="83"/>
  <c r="BJ23" i="83"/>
  <c r="B24" i="83"/>
  <c r="C24" i="83"/>
  <c r="D24" i="83"/>
  <c r="E24" i="83"/>
  <c r="F24" i="83"/>
  <c r="G24" i="83"/>
  <c r="H24" i="83"/>
  <c r="I24" i="83"/>
  <c r="J24" i="83"/>
  <c r="K24" i="83"/>
  <c r="L24" i="83"/>
  <c r="M24" i="83"/>
  <c r="N24" i="83"/>
  <c r="O24" i="83"/>
  <c r="P24" i="83"/>
  <c r="Q24" i="83"/>
  <c r="R24" i="83"/>
  <c r="S24" i="83"/>
  <c r="T24" i="83"/>
  <c r="U24" i="83"/>
  <c r="V24" i="83"/>
  <c r="W24" i="83"/>
  <c r="X24" i="83"/>
  <c r="Y24" i="83"/>
  <c r="Z24" i="83"/>
  <c r="AA24" i="83"/>
  <c r="AB24" i="83"/>
  <c r="AC24" i="83"/>
  <c r="AD24" i="83"/>
  <c r="AE24" i="83"/>
  <c r="AF24" i="83"/>
  <c r="AG24" i="83"/>
  <c r="AH24" i="83"/>
  <c r="AI24" i="83"/>
  <c r="AJ24" i="83"/>
  <c r="AK24" i="83"/>
  <c r="AL24" i="83"/>
  <c r="AM24" i="83"/>
  <c r="AN24" i="83"/>
  <c r="AO24" i="83"/>
  <c r="AP24" i="83"/>
  <c r="AQ24" i="83"/>
  <c r="AR24" i="83"/>
  <c r="AS24" i="83"/>
  <c r="AT24" i="83"/>
  <c r="AU24" i="83"/>
  <c r="AV24" i="83"/>
  <c r="AW24" i="83"/>
  <c r="AX24" i="83"/>
  <c r="AY24" i="83"/>
  <c r="AZ24" i="83"/>
  <c r="BA24" i="83"/>
  <c r="BB24" i="83"/>
  <c r="BC24" i="83"/>
  <c r="BD24" i="83"/>
  <c r="BE24" i="83"/>
  <c r="BF24" i="83"/>
  <c r="BG24" i="83"/>
  <c r="BH24" i="83"/>
  <c r="BI24" i="83"/>
  <c r="BJ24" i="83"/>
  <c r="B25" i="83"/>
  <c r="C25" i="83"/>
  <c r="D25" i="83"/>
  <c r="E25" i="83"/>
  <c r="F25" i="83"/>
  <c r="G25" i="83"/>
  <c r="H25" i="83"/>
  <c r="I25" i="83"/>
  <c r="J25" i="83"/>
  <c r="K25" i="83"/>
  <c r="L25" i="83"/>
  <c r="M25" i="83"/>
  <c r="N25" i="83"/>
  <c r="O25" i="83"/>
  <c r="P25" i="83"/>
  <c r="Q25" i="83"/>
  <c r="R25" i="83"/>
  <c r="S25" i="83"/>
  <c r="T25" i="83"/>
  <c r="U25" i="83"/>
  <c r="V25" i="83"/>
  <c r="W25" i="83"/>
  <c r="X25" i="83"/>
  <c r="Y25" i="83"/>
  <c r="Z25" i="83"/>
  <c r="AA25" i="83"/>
  <c r="AB25" i="83"/>
  <c r="AC25" i="83"/>
  <c r="AD25" i="83"/>
  <c r="AE25" i="83"/>
  <c r="AF25" i="83"/>
  <c r="AG25" i="83"/>
  <c r="AH25" i="83"/>
  <c r="AI25" i="83"/>
  <c r="AJ25" i="83"/>
  <c r="AK25" i="83"/>
  <c r="AL25" i="83"/>
  <c r="AM25" i="83"/>
  <c r="AN25" i="83"/>
  <c r="AO25" i="83"/>
  <c r="AP25" i="83"/>
  <c r="AQ25" i="83"/>
  <c r="AR25" i="83"/>
  <c r="AS25" i="83"/>
  <c r="AT25" i="83"/>
  <c r="AU25" i="83"/>
  <c r="AV25" i="83"/>
  <c r="AW25" i="83"/>
  <c r="AX25" i="83"/>
  <c r="AY25" i="83"/>
  <c r="AZ25" i="83"/>
  <c r="BA25" i="83"/>
  <c r="BB25" i="83"/>
  <c r="BC25" i="83"/>
  <c r="BD25" i="83"/>
  <c r="BE25" i="83"/>
  <c r="BF25" i="83"/>
  <c r="BG25" i="83"/>
  <c r="BH25" i="83"/>
  <c r="BI25" i="83"/>
  <c r="BJ25" i="83"/>
  <c r="B26" i="83"/>
  <c r="C26" i="83"/>
  <c r="D26" i="83"/>
  <c r="E26" i="83"/>
  <c r="F26" i="83"/>
  <c r="G26" i="83"/>
  <c r="H26" i="83"/>
  <c r="I26" i="83"/>
  <c r="J26" i="83"/>
  <c r="K26" i="83"/>
  <c r="L26" i="83"/>
  <c r="M26" i="83"/>
  <c r="N26" i="83"/>
  <c r="O26" i="83"/>
  <c r="P26" i="83"/>
  <c r="Q26" i="83"/>
  <c r="R26" i="83"/>
  <c r="S26" i="83"/>
  <c r="T26" i="83"/>
  <c r="U26" i="83"/>
  <c r="V26" i="83"/>
  <c r="W26" i="83"/>
  <c r="X26" i="83"/>
  <c r="Y26" i="83"/>
  <c r="Z26" i="83"/>
  <c r="AA26" i="83"/>
  <c r="AB26" i="83"/>
  <c r="AC26" i="83"/>
  <c r="AD26" i="83"/>
  <c r="AE26" i="83"/>
  <c r="AF26" i="83"/>
  <c r="AG26" i="83"/>
  <c r="AH26" i="83"/>
  <c r="AI26" i="83"/>
  <c r="AJ26" i="83"/>
  <c r="AK26" i="83"/>
  <c r="AL26" i="83"/>
  <c r="AM26" i="83"/>
  <c r="AN26" i="83"/>
  <c r="AO26" i="83"/>
  <c r="AP26" i="83"/>
  <c r="AQ26" i="83"/>
  <c r="AR26" i="83"/>
  <c r="AS26" i="83"/>
  <c r="AT26" i="83"/>
  <c r="AU26" i="83"/>
  <c r="AV26" i="83"/>
  <c r="AW26" i="83"/>
  <c r="AX26" i="83"/>
  <c r="AY26" i="83"/>
  <c r="AZ26" i="83"/>
  <c r="BA26" i="83"/>
  <c r="BB26" i="83"/>
  <c r="BC26" i="83"/>
  <c r="BD26" i="83"/>
  <c r="BE26" i="83"/>
  <c r="BF26" i="83"/>
  <c r="BG26" i="83"/>
  <c r="BH26" i="83"/>
  <c r="BI26" i="83"/>
  <c r="BJ26" i="83"/>
  <c r="B27" i="83"/>
  <c r="C27" i="83"/>
  <c r="D27" i="83"/>
  <c r="E27" i="83"/>
  <c r="F27" i="83"/>
  <c r="G27" i="83"/>
  <c r="H27" i="83"/>
  <c r="I27" i="83"/>
  <c r="J27" i="83"/>
  <c r="K27" i="83"/>
  <c r="L27" i="83"/>
  <c r="M27" i="83"/>
  <c r="N27" i="83"/>
  <c r="O27" i="83"/>
  <c r="P27" i="83"/>
  <c r="Q27" i="83"/>
  <c r="R27" i="83"/>
  <c r="S27" i="83"/>
  <c r="T27" i="83"/>
  <c r="U27" i="83"/>
  <c r="V27" i="83"/>
  <c r="W27" i="83"/>
  <c r="X27" i="83"/>
  <c r="Y27" i="83"/>
  <c r="Z27" i="83"/>
  <c r="AA27" i="83"/>
  <c r="AB27" i="83"/>
  <c r="AC27" i="83"/>
  <c r="AD27" i="83"/>
  <c r="AE27" i="83"/>
  <c r="AF27" i="83"/>
  <c r="AG27" i="83"/>
  <c r="AH27" i="83"/>
  <c r="AI27" i="83"/>
  <c r="AJ27" i="83"/>
  <c r="AK27" i="83"/>
  <c r="AL27" i="83"/>
  <c r="AM27" i="83"/>
  <c r="AN27" i="83"/>
  <c r="AO27" i="83"/>
  <c r="AP27" i="83"/>
  <c r="AQ27" i="83"/>
  <c r="AR27" i="83"/>
  <c r="AS27" i="83"/>
  <c r="AT27" i="83"/>
  <c r="AU27" i="83"/>
  <c r="AV27" i="83"/>
  <c r="AW27" i="83"/>
  <c r="AX27" i="83"/>
  <c r="AY27" i="83"/>
  <c r="AZ27" i="83"/>
  <c r="BA27" i="83"/>
  <c r="BB27" i="83"/>
  <c r="BC27" i="83"/>
  <c r="BD27" i="83"/>
  <c r="BE27" i="83"/>
  <c r="BF27" i="83"/>
  <c r="BG27" i="83"/>
  <c r="BH27" i="83"/>
  <c r="BI27" i="83"/>
  <c r="BJ27" i="83"/>
  <c r="B28" i="83"/>
  <c r="C28" i="83"/>
  <c r="D28" i="83"/>
  <c r="E28" i="83"/>
  <c r="F28" i="83"/>
  <c r="G28" i="83"/>
  <c r="H28" i="83"/>
  <c r="I28" i="83"/>
  <c r="J28" i="83"/>
  <c r="K28" i="83"/>
  <c r="L28" i="83"/>
  <c r="M28" i="83"/>
  <c r="N28" i="83"/>
  <c r="O28" i="83"/>
  <c r="P28" i="83"/>
  <c r="Q28" i="83"/>
  <c r="R28" i="83"/>
  <c r="S28" i="83"/>
  <c r="T28" i="83"/>
  <c r="U28" i="83"/>
  <c r="V28" i="83"/>
  <c r="W28" i="83"/>
  <c r="X28" i="83"/>
  <c r="Y28" i="83"/>
  <c r="Z28" i="83"/>
  <c r="AA28" i="83"/>
  <c r="AB28" i="83"/>
  <c r="AC28" i="83"/>
  <c r="AD28" i="83"/>
  <c r="AE28" i="83"/>
  <c r="AF28" i="83"/>
  <c r="AG28" i="83"/>
  <c r="AH28" i="83"/>
  <c r="AI28" i="83"/>
  <c r="AJ28" i="83"/>
  <c r="AK28" i="83"/>
  <c r="AL28" i="83"/>
  <c r="AM28" i="83"/>
  <c r="AN28" i="83"/>
  <c r="AO28" i="83"/>
  <c r="AP28" i="83"/>
  <c r="AQ28" i="83"/>
  <c r="AR28" i="83"/>
  <c r="AS28" i="83"/>
  <c r="AT28" i="83"/>
  <c r="AU28" i="83"/>
  <c r="AV28" i="83"/>
  <c r="AW28" i="83"/>
  <c r="AX28" i="83"/>
  <c r="AY28" i="83"/>
  <c r="AZ28" i="83"/>
  <c r="BA28" i="83"/>
  <c r="BB28" i="83"/>
  <c r="BC28" i="83"/>
  <c r="BD28" i="83"/>
  <c r="BE28" i="83"/>
  <c r="BF28" i="83"/>
  <c r="BG28" i="83"/>
  <c r="BH28" i="83"/>
  <c r="BI28" i="83"/>
  <c r="BJ28" i="83"/>
  <c r="B29" i="83"/>
  <c r="C29" i="83"/>
  <c r="D29" i="83"/>
  <c r="E29" i="83"/>
  <c r="F29" i="83"/>
  <c r="G29" i="83"/>
  <c r="H29" i="83"/>
  <c r="I29" i="83"/>
  <c r="J29" i="83"/>
  <c r="K29" i="83"/>
  <c r="L29" i="83"/>
  <c r="M29" i="83"/>
  <c r="N29" i="83"/>
  <c r="O29" i="83"/>
  <c r="P29" i="83"/>
  <c r="Q29" i="83"/>
  <c r="R29" i="83"/>
  <c r="S29" i="83"/>
  <c r="T29" i="83"/>
  <c r="U29" i="83"/>
  <c r="V29" i="83"/>
  <c r="W29" i="83"/>
  <c r="X29" i="83"/>
  <c r="Y29" i="83"/>
  <c r="Z29" i="83"/>
  <c r="AA29" i="83"/>
  <c r="AB29" i="83"/>
  <c r="AC29" i="83"/>
  <c r="AD29" i="83"/>
  <c r="AE29" i="83"/>
  <c r="AF29" i="83"/>
  <c r="AG29" i="83"/>
  <c r="AH29" i="83"/>
  <c r="AI29" i="83"/>
  <c r="AJ29" i="83"/>
  <c r="AK29" i="83"/>
  <c r="AL29" i="83"/>
  <c r="AM29" i="83"/>
  <c r="AN29" i="83"/>
  <c r="AO29" i="83"/>
  <c r="AP29" i="83"/>
  <c r="AQ29" i="83"/>
  <c r="AR29" i="83"/>
  <c r="AS29" i="83"/>
  <c r="AT29" i="83"/>
  <c r="AU29" i="83"/>
  <c r="AV29" i="83"/>
  <c r="AW29" i="83"/>
  <c r="AX29" i="83"/>
  <c r="AY29" i="83"/>
  <c r="AZ29" i="83"/>
  <c r="BA29" i="83"/>
  <c r="BB29" i="83"/>
  <c r="BC29" i="83"/>
  <c r="BD29" i="83"/>
  <c r="BE29" i="83"/>
  <c r="BF29" i="83"/>
  <c r="BG29" i="83"/>
  <c r="BH29" i="83"/>
  <c r="BI29" i="83"/>
  <c r="BJ29" i="83"/>
  <c r="B30" i="83"/>
  <c r="C30" i="83"/>
  <c r="D30" i="83"/>
  <c r="E30" i="83"/>
  <c r="F30" i="83"/>
  <c r="G30" i="83"/>
  <c r="H30" i="83"/>
  <c r="I30" i="83"/>
  <c r="J30" i="83"/>
  <c r="K30" i="83"/>
  <c r="L30" i="83"/>
  <c r="M30" i="83"/>
  <c r="N30" i="83"/>
  <c r="O30" i="83"/>
  <c r="P30" i="83"/>
  <c r="Q30" i="83"/>
  <c r="R30" i="83"/>
  <c r="S30" i="83"/>
  <c r="T30" i="83"/>
  <c r="U30" i="83"/>
  <c r="V30" i="83"/>
  <c r="W30" i="83"/>
  <c r="X30" i="83"/>
  <c r="Y30" i="83"/>
  <c r="Z30" i="83"/>
  <c r="AA30" i="83"/>
  <c r="AB30" i="83"/>
  <c r="AC30" i="83"/>
  <c r="AD30" i="83"/>
  <c r="AE30" i="83"/>
  <c r="AF30" i="83"/>
  <c r="AG30" i="83"/>
  <c r="AH30" i="83"/>
  <c r="AI30" i="83"/>
  <c r="AJ30" i="83"/>
  <c r="AK30" i="83"/>
  <c r="AL30" i="83"/>
  <c r="AM30" i="83"/>
  <c r="AN30" i="83"/>
  <c r="AO30" i="83"/>
  <c r="AP30" i="83"/>
  <c r="AQ30" i="83"/>
  <c r="AR30" i="83"/>
  <c r="AS30" i="83"/>
  <c r="AT30" i="83"/>
  <c r="AU30" i="83"/>
  <c r="AV30" i="83"/>
  <c r="AW30" i="83"/>
  <c r="AX30" i="83"/>
  <c r="AY30" i="83"/>
  <c r="AZ30" i="83"/>
  <c r="BA30" i="83"/>
  <c r="BB30" i="83"/>
  <c r="BC30" i="83"/>
  <c r="BD30" i="83"/>
  <c r="BE30" i="83"/>
  <c r="BF30" i="83"/>
  <c r="BG30" i="83"/>
  <c r="BH30" i="83"/>
  <c r="BI30" i="83"/>
  <c r="BJ30" i="83"/>
  <c r="B31" i="83"/>
  <c r="C31" i="83"/>
  <c r="D31" i="83"/>
  <c r="E31" i="83"/>
  <c r="F31" i="83"/>
  <c r="G31" i="83"/>
  <c r="H31" i="83"/>
  <c r="I31" i="83"/>
  <c r="J31" i="83"/>
  <c r="K31" i="83"/>
  <c r="L31" i="83"/>
  <c r="M31" i="83"/>
  <c r="N31" i="83"/>
  <c r="O31" i="83"/>
  <c r="P31" i="83"/>
  <c r="Q31" i="83"/>
  <c r="R31" i="83"/>
  <c r="S31" i="83"/>
  <c r="T31" i="83"/>
  <c r="U31" i="83"/>
  <c r="V31" i="83"/>
  <c r="W31" i="83"/>
  <c r="X31" i="83"/>
  <c r="Y31" i="83"/>
  <c r="Z31" i="83"/>
  <c r="AA31" i="83"/>
  <c r="AB31" i="83"/>
  <c r="AC31" i="83"/>
  <c r="AD31" i="83"/>
  <c r="AE31" i="83"/>
  <c r="AF31" i="83"/>
  <c r="AG31" i="83"/>
  <c r="AH31" i="83"/>
  <c r="AI31" i="83"/>
  <c r="AJ31" i="83"/>
  <c r="AK31" i="83"/>
  <c r="AL31" i="83"/>
  <c r="AM31" i="83"/>
  <c r="AN31" i="83"/>
  <c r="AO31" i="83"/>
  <c r="AP31" i="83"/>
  <c r="AQ31" i="83"/>
  <c r="AR31" i="83"/>
  <c r="AS31" i="83"/>
  <c r="AT31" i="83"/>
  <c r="AU31" i="83"/>
  <c r="AV31" i="83"/>
  <c r="AW31" i="83"/>
  <c r="AX31" i="83"/>
  <c r="AY31" i="83"/>
  <c r="AZ31" i="83"/>
  <c r="BA31" i="83"/>
  <c r="BB31" i="83"/>
  <c r="BC31" i="83"/>
  <c r="BD31" i="83"/>
  <c r="BE31" i="83"/>
  <c r="BF31" i="83"/>
  <c r="BG31" i="83"/>
  <c r="BH31" i="83"/>
  <c r="BI31" i="83"/>
  <c r="BJ31" i="83"/>
  <c r="B32" i="83"/>
  <c r="C32" i="83"/>
  <c r="D32" i="83"/>
  <c r="E32" i="83"/>
  <c r="F32" i="83"/>
  <c r="G32" i="83"/>
  <c r="H32" i="83"/>
  <c r="I32" i="83"/>
  <c r="J32" i="83"/>
  <c r="K32" i="83"/>
  <c r="L32" i="83"/>
  <c r="M32" i="83"/>
  <c r="N32" i="83"/>
  <c r="O32" i="83"/>
  <c r="P32" i="83"/>
  <c r="Q32" i="83"/>
  <c r="R32" i="83"/>
  <c r="S32" i="83"/>
  <c r="T32" i="83"/>
  <c r="U32" i="83"/>
  <c r="V32" i="83"/>
  <c r="W32" i="83"/>
  <c r="X32" i="83"/>
  <c r="Y32" i="83"/>
  <c r="Z32" i="83"/>
  <c r="AA32" i="83"/>
  <c r="AB32" i="83"/>
  <c r="AC32" i="83"/>
  <c r="AD32" i="83"/>
  <c r="AE32" i="83"/>
  <c r="AF32" i="83"/>
  <c r="AG32" i="83"/>
  <c r="AH32" i="83"/>
  <c r="AI32" i="83"/>
  <c r="AJ32" i="83"/>
  <c r="AK32" i="83"/>
  <c r="AL32" i="83"/>
  <c r="AM32" i="83"/>
  <c r="AN32" i="83"/>
  <c r="AO32" i="83"/>
  <c r="AP32" i="83"/>
  <c r="AQ32" i="83"/>
  <c r="AR32" i="83"/>
  <c r="AS32" i="83"/>
  <c r="AT32" i="83"/>
  <c r="AU32" i="83"/>
  <c r="AV32" i="83"/>
  <c r="AW32" i="83"/>
  <c r="AX32" i="83"/>
  <c r="AY32" i="83"/>
  <c r="AZ32" i="83"/>
  <c r="BA32" i="83"/>
  <c r="BB32" i="83"/>
  <c r="BC32" i="83"/>
  <c r="BD32" i="83"/>
  <c r="BE32" i="83"/>
  <c r="BF32" i="83"/>
  <c r="BG32" i="83"/>
  <c r="BH32" i="83"/>
  <c r="BI32" i="83"/>
  <c r="BJ32" i="83"/>
  <c r="B33" i="83"/>
  <c r="C33" i="83"/>
  <c r="D33" i="83"/>
  <c r="E33" i="83"/>
  <c r="F33" i="83"/>
  <c r="G33" i="83"/>
  <c r="H33" i="83"/>
  <c r="I33" i="83"/>
  <c r="J33" i="83"/>
  <c r="K33" i="83"/>
  <c r="L33" i="83"/>
  <c r="M33" i="83"/>
  <c r="N33" i="83"/>
  <c r="O33" i="83"/>
  <c r="P33" i="83"/>
  <c r="Q33" i="83"/>
  <c r="R33" i="83"/>
  <c r="S33" i="83"/>
  <c r="T33" i="83"/>
  <c r="U33" i="83"/>
  <c r="V33" i="83"/>
  <c r="W33" i="83"/>
  <c r="X33" i="83"/>
  <c r="Y33" i="83"/>
  <c r="Z33" i="83"/>
  <c r="AA33" i="83"/>
  <c r="AB33" i="83"/>
  <c r="AC33" i="83"/>
  <c r="AD33" i="83"/>
  <c r="AE33" i="83"/>
  <c r="AF33" i="83"/>
  <c r="AG33" i="83"/>
  <c r="AH33" i="83"/>
  <c r="AI33" i="83"/>
  <c r="AJ33" i="83"/>
  <c r="AK33" i="83"/>
  <c r="AL33" i="83"/>
  <c r="AM33" i="83"/>
  <c r="AN33" i="83"/>
  <c r="AO33" i="83"/>
  <c r="AP33" i="83"/>
  <c r="AQ33" i="83"/>
  <c r="AR33" i="83"/>
  <c r="AS33" i="83"/>
  <c r="AT33" i="83"/>
  <c r="AU33" i="83"/>
  <c r="AV33" i="83"/>
  <c r="AW33" i="83"/>
  <c r="AX33" i="83"/>
  <c r="AY33" i="83"/>
  <c r="AZ33" i="83"/>
  <c r="BA33" i="83"/>
  <c r="BB33" i="83"/>
  <c r="BC33" i="83"/>
  <c r="BD33" i="83"/>
  <c r="BE33" i="83"/>
  <c r="BF33" i="83"/>
  <c r="BG33" i="83"/>
  <c r="BH33" i="83"/>
  <c r="BI33" i="83"/>
  <c r="BJ33" i="83"/>
  <c r="B34" i="83"/>
  <c r="C34" i="83"/>
  <c r="D34" i="83"/>
  <c r="E34" i="83"/>
  <c r="F34" i="83"/>
  <c r="G34" i="83"/>
  <c r="H34" i="83"/>
  <c r="I34" i="83"/>
  <c r="J34" i="83"/>
  <c r="K34" i="83"/>
  <c r="L34" i="83"/>
  <c r="M34" i="83"/>
  <c r="N34" i="83"/>
  <c r="O34" i="83"/>
  <c r="P34" i="83"/>
  <c r="Q34" i="83"/>
  <c r="R34" i="83"/>
  <c r="S34" i="83"/>
  <c r="T34" i="83"/>
  <c r="U34" i="83"/>
  <c r="V34" i="83"/>
  <c r="W34" i="83"/>
  <c r="X34" i="83"/>
  <c r="Y34" i="83"/>
  <c r="Z34" i="83"/>
  <c r="AA34" i="83"/>
  <c r="AB34" i="83"/>
  <c r="AC34" i="83"/>
  <c r="AD34" i="83"/>
  <c r="AE34" i="83"/>
  <c r="AF34" i="83"/>
  <c r="AG34" i="83"/>
  <c r="AH34" i="83"/>
  <c r="AI34" i="83"/>
  <c r="AJ34" i="83"/>
  <c r="AK34" i="83"/>
  <c r="AL34" i="83"/>
  <c r="AM34" i="83"/>
  <c r="AN34" i="83"/>
  <c r="AO34" i="83"/>
  <c r="AP34" i="83"/>
  <c r="AQ34" i="83"/>
  <c r="AR34" i="83"/>
  <c r="AS34" i="83"/>
  <c r="AT34" i="83"/>
  <c r="AU34" i="83"/>
  <c r="AV34" i="83"/>
  <c r="AW34" i="83"/>
  <c r="AX34" i="83"/>
  <c r="AY34" i="83"/>
  <c r="AZ34" i="83"/>
  <c r="BA34" i="83"/>
  <c r="BB34" i="83"/>
  <c r="BC34" i="83"/>
  <c r="BD34" i="83"/>
  <c r="BE34" i="83"/>
  <c r="BF34" i="83"/>
  <c r="BG34" i="83"/>
  <c r="BH34" i="83"/>
  <c r="BI34" i="83"/>
  <c r="BJ34" i="83"/>
  <c r="B35" i="83"/>
  <c r="C35" i="83"/>
  <c r="D35" i="83"/>
  <c r="E35" i="83"/>
  <c r="F35" i="83"/>
  <c r="G35" i="83"/>
  <c r="H35" i="83"/>
  <c r="I35" i="83"/>
  <c r="J35" i="83"/>
  <c r="K35" i="83"/>
  <c r="L35" i="83"/>
  <c r="M35" i="83"/>
  <c r="N35" i="83"/>
  <c r="O35" i="83"/>
  <c r="P35" i="83"/>
  <c r="Q35" i="83"/>
  <c r="R35" i="83"/>
  <c r="S35" i="83"/>
  <c r="T35" i="83"/>
  <c r="U35" i="83"/>
  <c r="V35" i="83"/>
  <c r="W35" i="83"/>
  <c r="X35" i="83"/>
  <c r="Y35" i="83"/>
  <c r="Z35" i="83"/>
  <c r="AA35" i="83"/>
  <c r="AB35" i="83"/>
  <c r="AC35" i="83"/>
  <c r="AD35" i="83"/>
  <c r="AE35" i="83"/>
  <c r="AF35" i="83"/>
  <c r="AG35" i="83"/>
  <c r="AH35" i="83"/>
  <c r="AI35" i="83"/>
  <c r="AJ35" i="83"/>
  <c r="AK35" i="83"/>
  <c r="AL35" i="83"/>
  <c r="AM35" i="83"/>
  <c r="AN35" i="83"/>
  <c r="AO35" i="83"/>
  <c r="AP35" i="83"/>
  <c r="AQ35" i="83"/>
  <c r="AR35" i="83"/>
  <c r="AS35" i="83"/>
  <c r="AT35" i="83"/>
  <c r="AU35" i="83"/>
  <c r="AV35" i="83"/>
  <c r="AW35" i="83"/>
  <c r="AX35" i="83"/>
  <c r="AY35" i="83"/>
  <c r="AZ35" i="83"/>
  <c r="BA35" i="83"/>
  <c r="BB35" i="83"/>
  <c r="BC35" i="83"/>
  <c r="BD35" i="83"/>
  <c r="BE35" i="83"/>
  <c r="BF35" i="83"/>
  <c r="BG35" i="83"/>
  <c r="BH35" i="83"/>
  <c r="BI35" i="83"/>
  <c r="BJ35" i="83"/>
  <c r="B36" i="83"/>
  <c r="C36" i="83"/>
  <c r="D36" i="83"/>
  <c r="E36" i="83"/>
  <c r="F36" i="83"/>
  <c r="G36" i="83"/>
  <c r="H36" i="83"/>
  <c r="I36" i="83"/>
  <c r="J36" i="83"/>
  <c r="K36" i="83"/>
  <c r="L36" i="83"/>
  <c r="M36" i="83"/>
  <c r="N36" i="83"/>
  <c r="O36" i="83"/>
  <c r="P36" i="83"/>
  <c r="Q36" i="83"/>
  <c r="R36" i="83"/>
  <c r="S36" i="83"/>
  <c r="T36" i="83"/>
  <c r="U36" i="83"/>
  <c r="V36" i="83"/>
  <c r="W36" i="83"/>
  <c r="X36" i="83"/>
  <c r="Y36" i="83"/>
  <c r="Z36" i="83"/>
  <c r="AA36" i="83"/>
  <c r="AB36" i="83"/>
  <c r="AC36" i="83"/>
  <c r="AD36" i="83"/>
  <c r="AE36" i="83"/>
  <c r="AF36" i="83"/>
  <c r="AG36" i="83"/>
  <c r="AH36" i="83"/>
  <c r="AI36" i="83"/>
  <c r="AJ36" i="83"/>
  <c r="AK36" i="83"/>
  <c r="AL36" i="83"/>
  <c r="AM36" i="83"/>
  <c r="AN36" i="83"/>
  <c r="AO36" i="83"/>
  <c r="AP36" i="83"/>
  <c r="AQ36" i="83"/>
  <c r="AR36" i="83"/>
  <c r="AS36" i="83"/>
  <c r="AT36" i="83"/>
  <c r="AU36" i="83"/>
  <c r="AV36" i="83"/>
  <c r="AW36" i="83"/>
  <c r="AX36" i="83"/>
  <c r="AY36" i="83"/>
  <c r="AZ36" i="83"/>
  <c r="BA36" i="83"/>
  <c r="BB36" i="83"/>
  <c r="BC36" i="83"/>
  <c r="BD36" i="83"/>
  <c r="BE36" i="83"/>
  <c r="BF36" i="83"/>
  <c r="BG36" i="83"/>
  <c r="BH36" i="83"/>
  <c r="BI36" i="83"/>
  <c r="BJ36" i="83"/>
  <c r="B37" i="83"/>
  <c r="C37" i="83"/>
  <c r="D37" i="83"/>
  <c r="E37" i="83"/>
  <c r="F37" i="83"/>
  <c r="G37" i="83"/>
  <c r="H37" i="83"/>
  <c r="I37" i="83"/>
  <c r="J37" i="83"/>
  <c r="K37" i="83"/>
  <c r="L37" i="83"/>
  <c r="M37" i="83"/>
  <c r="N37" i="83"/>
  <c r="O37" i="83"/>
  <c r="P37" i="83"/>
  <c r="Q37" i="83"/>
  <c r="R37" i="83"/>
  <c r="S37" i="83"/>
  <c r="T37" i="83"/>
  <c r="U37" i="83"/>
  <c r="V37" i="83"/>
  <c r="W37" i="83"/>
  <c r="X37" i="83"/>
  <c r="Y37" i="83"/>
  <c r="Z37" i="83"/>
  <c r="AA37" i="83"/>
  <c r="AB37" i="83"/>
  <c r="AC37" i="83"/>
  <c r="AD37" i="83"/>
  <c r="AE37" i="83"/>
  <c r="AF37" i="83"/>
  <c r="AG37" i="83"/>
  <c r="AH37" i="83"/>
  <c r="AI37" i="83"/>
  <c r="AJ37" i="83"/>
  <c r="AK37" i="83"/>
  <c r="AL37" i="83"/>
  <c r="AM37" i="83"/>
  <c r="AN37" i="83"/>
  <c r="AO37" i="83"/>
  <c r="AP37" i="83"/>
  <c r="AQ37" i="83"/>
  <c r="AR37" i="83"/>
  <c r="AS37" i="83"/>
  <c r="AT37" i="83"/>
  <c r="AU37" i="83"/>
  <c r="AV37" i="83"/>
  <c r="AW37" i="83"/>
  <c r="AX37" i="83"/>
  <c r="AY37" i="83"/>
  <c r="AZ37" i="83"/>
  <c r="BA37" i="83"/>
  <c r="BB37" i="83"/>
  <c r="BC37" i="83"/>
  <c r="BD37" i="83"/>
  <c r="BE37" i="83"/>
  <c r="BF37" i="83"/>
  <c r="BG37" i="83"/>
  <c r="BH37" i="83"/>
  <c r="BI37" i="83"/>
  <c r="BJ37" i="83"/>
  <c r="B38" i="83"/>
  <c r="C38" i="83"/>
  <c r="D38" i="83"/>
  <c r="E38" i="83"/>
  <c r="F38" i="83"/>
  <c r="G38" i="83"/>
  <c r="H38" i="83"/>
  <c r="I38" i="83"/>
  <c r="J38" i="83"/>
  <c r="K38" i="83"/>
  <c r="L38" i="83"/>
  <c r="M38" i="83"/>
  <c r="N38" i="83"/>
  <c r="O38" i="83"/>
  <c r="P38" i="83"/>
  <c r="Q38" i="83"/>
  <c r="R38" i="83"/>
  <c r="S38" i="83"/>
  <c r="T38" i="83"/>
  <c r="U38" i="83"/>
  <c r="V38" i="83"/>
  <c r="W38" i="83"/>
  <c r="X38" i="83"/>
  <c r="Y38" i="83"/>
  <c r="Z38" i="83"/>
  <c r="AA38" i="83"/>
  <c r="AB38" i="83"/>
  <c r="AC38" i="83"/>
  <c r="AD38" i="83"/>
  <c r="AE38" i="83"/>
  <c r="AF38" i="83"/>
  <c r="AG38" i="83"/>
  <c r="AH38" i="83"/>
  <c r="AI38" i="83"/>
  <c r="AJ38" i="83"/>
  <c r="AK38" i="83"/>
  <c r="AL38" i="83"/>
  <c r="AM38" i="83"/>
  <c r="AN38" i="83"/>
  <c r="AO38" i="83"/>
  <c r="AP38" i="83"/>
  <c r="AQ38" i="83"/>
  <c r="AR38" i="83"/>
  <c r="AS38" i="83"/>
  <c r="AT38" i="83"/>
  <c r="AU38" i="83"/>
  <c r="AV38" i="83"/>
  <c r="AW38" i="83"/>
  <c r="AX38" i="83"/>
  <c r="AY38" i="83"/>
  <c r="AZ38" i="83"/>
  <c r="BA38" i="83"/>
  <c r="BB38" i="83"/>
  <c r="BC38" i="83"/>
  <c r="BD38" i="83"/>
  <c r="BE38" i="83"/>
  <c r="BF38" i="83"/>
  <c r="BG38" i="83"/>
  <c r="BH38" i="83"/>
  <c r="BI38" i="83"/>
  <c r="BJ38" i="83"/>
  <c r="B39" i="83"/>
  <c r="C39" i="83"/>
  <c r="D39" i="83"/>
  <c r="E39" i="83"/>
  <c r="F39" i="83"/>
  <c r="G39" i="83"/>
  <c r="H39" i="83"/>
  <c r="I39" i="83"/>
  <c r="J39" i="83"/>
  <c r="K39" i="83"/>
  <c r="L39" i="83"/>
  <c r="M39" i="83"/>
  <c r="N39" i="83"/>
  <c r="O39" i="83"/>
  <c r="P39" i="83"/>
  <c r="Q39" i="83"/>
  <c r="R39" i="83"/>
  <c r="S39" i="83"/>
  <c r="T39" i="83"/>
  <c r="U39" i="83"/>
  <c r="V39" i="83"/>
  <c r="W39" i="83"/>
  <c r="X39" i="83"/>
  <c r="Y39" i="83"/>
  <c r="Z39" i="83"/>
  <c r="AA39" i="83"/>
  <c r="AB39" i="83"/>
  <c r="AC39" i="83"/>
  <c r="AD39" i="83"/>
  <c r="AE39" i="83"/>
  <c r="AF39" i="83"/>
  <c r="AG39" i="83"/>
  <c r="AH39" i="83"/>
  <c r="AI39" i="83"/>
  <c r="AJ39" i="83"/>
  <c r="AK39" i="83"/>
  <c r="AL39" i="83"/>
  <c r="AM39" i="83"/>
  <c r="AN39" i="83"/>
  <c r="AO39" i="83"/>
  <c r="AP39" i="83"/>
  <c r="AQ39" i="83"/>
  <c r="AR39" i="83"/>
  <c r="AS39" i="83"/>
  <c r="AT39" i="83"/>
  <c r="AU39" i="83"/>
  <c r="AV39" i="83"/>
  <c r="AW39" i="83"/>
  <c r="AX39" i="83"/>
  <c r="AY39" i="83"/>
  <c r="AZ39" i="83"/>
  <c r="BA39" i="83"/>
  <c r="BB39" i="83"/>
  <c r="BC39" i="83"/>
  <c r="BD39" i="83"/>
  <c r="BE39" i="83"/>
  <c r="BF39" i="83"/>
  <c r="BG39" i="83"/>
  <c r="BH39" i="83"/>
  <c r="BI39" i="83"/>
  <c r="BJ39" i="83"/>
  <c r="B40" i="83"/>
  <c r="C40" i="83"/>
  <c r="D40" i="83"/>
  <c r="E40" i="83"/>
  <c r="F40" i="83"/>
  <c r="G40" i="83"/>
  <c r="H40" i="83"/>
  <c r="I40" i="83"/>
  <c r="J40" i="83"/>
  <c r="K40" i="83"/>
  <c r="L40" i="83"/>
  <c r="M40" i="83"/>
  <c r="N40" i="83"/>
  <c r="O40" i="83"/>
  <c r="P40" i="83"/>
  <c r="Q40" i="83"/>
  <c r="R40" i="83"/>
  <c r="S40" i="83"/>
  <c r="T40" i="83"/>
  <c r="U40" i="83"/>
  <c r="V40" i="83"/>
  <c r="W40" i="83"/>
  <c r="X40" i="83"/>
  <c r="Y40" i="83"/>
  <c r="Z40" i="83"/>
  <c r="AA40" i="83"/>
  <c r="AB40" i="83"/>
  <c r="AC40" i="83"/>
  <c r="AD40" i="83"/>
  <c r="AE40" i="83"/>
  <c r="AF40" i="83"/>
  <c r="AG40" i="83"/>
  <c r="AH40" i="83"/>
  <c r="AI40" i="83"/>
  <c r="AJ40" i="83"/>
  <c r="AK40" i="83"/>
  <c r="AL40" i="83"/>
  <c r="AM40" i="83"/>
  <c r="AN40" i="83"/>
  <c r="AO40" i="83"/>
  <c r="AP40" i="83"/>
  <c r="AQ40" i="83"/>
  <c r="AR40" i="83"/>
  <c r="AS40" i="83"/>
  <c r="AT40" i="83"/>
  <c r="AU40" i="83"/>
  <c r="AV40" i="83"/>
  <c r="AW40" i="83"/>
  <c r="AX40" i="83"/>
  <c r="AY40" i="83"/>
  <c r="AZ40" i="83"/>
  <c r="BA40" i="83"/>
  <c r="BB40" i="83"/>
  <c r="BC40" i="83"/>
  <c r="BD40" i="83"/>
  <c r="BE40" i="83"/>
  <c r="BF40" i="83"/>
  <c r="BG40" i="83"/>
  <c r="BH40" i="83"/>
  <c r="BI40" i="83"/>
  <c r="BJ40" i="83"/>
  <c r="B41" i="83"/>
  <c r="C41" i="83"/>
  <c r="D41" i="83"/>
  <c r="E41" i="83"/>
  <c r="F41" i="83"/>
  <c r="G41" i="83"/>
  <c r="H41" i="83"/>
  <c r="I41" i="83"/>
  <c r="J41" i="83"/>
  <c r="K41" i="83"/>
  <c r="L41" i="83"/>
  <c r="M41" i="83"/>
  <c r="N41" i="83"/>
  <c r="O41" i="83"/>
  <c r="P41" i="83"/>
  <c r="Q41" i="83"/>
  <c r="R41" i="83"/>
  <c r="S41" i="83"/>
  <c r="T41" i="83"/>
  <c r="U41" i="83"/>
  <c r="V41" i="83"/>
  <c r="W41" i="83"/>
  <c r="X41" i="83"/>
  <c r="Y41" i="83"/>
  <c r="Z41" i="83"/>
  <c r="AA41" i="83"/>
  <c r="AB41" i="83"/>
  <c r="AC41" i="83"/>
  <c r="AD41" i="83"/>
  <c r="AE41" i="83"/>
  <c r="AF41" i="83"/>
  <c r="AG41" i="83"/>
  <c r="AH41" i="83"/>
  <c r="AI41" i="83"/>
  <c r="AJ41" i="83"/>
  <c r="AK41" i="83"/>
  <c r="AL41" i="83"/>
  <c r="AM41" i="83"/>
  <c r="AN41" i="83"/>
  <c r="AO41" i="83"/>
  <c r="AP41" i="83"/>
  <c r="AQ41" i="83"/>
  <c r="AR41" i="83"/>
  <c r="AS41" i="83"/>
  <c r="AT41" i="83"/>
  <c r="AU41" i="83"/>
  <c r="AV41" i="83"/>
  <c r="AW41" i="83"/>
  <c r="AX41" i="83"/>
  <c r="AY41" i="83"/>
  <c r="AZ41" i="83"/>
  <c r="BA41" i="83"/>
  <c r="BB41" i="83"/>
  <c r="BC41" i="83"/>
  <c r="BD41" i="83"/>
  <c r="BE41" i="83"/>
  <c r="BF41" i="83"/>
  <c r="BG41" i="83"/>
  <c r="BH41" i="83"/>
  <c r="BI41" i="83"/>
  <c r="BJ41" i="83"/>
  <c r="B42" i="83"/>
  <c r="C42" i="83"/>
  <c r="D42" i="83"/>
  <c r="E42" i="83"/>
  <c r="F42" i="83"/>
  <c r="G42" i="83"/>
  <c r="H42" i="83"/>
  <c r="I42" i="83"/>
  <c r="J42" i="83"/>
  <c r="K42" i="83"/>
  <c r="L42" i="83"/>
  <c r="M42" i="83"/>
  <c r="N42" i="83"/>
  <c r="O42" i="83"/>
  <c r="P42" i="83"/>
  <c r="Q42" i="83"/>
  <c r="R42" i="83"/>
  <c r="S42" i="83"/>
  <c r="T42" i="83"/>
  <c r="U42" i="83"/>
  <c r="V42" i="83"/>
  <c r="W42" i="83"/>
  <c r="X42" i="83"/>
  <c r="Y42" i="83"/>
  <c r="Z42" i="83"/>
  <c r="AA42" i="83"/>
  <c r="AB42" i="83"/>
  <c r="AC42" i="83"/>
  <c r="AD42" i="83"/>
  <c r="AE42" i="83"/>
  <c r="AF42" i="83"/>
  <c r="AG42" i="83"/>
  <c r="AH42" i="83"/>
  <c r="AI42" i="83"/>
  <c r="AJ42" i="83"/>
  <c r="AK42" i="83"/>
  <c r="AL42" i="83"/>
  <c r="AM42" i="83"/>
  <c r="AN42" i="83"/>
  <c r="AO42" i="83"/>
  <c r="AP42" i="83"/>
  <c r="AQ42" i="83"/>
  <c r="AR42" i="83"/>
  <c r="AS42" i="83"/>
  <c r="AT42" i="83"/>
  <c r="AU42" i="83"/>
  <c r="AV42" i="83"/>
  <c r="AW42" i="83"/>
  <c r="AX42" i="83"/>
  <c r="AY42" i="83"/>
  <c r="AZ42" i="83"/>
  <c r="BA42" i="83"/>
  <c r="BB42" i="83"/>
  <c r="BC42" i="83"/>
  <c r="BD42" i="83"/>
  <c r="BE42" i="83"/>
  <c r="BF42" i="83"/>
  <c r="BG42" i="83"/>
  <c r="BH42" i="83"/>
  <c r="BI42" i="83"/>
  <c r="BJ42" i="83"/>
  <c r="B43" i="83"/>
  <c r="C43" i="83"/>
  <c r="D43" i="83"/>
  <c r="E43" i="83"/>
  <c r="F43" i="83"/>
  <c r="G43" i="83"/>
  <c r="H43" i="83"/>
  <c r="I43" i="83"/>
  <c r="J43" i="83"/>
  <c r="K43" i="83"/>
  <c r="L43" i="83"/>
  <c r="M43" i="83"/>
  <c r="N43" i="83"/>
  <c r="O43" i="83"/>
  <c r="P43" i="83"/>
  <c r="Q43" i="83"/>
  <c r="R43" i="83"/>
  <c r="S43" i="83"/>
  <c r="T43" i="83"/>
  <c r="U43" i="83"/>
  <c r="V43" i="83"/>
  <c r="W43" i="83"/>
  <c r="X43" i="83"/>
  <c r="Y43" i="83"/>
  <c r="Z43" i="83"/>
  <c r="AA43" i="83"/>
  <c r="AB43" i="83"/>
  <c r="AC43" i="83"/>
  <c r="AD43" i="83"/>
  <c r="AE43" i="83"/>
  <c r="AF43" i="83"/>
  <c r="AG43" i="83"/>
  <c r="AH43" i="83"/>
  <c r="AI43" i="83"/>
  <c r="AJ43" i="83"/>
  <c r="AK43" i="83"/>
  <c r="AL43" i="83"/>
  <c r="AM43" i="83"/>
  <c r="AN43" i="83"/>
  <c r="AO43" i="83"/>
  <c r="AP43" i="83"/>
  <c r="AQ43" i="83"/>
  <c r="AR43" i="83"/>
  <c r="AS43" i="83"/>
  <c r="AT43" i="83"/>
  <c r="AU43" i="83"/>
  <c r="AV43" i="83"/>
  <c r="AW43" i="83"/>
  <c r="AX43" i="83"/>
  <c r="AY43" i="83"/>
  <c r="AZ43" i="83"/>
  <c r="BA43" i="83"/>
  <c r="BB43" i="83"/>
  <c r="BC43" i="83"/>
  <c r="BD43" i="83"/>
  <c r="BE43" i="83"/>
  <c r="BF43" i="83"/>
  <c r="BG43" i="83"/>
  <c r="BH43" i="83"/>
  <c r="BI43" i="83"/>
  <c r="BJ43" i="83"/>
  <c r="B44" i="83"/>
  <c r="C44" i="83"/>
  <c r="D44" i="83"/>
  <c r="E44" i="83"/>
  <c r="F44" i="83"/>
  <c r="G44" i="83"/>
  <c r="H44" i="83"/>
  <c r="I44" i="83"/>
  <c r="J44" i="83"/>
  <c r="K44" i="83"/>
  <c r="L44" i="83"/>
  <c r="M44" i="83"/>
  <c r="N44" i="83"/>
  <c r="O44" i="83"/>
  <c r="P44" i="83"/>
  <c r="Q44" i="83"/>
  <c r="R44" i="83"/>
  <c r="S44" i="83"/>
  <c r="T44" i="83"/>
  <c r="U44" i="83"/>
  <c r="V44" i="83"/>
  <c r="W44" i="83"/>
  <c r="X44" i="83"/>
  <c r="Y44" i="83"/>
  <c r="Z44" i="83"/>
  <c r="AA44" i="83"/>
  <c r="AB44" i="83"/>
  <c r="AC44" i="83"/>
  <c r="AD44" i="83"/>
  <c r="AE44" i="83"/>
  <c r="AF44" i="83"/>
  <c r="AG44" i="83"/>
  <c r="AH44" i="83"/>
  <c r="AI44" i="83"/>
  <c r="AJ44" i="83"/>
  <c r="AK44" i="83"/>
  <c r="AL44" i="83"/>
  <c r="AM44" i="83"/>
  <c r="AN44" i="83"/>
  <c r="AO44" i="83"/>
  <c r="AP44" i="83"/>
  <c r="AQ44" i="83"/>
  <c r="AR44" i="83"/>
  <c r="AS44" i="83"/>
  <c r="AT44" i="83"/>
  <c r="AU44" i="83"/>
  <c r="AV44" i="83"/>
  <c r="AW44" i="83"/>
  <c r="AX44" i="83"/>
  <c r="AY44" i="83"/>
  <c r="AZ44" i="83"/>
  <c r="BA44" i="83"/>
  <c r="BB44" i="83"/>
  <c r="BC44" i="83"/>
  <c r="BD44" i="83"/>
  <c r="BE44" i="83"/>
  <c r="BF44" i="83"/>
  <c r="BG44" i="83"/>
  <c r="BH44" i="83"/>
  <c r="BI44" i="83"/>
  <c r="BJ44" i="83"/>
  <c r="B45" i="83"/>
  <c r="C45" i="83"/>
  <c r="D45" i="83"/>
  <c r="E45" i="83"/>
  <c r="F45" i="83"/>
  <c r="G45" i="83"/>
  <c r="H45" i="83"/>
  <c r="I45" i="83"/>
  <c r="J45" i="83"/>
  <c r="K45" i="83"/>
  <c r="L45" i="83"/>
  <c r="M45" i="83"/>
  <c r="N45" i="83"/>
  <c r="O45" i="83"/>
  <c r="P45" i="83"/>
  <c r="Q45" i="83"/>
  <c r="R45" i="83"/>
  <c r="S45" i="83"/>
  <c r="T45" i="83"/>
  <c r="U45" i="83"/>
  <c r="V45" i="83"/>
  <c r="W45" i="83"/>
  <c r="X45" i="83"/>
  <c r="Y45" i="83"/>
  <c r="Z45" i="83"/>
  <c r="AA45" i="83"/>
  <c r="AB45" i="83"/>
  <c r="AC45" i="83"/>
  <c r="AD45" i="83"/>
  <c r="AE45" i="83"/>
  <c r="AF45" i="83"/>
  <c r="AG45" i="83"/>
  <c r="AH45" i="83"/>
  <c r="AI45" i="83"/>
  <c r="AJ45" i="83"/>
  <c r="AK45" i="83"/>
  <c r="AL45" i="83"/>
  <c r="AM45" i="83"/>
  <c r="AN45" i="83"/>
  <c r="AO45" i="83"/>
  <c r="AP45" i="83"/>
  <c r="AQ45" i="83"/>
  <c r="AR45" i="83"/>
  <c r="AS45" i="83"/>
  <c r="AT45" i="83"/>
  <c r="AU45" i="83"/>
  <c r="AV45" i="83"/>
  <c r="AW45" i="83"/>
  <c r="AX45" i="83"/>
  <c r="AY45" i="83"/>
  <c r="AZ45" i="83"/>
  <c r="BA45" i="83"/>
  <c r="BB45" i="83"/>
  <c r="BC45" i="83"/>
  <c r="BD45" i="83"/>
  <c r="BE45" i="83"/>
  <c r="BF45" i="83"/>
  <c r="BG45" i="83"/>
  <c r="BH45" i="83"/>
  <c r="BI45" i="83"/>
  <c r="BJ45" i="83"/>
  <c r="B46" i="83"/>
  <c r="C46" i="83"/>
  <c r="D46" i="83"/>
  <c r="E46" i="83"/>
  <c r="F46" i="83"/>
  <c r="G46" i="83"/>
  <c r="H46" i="83"/>
  <c r="I46" i="83"/>
  <c r="J46" i="83"/>
  <c r="K46" i="83"/>
  <c r="L46" i="83"/>
  <c r="M46" i="83"/>
  <c r="N46" i="83"/>
  <c r="O46" i="83"/>
  <c r="P46" i="83"/>
  <c r="Q46" i="83"/>
  <c r="R46" i="83"/>
  <c r="S46" i="83"/>
  <c r="T46" i="83"/>
  <c r="U46" i="83"/>
  <c r="V46" i="83"/>
  <c r="W46" i="83"/>
  <c r="X46" i="83"/>
  <c r="Y46" i="83"/>
  <c r="Z46" i="83"/>
  <c r="AA46" i="83"/>
  <c r="AB46" i="83"/>
  <c r="AC46" i="83"/>
  <c r="AD46" i="83"/>
  <c r="AE46" i="83"/>
  <c r="AF46" i="83"/>
  <c r="AG46" i="83"/>
  <c r="AH46" i="83"/>
  <c r="AI46" i="83"/>
  <c r="AJ46" i="83"/>
  <c r="AK46" i="83"/>
  <c r="AL46" i="83"/>
  <c r="AM46" i="83"/>
  <c r="AN46" i="83"/>
  <c r="AO46" i="83"/>
  <c r="AP46" i="83"/>
  <c r="AQ46" i="83"/>
  <c r="AR46" i="83"/>
  <c r="AS46" i="83"/>
  <c r="AT46" i="83"/>
  <c r="AU46" i="83"/>
  <c r="AV46" i="83"/>
  <c r="AW46" i="83"/>
  <c r="AX46" i="83"/>
  <c r="AY46" i="83"/>
  <c r="AZ46" i="83"/>
  <c r="BA46" i="83"/>
  <c r="BB46" i="83"/>
  <c r="BC46" i="83"/>
  <c r="BD46" i="83"/>
  <c r="BE46" i="83"/>
  <c r="BF46" i="83"/>
  <c r="BG46" i="83"/>
  <c r="BH46" i="83"/>
  <c r="BI46" i="83"/>
  <c r="BJ46" i="83"/>
  <c r="B47" i="83"/>
  <c r="C47" i="83"/>
  <c r="D47" i="83"/>
  <c r="E47" i="83"/>
  <c r="F47" i="83"/>
  <c r="G47" i="83"/>
  <c r="H47" i="83"/>
  <c r="I47" i="83"/>
  <c r="J47" i="83"/>
  <c r="K47" i="83"/>
  <c r="L47" i="83"/>
  <c r="M47" i="83"/>
  <c r="N47" i="83"/>
  <c r="O47" i="83"/>
  <c r="P47" i="83"/>
  <c r="Q47" i="83"/>
  <c r="R47" i="83"/>
  <c r="S47" i="83"/>
  <c r="T47" i="83"/>
  <c r="U47" i="83"/>
  <c r="V47" i="83"/>
  <c r="W47" i="83"/>
  <c r="X47" i="83"/>
  <c r="Y47" i="83"/>
  <c r="Z47" i="83"/>
  <c r="AA47" i="83"/>
  <c r="AB47" i="83"/>
  <c r="AC47" i="83"/>
  <c r="AD47" i="83"/>
  <c r="AE47" i="83"/>
  <c r="AF47" i="83"/>
  <c r="AG47" i="83"/>
  <c r="AH47" i="83"/>
  <c r="AI47" i="83"/>
  <c r="AJ47" i="83"/>
  <c r="AK47" i="83"/>
  <c r="AL47" i="83"/>
  <c r="AM47" i="83"/>
  <c r="AN47" i="83"/>
  <c r="AO47" i="83"/>
  <c r="AP47" i="83"/>
  <c r="AQ47" i="83"/>
  <c r="AR47" i="83"/>
  <c r="AS47" i="83"/>
  <c r="AT47" i="83"/>
  <c r="AU47" i="83"/>
  <c r="AV47" i="83"/>
  <c r="AW47" i="83"/>
  <c r="AX47" i="83"/>
  <c r="AY47" i="83"/>
  <c r="AZ47" i="83"/>
  <c r="BA47" i="83"/>
  <c r="BB47" i="83"/>
  <c r="BC47" i="83"/>
  <c r="BD47" i="83"/>
  <c r="BE47" i="83"/>
  <c r="BF47" i="83"/>
  <c r="BG47" i="83"/>
  <c r="BH47" i="83"/>
  <c r="BI47" i="83"/>
  <c r="BJ47" i="83"/>
  <c r="B48" i="83"/>
  <c r="C48" i="83"/>
  <c r="D48" i="83"/>
  <c r="E48" i="83"/>
  <c r="F48" i="83"/>
  <c r="G48" i="83"/>
  <c r="H48" i="83"/>
  <c r="I48" i="83"/>
  <c r="J48" i="83"/>
  <c r="K48" i="83"/>
  <c r="L48" i="83"/>
  <c r="M48" i="83"/>
  <c r="N48" i="83"/>
  <c r="O48" i="83"/>
  <c r="P48" i="83"/>
  <c r="Q48" i="83"/>
  <c r="R48" i="83"/>
  <c r="S48" i="83"/>
  <c r="T48" i="83"/>
  <c r="U48" i="83"/>
  <c r="V48" i="83"/>
  <c r="W48" i="83"/>
  <c r="X48" i="83"/>
  <c r="Y48" i="83"/>
  <c r="Z48" i="83"/>
  <c r="AA48" i="83"/>
  <c r="AB48" i="83"/>
  <c r="AC48" i="83"/>
  <c r="AD48" i="83"/>
  <c r="AE48" i="83"/>
  <c r="AF48" i="83"/>
  <c r="AG48" i="83"/>
  <c r="AH48" i="83"/>
  <c r="AI48" i="83"/>
  <c r="AJ48" i="83"/>
  <c r="AK48" i="83"/>
  <c r="AL48" i="83"/>
  <c r="AM48" i="83"/>
  <c r="AN48" i="83"/>
  <c r="AO48" i="83"/>
  <c r="AP48" i="83"/>
  <c r="AQ48" i="83"/>
  <c r="AR48" i="83"/>
  <c r="AS48" i="83"/>
  <c r="AT48" i="83"/>
  <c r="AU48" i="83"/>
  <c r="AV48" i="83"/>
  <c r="AW48" i="83"/>
  <c r="AX48" i="83"/>
  <c r="AY48" i="83"/>
  <c r="AZ48" i="83"/>
  <c r="BA48" i="83"/>
  <c r="BB48" i="83"/>
  <c r="BC48" i="83"/>
  <c r="BD48" i="83"/>
  <c r="BE48" i="83"/>
  <c r="BF48" i="83"/>
  <c r="BG48" i="83"/>
  <c r="BH48" i="83"/>
  <c r="BI48" i="83"/>
  <c r="BJ48" i="83"/>
  <c r="B49" i="83"/>
  <c r="C49" i="83"/>
  <c r="D49" i="83"/>
  <c r="E49" i="83"/>
  <c r="F49" i="83"/>
  <c r="G49" i="83"/>
  <c r="H49" i="83"/>
  <c r="I49" i="83"/>
  <c r="J49" i="83"/>
  <c r="K49" i="83"/>
  <c r="L49" i="83"/>
  <c r="M49" i="83"/>
  <c r="N49" i="83"/>
  <c r="O49" i="83"/>
  <c r="P49" i="83"/>
  <c r="Q49" i="83"/>
  <c r="R49" i="83"/>
  <c r="S49" i="83"/>
  <c r="T49" i="83"/>
  <c r="U49" i="83"/>
  <c r="V49" i="83"/>
  <c r="W49" i="83"/>
  <c r="X49" i="83"/>
  <c r="Y49" i="83"/>
  <c r="Z49" i="83"/>
  <c r="AA49" i="83"/>
  <c r="AB49" i="83"/>
  <c r="AC49" i="83"/>
  <c r="AD49" i="83"/>
  <c r="AE49" i="83"/>
  <c r="AF49" i="83"/>
  <c r="AG49" i="83"/>
  <c r="AH49" i="83"/>
  <c r="AI49" i="83"/>
  <c r="AJ49" i="83"/>
  <c r="AK49" i="83"/>
  <c r="AL49" i="83"/>
  <c r="AM49" i="83"/>
  <c r="AN49" i="83"/>
  <c r="AO49" i="83"/>
  <c r="AP49" i="83"/>
  <c r="AQ49" i="83"/>
  <c r="AR49" i="83"/>
  <c r="AS49" i="83"/>
  <c r="AT49" i="83"/>
  <c r="AU49" i="83"/>
  <c r="AV49" i="83"/>
  <c r="AW49" i="83"/>
  <c r="AX49" i="83"/>
  <c r="AY49" i="83"/>
  <c r="AZ49" i="83"/>
  <c r="BA49" i="83"/>
  <c r="BB49" i="83"/>
  <c r="BC49" i="83"/>
  <c r="BD49" i="83"/>
  <c r="BE49" i="83"/>
  <c r="BF49" i="83"/>
  <c r="BG49" i="83"/>
  <c r="BH49" i="83"/>
  <c r="BI49" i="83"/>
  <c r="BJ49" i="83"/>
  <c r="B50" i="83"/>
  <c r="C50" i="83"/>
  <c r="D50" i="83"/>
  <c r="E50" i="83"/>
  <c r="F50" i="83"/>
  <c r="G50" i="83"/>
  <c r="H50" i="83"/>
  <c r="I50" i="83"/>
  <c r="J50" i="83"/>
  <c r="K50" i="83"/>
  <c r="L50" i="83"/>
  <c r="M50" i="83"/>
  <c r="N50" i="83"/>
  <c r="O50" i="83"/>
  <c r="P50" i="83"/>
  <c r="Q50" i="83"/>
  <c r="R50" i="83"/>
  <c r="S50" i="83"/>
  <c r="T50" i="83"/>
  <c r="U50" i="83"/>
  <c r="V50" i="83"/>
  <c r="W50" i="83"/>
  <c r="X50" i="83"/>
  <c r="Y50" i="83"/>
  <c r="Z50" i="83"/>
  <c r="AA50" i="83"/>
  <c r="AB50" i="83"/>
  <c r="AC50" i="83"/>
  <c r="AD50" i="83"/>
  <c r="AE50" i="83"/>
  <c r="AF50" i="83"/>
  <c r="AG50" i="83"/>
  <c r="AH50" i="83"/>
  <c r="AI50" i="83"/>
  <c r="AJ50" i="83"/>
  <c r="AK50" i="83"/>
  <c r="AL50" i="83"/>
  <c r="AM50" i="83"/>
  <c r="AN50" i="83"/>
  <c r="AO50" i="83"/>
  <c r="AP50" i="83"/>
  <c r="AQ50" i="83"/>
  <c r="AR50" i="83"/>
  <c r="AS50" i="83"/>
  <c r="AT50" i="83"/>
  <c r="AU50" i="83"/>
  <c r="AV50" i="83"/>
  <c r="AW50" i="83"/>
  <c r="AX50" i="83"/>
  <c r="AY50" i="83"/>
  <c r="AZ50" i="83"/>
  <c r="BA50" i="83"/>
  <c r="BB50" i="83"/>
  <c r="BC50" i="83"/>
  <c r="BD50" i="83"/>
  <c r="BE50" i="83"/>
  <c r="BF50" i="83"/>
  <c r="BG50" i="83"/>
  <c r="BH50" i="83"/>
  <c r="BI50" i="83"/>
  <c r="BJ50" i="83"/>
  <c r="B51" i="83"/>
  <c r="C51" i="83"/>
  <c r="D51" i="83"/>
  <c r="E51" i="83"/>
  <c r="F51" i="83"/>
  <c r="G51" i="83"/>
  <c r="H51" i="83"/>
  <c r="I51" i="83"/>
  <c r="J51" i="83"/>
  <c r="K51" i="83"/>
  <c r="L51" i="83"/>
  <c r="M51" i="83"/>
  <c r="N51" i="83"/>
  <c r="O51" i="83"/>
  <c r="P51" i="83"/>
  <c r="Q51" i="83"/>
  <c r="R51" i="83"/>
  <c r="S51" i="83"/>
  <c r="T51" i="83"/>
  <c r="U51" i="83"/>
  <c r="V51" i="83"/>
  <c r="W51" i="83"/>
  <c r="X51" i="83"/>
  <c r="Y51" i="83"/>
  <c r="Z51" i="83"/>
  <c r="AA51" i="83"/>
  <c r="AB51" i="83"/>
  <c r="AC51" i="83"/>
  <c r="AD51" i="83"/>
  <c r="AE51" i="83"/>
  <c r="AF51" i="83"/>
  <c r="AG51" i="83"/>
  <c r="AH51" i="83"/>
  <c r="AI51" i="83"/>
  <c r="AJ51" i="83"/>
  <c r="AK51" i="83"/>
  <c r="AL51" i="83"/>
  <c r="AM51" i="83"/>
  <c r="AN51" i="83"/>
  <c r="AO51" i="83"/>
  <c r="AP51" i="83"/>
  <c r="AQ51" i="83"/>
  <c r="AR51" i="83"/>
  <c r="AS51" i="83"/>
  <c r="AT51" i="83"/>
  <c r="AU51" i="83"/>
  <c r="AV51" i="83"/>
  <c r="AW51" i="83"/>
  <c r="AX51" i="83"/>
  <c r="AY51" i="83"/>
  <c r="AZ51" i="83"/>
  <c r="BA51" i="83"/>
  <c r="BB51" i="83"/>
  <c r="BC51" i="83"/>
  <c r="BD51" i="83"/>
  <c r="BE51" i="83"/>
  <c r="BF51" i="83"/>
  <c r="BG51" i="83"/>
  <c r="BH51" i="83"/>
  <c r="BI51" i="83"/>
  <c r="BJ51" i="83"/>
  <c r="B52" i="83"/>
  <c r="C52" i="83"/>
  <c r="D52" i="83"/>
  <c r="E52" i="83"/>
  <c r="F52" i="83"/>
  <c r="G52" i="83"/>
  <c r="H52" i="83"/>
  <c r="I52" i="83"/>
  <c r="J52" i="83"/>
  <c r="K52" i="83"/>
  <c r="L52" i="83"/>
  <c r="M52" i="83"/>
  <c r="N52" i="83"/>
  <c r="O52" i="83"/>
  <c r="P52" i="83"/>
  <c r="Q52" i="83"/>
  <c r="R52" i="83"/>
  <c r="S52" i="83"/>
  <c r="T52" i="83"/>
  <c r="U52" i="83"/>
  <c r="V52" i="83"/>
  <c r="W52" i="83"/>
  <c r="X52" i="83"/>
  <c r="Y52" i="83"/>
  <c r="Z52" i="83"/>
  <c r="AA52" i="83"/>
  <c r="AB52" i="83"/>
  <c r="AC52" i="83"/>
  <c r="AD52" i="83"/>
  <c r="AE52" i="83"/>
  <c r="AF52" i="83"/>
  <c r="AG52" i="83"/>
  <c r="AH52" i="83"/>
  <c r="AI52" i="83"/>
  <c r="AJ52" i="83"/>
  <c r="AK52" i="83"/>
  <c r="AL52" i="83"/>
  <c r="AM52" i="83"/>
  <c r="AN52" i="83"/>
  <c r="AO52" i="83"/>
  <c r="AP52" i="83"/>
  <c r="AQ52" i="83"/>
  <c r="AR52" i="83"/>
  <c r="AS52" i="83"/>
  <c r="AT52" i="83"/>
  <c r="AU52" i="83"/>
  <c r="AV52" i="83"/>
  <c r="AW52" i="83"/>
  <c r="AX52" i="83"/>
  <c r="AY52" i="83"/>
  <c r="AZ52" i="83"/>
  <c r="BA52" i="83"/>
  <c r="BB52" i="83"/>
  <c r="BC52" i="83"/>
  <c r="BD52" i="83"/>
  <c r="BE52" i="83"/>
  <c r="BF52" i="83"/>
  <c r="BG52" i="83"/>
  <c r="BH52" i="83"/>
  <c r="BI52" i="83"/>
  <c r="BJ52" i="83"/>
  <c r="B53" i="83"/>
  <c r="C53" i="83"/>
  <c r="D53" i="83"/>
  <c r="E53" i="83"/>
  <c r="F53" i="83"/>
  <c r="G53" i="83"/>
  <c r="H53" i="83"/>
  <c r="I53" i="83"/>
  <c r="J53" i="83"/>
  <c r="K53" i="83"/>
  <c r="L53" i="83"/>
  <c r="M53" i="83"/>
  <c r="N53" i="83"/>
  <c r="O53" i="83"/>
  <c r="P53" i="83"/>
  <c r="Q53" i="83"/>
  <c r="R53" i="83"/>
  <c r="S53" i="83"/>
  <c r="T53" i="83"/>
  <c r="U53" i="83"/>
  <c r="V53" i="83"/>
  <c r="W53" i="83"/>
  <c r="X53" i="83"/>
  <c r="Y53" i="83"/>
  <c r="Z53" i="83"/>
  <c r="AA53" i="83"/>
  <c r="AB53" i="83"/>
  <c r="AC53" i="83"/>
  <c r="AD53" i="83"/>
  <c r="AE53" i="83"/>
  <c r="AF53" i="83"/>
  <c r="AG53" i="83"/>
  <c r="AH53" i="83"/>
  <c r="AI53" i="83"/>
  <c r="AJ53" i="83"/>
  <c r="AK53" i="83"/>
  <c r="AL53" i="83"/>
  <c r="AM53" i="83"/>
  <c r="AN53" i="83"/>
  <c r="AO53" i="83"/>
  <c r="AP53" i="83"/>
  <c r="AQ53" i="83"/>
  <c r="AR53" i="83"/>
  <c r="AS53" i="83"/>
  <c r="AT53" i="83"/>
  <c r="AU53" i="83"/>
  <c r="AV53" i="83"/>
  <c r="AW53" i="83"/>
  <c r="AX53" i="83"/>
  <c r="AY53" i="83"/>
  <c r="AZ53" i="83"/>
  <c r="BA53" i="83"/>
  <c r="BB53" i="83"/>
  <c r="BC53" i="83"/>
  <c r="BD53" i="83"/>
  <c r="BE53" i="83"/>
  <c r="BF53" i="83"/>
  <c r="BG53" i="83"/>
  <c r="BH53" i="83"/>
  <c r="BI53" i="83"/>
  <c r="BJ53" i="83"/>
  <c r="B54" i="83"/>
  <c r="C54" i="83"/>
  <c r="D54" i="83"/>
  <c r="E54" i="83"/>
  <c r="F54" i="83"/>
  <c r="G54" i="83"/>
  <c r="H54" i="83"/>
  <c r="I54" i="83"/>
  <c r="J54" i="83"/>
  <c r="K54" i="83"/>
  <c r="L54" i="83"/>
  <c r="M54" i="83"/>
  <c r="N54" i="83"/>
  <c r="O54" i="83"/>
  <c r="P54" i="83"/>
  <c r="Q54" i="83"/>
  <c r="R54" i="83"/>
  <c r="S54" i="83"/>
  <c r="T54" i="83"/>
  <c r="U54" i="83"/>
  <c r="V54" i="83"/>
  <c r="W54" i="83"/>
  <c r="X54" i="83"/>
  <c r="Y54" i="83"/>
  <c r="Z54" i="83"/>
  <c r="AA54" i="83"/>
  <c r="AB54" i="83"/>
  <c r="AC54" i="83"/>
  <c r="AD54" i="83"/>
  <c r="AE54" i="83"/>
  <c r="AF54" i="83"/>
  <c r="AG54" i="83"/>
  <c r="AH54" i="83"/>
  <c r="AI54" i="83"/>
  <c r="AJ54" i="83"/>
  <c r="AK54" i="83"/>
  <c r="AL54" i="83"/>
  <c r="AM54" i="83"/>
  <c r="AN54" i="83"/>
  <c r="AO54" i="83"/>
  <c r="AP54" i="83"/>
  <c r="AQ54" i="83"/>
  <c r="AR54" i="83"/>
  <c r="AS54" i="83"/>
  <c r="AT54" i="83"/>
  <c r="AU54" i="83"/>
  <c r="AV54" i="83"/>
  <c r="AW54" i="83"/>
  <c r="AX54" i="83"/>
  <c r="AY54" i="83"/>
  <c r="AZ54" i="83"/>
  <c r="BA54" i="83"/>
  <c r="BB54" i="83"/>
  <c r="BC54" i="83"/>
  <c r="BD54" i="83"/>
  <c r="BE54" i="83"/>
  <c r="BF54" i="83"/>
  <c r="BG54" i="83"/>
  <c r="BH54" i="83"/>
  <c r="BI54" i="83"/>
  <c r="BJ54" i="83"/>
  <c r="B55" i="83"/>
  <c r="C55" i="83"/>
  <c r="D55" i="83"/>
  <c r="E55" i="83"/>
  <c r="F55" i="83"/>
  <c r="G55" i="83"/>
  <c r="H55" i="83"/>
  <c r="I55" i="83"/>
  <c r="J55" i="83"/>
  <c r="K55" i="83"/>
  <c r="L55" i="83"/>
  <c r="M55" i="83"/>
  <c r="N55" i="83"/>
  <c r="O55" i="83"/>
  <c r="P55" i="83"/>
  <c r="Q55" i="83"/>
  <c r="R55" i="83"/>
  <c r="S55" i="83"/>
  <c r="T55" i="83"/>
  <c r="U55" i="83"/>
  <c r="V55" i="83"/>
  <c r="W55" i="83"/>
  <c r="X55" i="83"/>
  <c r="Y55" i="83"/>
  <c r="Z55" i="83"/>
  <c r="AA55" i="83"/>
  <c r="AB55" i="83"/>
  <c r="AC55" i="83"/>
  <c r="AD55" i="83"/>
  <c r="AE55" i="83"/>
  <c r="AF55" i="83"/>
  <c r="AG55" i="83"/>
  <c r="AH55" i="83"/>
  <c r="AI55" i="83"/>
  <c r="AJ55" i="83"/>
  <c r="AK55" i="83"/>
  <c r="AL55" i="83"/>
  <c r="AM55" i="83"/>
  <c r="AN55" i="83"/>
  <c r="AO55" i="83"/>
  <c r="AP55" i="83"/>
  <c r="AQ55" i="83"/>
  <c r="AR55" i="83"/>
  <c r="AS55" i="83"/>
  <c r="AT55" i="83"/>
  <c r="AU55" i="83"/>
  <c r="AV55" i="83"/>
  <c r="AW55" i="83"/>
  <c r="AX55" i="83"/>
  <c r="AY55" i="83"/>
  <c r="AZ55" i="83"/>
  <c r="BA55" i="83"/>
  <c r="BB55" i="83"/>
  <c r="BC55" i="83"/>
  <c r="BD55" i="83"/>
  <c r="BE55" i="83"/>
  <c r="BF55" i="83"/>
  <c r="BG55" i="83"/>
  <c r="BH55" i="83"/>
  <c r="BI55" i="83"/>
  <c r="BJ55" i="83"/>
  <c r="B56" i="83"/>
  <c r="C56" i="83"/>
  <c r="D56" i="83"/>
  <c r="E56" i="83"/>
  <c r="F56" i="83"/>
  <c r="G56" i="83"/>
  <c r="H56" i="83"/>
  <c r="I56" i="83"/>
  <c r="J56" i="83"/>
  <c r="K56" i="83"/>
  <c r="L56" i="83"/>
  <c r="M56" i="83"/>
  <c r="N56" i="83"/>
  <c r="O56" i="83"/>
  <c r="P56" i="83"/>
  <c r="Q56" i="83"/>
  <c r="R56" i="83"/>
  <c r="S56" i="83"/>
  <c r="T56" i="83"/>
  <c r="U56" i="83"/>
  <c r="V56" i="83"/>
  <c r="W56" i="83"/>
  <c r="X56" i="83"/>
  <c r="Y56" i="83"/>
  <c r="Z56" i="83"/>
  <c r="AA56" i="83"/>
  <c r="AB56" i="83"/>
  <c r="AC56" i="83"/>
  <c r="AD56" i="83"/>
  <c r="AE56" i="83"/>
  <c r="AF56" i="83"/>
  <c r="AG56" i="83"/>
  <c r="AH56" i="83"/>
  <c r="AI56" i="83"/>
  <c r="AJ56" i="83"/>
  <c r="AK56" i="83"/>
  <c r="AL56" i="83"/>
  <c r="AM56" i="83"/>
  <c r="AN56" i="83"/>
  <c r="AO56" i="83"/>
  <c r="AP56" i="83"/>
  <c r="AQ56" i="83"/>
  <c r="AR56" i="83"/>
  <c r="AS56" i="83"/>
  <c r="AT56" i="83"/>
  <c r="AU56" i="83"/>
  <c r="AV56" i="83"/>
  <c r="AW56" i="83"/>
  <c r="AX56" i="83"/>
  <c r="AY56" i="83"/>
  <c r="AZ56" i="83"/>
  <c r="BA56" i="83"/>
  <c r="BB56" i="83"/>
  <c r="BC56" i="83"/>
  <c r="BD56" i="83"/>
  <c r="BE56" i="83"/>
  <c r="BF56" i="83"/>
  <c r="BG56" i="83"/>
  <c r="BH56" i="83"/>
  <c r="BI56" i="83"/>
  <c r="BJ56" i="83"/>
  <c r="B57" i="83"/>
  <c r="C57" i="83"/>
  <c r="D57" i="83"/>
  <c r="E57" i="83"/>
  <c r="F57" i="83"/>
  <c r="G57" i="83"/>
  <c r="H57" i="83"/>
  <c r="I57" i="83"/>
  <c r="J57" i="83"/>
  <c r="K57" i="83"/>
  <c r="L57" i="83"/>
  <c r="M57" i="83"/>
  <c r="N57" i="83"/>
  <c r="O57" i="83"/>
  <c r="P57" i="83"/>
  <c r="Q57" i="83"/>
  <c r="R57" i="83"/>
  <c r="S57" i="83"/>
  <c r="T57" i="83"/>
  <c r="U57" i="83"/>
  <c r="V57" i="83"/>
  <c r="W57" i="83"/>
  <c r="X57" i="83"/>
  <c r="Y57" i="83"/>
  <c r="Z57" i="83"/>
  <c r="AA57" i="83"/>
  <c r="AB57" i="83"/>
  <c r="AC57" i="83"/>
  <c r="AD57" i="83"/>
  <c r="AE57" i="83"/>
  <c r="AF57" i="83"/>
  <c r="AG57" i="83"/>
  <c r="AH57" i="83"/>
  <c r="AI57" i="83"/>
  <c r="AJ57" i="83"/>
  <c r="AK57" i="83"/>
  <c r="AL57" i="83"/>
  <c r="AM57" i="83"/>
  <c r="AN57" i="83"/>
  <c r="AO57" i="83"/>
  <c r="AP57" i="83"/>
  <c r="AQ57" i="83"/>
  <c r="AR57" i="83"/>
  <c r="AS57" i="83"/>
  <c r="AT57" i="83"/>
  <c r="AU57" i="83"/>
  <c r="AV57" i="83"/>
  <c r="AW57" i="83"/>
  <c r="AX57" i="83"/>
  <c r="AY57" i="83"/>
  <c r="AZ57" i="83"/>
  <c r="BA57" i="83"/>
  <c r="BB57" i="83"/>
  <c r="BC57" i="83"/>
  <c r="BD57" i="83"/>
  <c r="BE57" i="83"/>
  <c r="BF57" i="83"/>
  <c r="BG57" i="83"/>
  <c r="BH57" i="83"/>
  <c r="BI57" i="83"/>
  <c r="BJ57" i="83"/>
  <c r="B58" i="83"/>
  <c r="C58" i="83"/>
  <c r="D58" i="83"/>
  <c r="E58" i="83"/>
  <c r="F58" i="83"/>
  <c r="G58" i="83"/>
  <c r="H58" i="83"/>
  <c r="I58" i="83"/>
  <c r="J58" i="83"/>
  <c r="K58" i="83"/>
  <c r="L58" i="83"/>
  <c r="M58" i="83"/>
  <c r="N58" i="83"/>
  <c r="O58" i="83"/>
  <c r="P58" i="83"/>
  <c r="Q58" i="83"/>
  <c r="R58" i="83"/>
  <c r="S58" i="83"/>
  <c r="T58" i="83"/>
  <c r="U58" i="83"/>
  <c r="V58" i="83"/>
  <c r="W58" i="83"/>
  <c r="X58" i="83"/>
  <c r="Y58" i="83"/>
  <c r="Z58" i="83"/>
  <c r="AA58" i="83"/>
  <c r="AB58" i="83"/>
  <c r="AC58" i="83"/>
  <c r="AD58" i="83"/>
  <c r="AE58" i="83"/>
  <c r="AF58" i="83"/>
  <c r="AG58" i="83"/>
  <c r="AH58" i="83"/>
  <c r="AI58" i="83"/>
  <c r="AJ58" i="83"/>
  <c r="AK58" i="83"/>
  <c r="AL58" i="83"/>
  <c r="AM58" i="83"/>
  <c r="AN58" i="83"/>
  <c r="AO58" i="83"/>
  <c r="AP58" i="83"/>
  <c r="AQ58" i="83"/>
  <c r="AR58" i="83"/>
  <c r="AS58" i="83"/>
  <c r="AT58" i="83"/>
  <c r="AU58" i="83"/>
  <c r="AV58" i="83"/>
  <c r="AW58" i="83"/>
  <c r="AX58" i="83"/>
  <c r="AY58" i="83"/>
  <c r="AZ58" i="83"/>
  <c r="BA58" i="83"/>
  <c r="BB58" i="83"/>
  <c r="BC58" i="83"/>
  <c r="BD58" i="83"/>
  <c r="BE58" i="83"/>
  <c r="BF58" i="83"/>
  <c r="BG58" i="83"/>
  <c r="BH58" i="83"/>
  <c r="BI58" i="83"/>
  <c r="BJ58" i="83"/>
  <c r="B59" i="83"/>
  <c r="C59" i="83"/>
  <c r="D59" i="83"/>
  <c r="E59" i="83"/>
  <c r="F59" i="83"/>
  <c r="G59" i="83"/>
  <c r="H59" i="83"/>
  <c r="I59" i="83"/>
  <c r="J59" i="83"/>
  <c r="K59" i="83"/>
  <c r="L59" i="83"/>
  <c r="M59" i="83"/>
  <c r="N59" i="83"/>
  <c r="O59" i="83"/>
  <c r="P59" i="83"/>
  <c r="Q59" i="83"/>
  <c r="R59" i="83"/>
  <c r="S59" i="83"/>
  <c r="T59" i="83"/>
  <c r="U59" i="83"/>
  <c r="V59" i="83"/>
  <c r="W59" i="83"/>
  <c r="X59" i="83"/>
  <c r="Y59" i="83"/>
  <c r="Z59" i="83"/>
  <c r="AA59" i="83"/>
  <c r="AB59" i="83"/>
  <c r="AC59" i="83"/>
  <c r="AD59" i="83"/>
  <c r="AE59" i="83"/>
  <c r="AF59" i="83"/>
  <c r="AG59" i="83"/>
  <c r="AH59" i="83"/>
  <c r="AI59" i="83"/>
  <c r="AJ59" i="83"/>
  <c r="AK59" i="83"/>
  <c r="AL59" i="83"/>
  <c r="AM59" i="83"/>
  <c r="AN59" i="83"/>
  <c r="AO59" i="83"/>
  <c r="AP59" i="83"/>
  <c r="AQ59" i="83"/>
  <c r="AR59" i="83"/>
  <c r="AS59" i="83"/>
  <c r="AT59" i="83"/>
  <c r="AU59" i="83"/>
  <c r="AV59" i="83"/>
  <c r="AW59" i="83"/>
  <c r="AX59" i="83"/>
  <c r="AY59" i="83"/>
  <c r="AZ59" i="83"/>
  <c r="BA59" i="83"/>
  <c r="BB59" i="83"/>
  <c r="BC59" i="83"/>
  <c r="BD59" i="83"/>
  <c r="BE59" i="83"/>
  <c r="BF59" i="83"/>
  <c r="BG59" i="83"/>
  <c r="BH59" i="83"/>
  <c r="BI59" i="83"/>
  <c r="BJ59" i="83"/>
  <c r="B60" i="83"/>
  <c r="C60" i="83"/>
  <c r="D60" i="83"/>
  <c r="E60" i="83"/>
  <c r="F60" i="83"/>
  <c r="G60" i="83"/>
  <c r="H60" i="83"/>
  <c r="I60" i="83"/>
  <c r="J60" i="83"/>
  <c r="K60" i="83"/>
  <c r="L60" i="83"/>
  <c r="M60" i="83"/>
  <c r="N60" i="83"/>
  <c r="O60" i="83"/>
  <c r="P60" i="83"/>
  <c r="Q60" i="83"/>
  <c r="R60" i="83"/>
  <c r="S60" i="83"/>
  <c r="T60" i="83"/>
  <c r="U60" i="83"/>
  <c r="V60" i="83"/>
  <c r="W60" i="83"/>
  <c r="X60" i="83"/>
  <c r="Y60" i="83"/>
  <c r="Z60" i="83"/>
  <c r="AA60" i="83"/>
  <c r="AB60" i="83"/>
  <c r="AC60" i="83"/>
  <c r="AD60" i="83"/>
  <c r="AE60" i="83"/>
  <c r="AF60" i="83"/>
  <c r="AG60" i="83"/>
  <c r="AH60" i="83"/>
  <c r="AI60" i="83"/>
  <c r="AJ60" i="83"/>
  <c r="AK60" i="83"/>
  <c r="AL60" i="83"/>
  <c r="AM60" i="83"/>
  <c r="AN60" i="83"/>
  <c r="AO60" i="83"/>
  <c r="AP60" i="83"/>
  <c r="AQ60" i="83"/>
  <c r="AR60" i="83"/>
  <c r="AS60" i="83"/>
  <c r="AT60" i="83"/>
  <c r="AU60" i="83"/>
  <c r="AV60" i="83"/>
  <c r="AW60" i="83"/>
  <c r="AX60" i="83"/>
  <c r="AY60" i="83"/>
  <c r="AZ60" i="83"/>
  <c r="BA60" i="83"/>
  <c r="BB60" i="83"/>
  <c r="BC60" i="83"/>
  <c r="BD60" i="83"/>
  <c r="BE60" i="83"/>
  <c r="BF60" i="83"/>
  <c r="BG60" i="83"/>
  <c r="BH60" i="83"/>
  <c r="BI60" i="83"/>
  <c r="BJ60" i="83"/>
  <c r="B61" i="83"/>
  <c r="C61" i="83"/>
  <c r="D61" i="83"/>
  <c r="E61" i="83"/>
  <c r="F61" i="83"/>
  <c r="G61" i="83"/>
  <c r="H61" i="83"/>
  <c r="I61" i="83"/>
  <c r="J61" i="83"/>
  <c r="K61" i="83"/>
  <c r="L61" i="83"/>
  <c r="M61" i="83"/>
  <c r="N61" i="83"/>
  <c r="O61" i="83"/>
  <c r="P61" i="83"/>
  <c r="Q61" i="83"/>
  <c r="R61" i="83"/>
  <c r="S61" i="83"/>
  <c r="T61" i="83"/>
  <c r="U61" i="83"/>
  <c r="V61" i="83"/>
  <c r="W61" i="83"/>
  <c r="X61" i="83"/>
  <c r="Y61" i="83"/>
  <c r="Z61" i="83"/>
  <c r="AA61" i="83"/>
  <c r="AB61" i="83"/>
  <c r="AC61" i="83"/>
  <c r="AD61" i="83"/>
  <c r="AE61" i="83"/>
  <c r="AF61" i="83"/>
  <c r="AG61" i="83"/>
  <c r="AH61" i="83"/>
  <c r="AI61" i="83"/>
  <c r="AJ61" i="83"/>
  <c r="AK61" i="83"/>
  <c r="AL61" i="83"/>
  <c r="AM61" i="83"/>
  <c r="AN61" i="83"/>
  <c r="AO61" i="83"/>
  <c r="AP61" i="83"/>
  <c r="AQ61" i="83"/>
  <c r="AR61" i="83"/>
  <c r="AS61" i="83"/>
  <c r="AT61" i="83"/>
  <c r="AU61" i="83"/>
  <c r="AV61" i="83"/>
  <c r="AW61" i="83"/>
  <c r="AX61" i="83"/>
  <c r="AY61" i="83"/>
  <c r="AZ61" i="83"/>
  <c r="BA61" i="83"/>
  <c r="BB61" i="83"/>
  <c r="BC61" i="83"/>
  <c r="BD61" i="83"/>
  <c r="BE61" i="83"/>
  <c r="BF61" i="83"/>
  <c r="BG61" i="83"/>
  <c r="BH61" i="83"/>
  <c r="BI61" i="83"/>
  <c r="BJ61" i="83"/>
  <c r="B62" i="83"/>
  <c r="C62" i="83"/>
  <c r="D62" i="83"/>
  <c r="E62" i="83"/>
  <c r="F62" i="83"/>
  <c r="G62" i="83"/>
  <c r="H62" i="83"/>
  <c r="I62" i="83"/>
  <c r="J62" i="83"/>
  <c r="K62" i="83"/>
  <c r="L62" i="83"/>
  <c r="M62" i="83"/>
  <c r="N62" i="83"/>
  <c r="O62" i="83"/>
  <c r="P62" i="83"/>
  <c r="Q62" i="83"/>
  <c r="R62" i="83"/>
  <c r="S62" i="83"/>
  <c r="T62" i="83"/>
  <c r="U62" i="83"/>
  <c r="V62" i="83"/>
  <c r="W62" i="83"/>
  <c r="X62" i="83"/>
  <c r="Y62" i="83"/>
  <c r="Z62" i="83"/>
  <c r="AA62" i="83"/>
  <c r="AB62" i="83"/>
  <c r="AC62" i="83"/>
  <c r="AD62" i="83"/>
  <c r="AE62" i="83"/>
  <c r="AF62" i="83"/>
  <c r="AG62" i="83"/>
  <c r="AH62" i="83"/>
  <c r="AI62" i="83"/>
  <c r="AJ62" i="83"/>
  <c r="AK62" i="83"/>
  <c r="AL62" i="83"/>
  <c r="AM62" i="83"/>
  <c r="AN62" i="83"/>
  <c r="AO62" i="83"/>
  <c r="AP62" i="83"/>
  <c r="AQ62" i="83"/>
  <c r="AR62" i="83"/>
  <c r="AS62" i="83"/>
  <c r="AT62" i="83"/>
  <c r="AU62" i="83"/>
  <c r="AV62" i="83"/>
  <c r="AW62" i="83"/>
  <c r="AX62" i="83"/>
  <c r="AY62" i="83"/>
  <c r="AZ62" i="83"/>
  <c r="BA62" i="83"/>
  <c r="BB62" i="83"/>
  <c r="BC62" i="83"/>
  <c r="BD62" i="83"/>
  <c r="BE62" i="83"/>
  <c r="BF62" i="83"/>
  <c r="BG62" i="83"/>
  <c r="BH62" i="83"/>
  <c r="BI62" i="83"/>
  <c r="BJ62" i="83"/>
  <c r="B63" i="83"/>
  <c r="C63" i="83"/>
  <c r="D63" i="83"/>
  <c r="E63" i="83"/>
  <c r="F63" i="83"/>
  <c r="G63" i="83"/>
  <c r="H63" i="83"/>
  <c r="I63" i="83"/>
  <c r="J63" i="83"/>
  <c r="K63" i="83"/>
  <c r="L63" i="83"/>
  <c r="M63" i="83"/>
  <c r="N63" i="83"/>
  <c r="O63" i="83"/>
  <c r="P63" i="83"/>
  <c r="Q63" i="83"/>
  <c r="R63" i="83"/>
  <c r="S63" i="83"/>
  <c r="T63" i="83"/>
  <c r="U63" i="83"/>
  <c r="V63" i="83"/>
  <c r="W63" i="83"/>
  <c r="X63" i="83"/>
  <c r="Y63" i="83"/>
  <c r="Z63" i="83"/>
  <c r="AA63" i="83"/>
  <c r="AB63" i="83"/>
  <c r="AC63" i="83"/>
  <c r="AD63" i="83"/>
  <c r="AE63" i="83"/>
  <c r="AF63" i="83"/>
  <c r="AG63" i="83"/>
  <c r="AH63" i="83"/>
  <c r="AI63" i="83"/>
  <c r="AJ63" i="83"/>
  <c r="AK63" i="83"/>
  <c r="AL63" i="83"/>
  <c r="AM63" i="83"/>
  <c r="AN63" i="83"/>
  <c r="AO63" i="83"/>
  <c r="AP63" i="83"/>
  <c r="AQ63" i="83"/>
  <c r="AR63" i="83"/>
  <c r="AS63" i="83"/>
  <c r="AT63" i="83"/>
  <c r="AU63" i="83"/>
  <c r="AV63" i="83"/>
  <c r="AW63" i="83"/>
  <c r="AX63" i="83"/>
  <c r="AY63" i="83"/>
  <c r="AZ63" i="83"/>
  <c r="BA63" i="83"/>
  <c r="BB63" i="83"/>
  <c r="BC63" i="83"/>
  <c r="BD63" i="83"/>
  <c r="BE63" i="83"/>
  <c r="BF63" i="83"/>
  <c r="BG63" i="83"/>
  <c r="BH63" i="83"/>
  <c r="BI63" i="83"/>
  <c r="BJ63" i="83"/>
  <c r="B64" i="83"/>
  <c r="C64" i="83"/>
  <c r="D64" i="83"/>
  <c r="E64" i="83"/>
  <c r="F64" i="83"/>
  <c r="G64" i="83"/>
  <c r="H64" i="83"/>
  <c r="I64" i="83"/>
  <c r="J64" i="83"/>
  <c r="K64" i="83"/>
  <c r="L64" i="83"/>
  <c r="M64" i="83"/>
  <c r="N64" i="83"/>
  <c r="O64" i="83"/>
  <c r="P64" i="83"/>
  <c r="Q64" i="83"/>
  <c r="R64" i="83"/>
  <c r="S64" i="83"/>
  <c r="T64" i="83"/>
  <c r="U64" i="83"/>
  <c r="V64" i="83"/>
  <c r="W64" i="83"/>
  <c r="X64" i="83"/>
  <c r="Y64" i="83"/>
  <c r="Z64" i="83"/>
  <c r="AA64" i="83"/>
  <c r="AB64" i="83"/>
  <c r="AC64" i="83"/>
  <c r="AD64" i="83"/>
  <c r="AE64" i="83"/>
  <c r="AF64" i="83"/>
  <c r="AG64" i="83"/>
  <c r="AH64" i="83"/>
  <c r="AI64" i="83"/>
  <c r="AJ64" i="83"/>
  <c r="AK64" i="83"/>
  <c r="AL64" i="83"/>
  <c r="AM64" i="83"/>
  <c r="AN64" i="83"/>
  <c r="AO64" i="83"/>
  <c r="AP64" i="83"/>
  <c r="AQ64" i="83"/>
  <c r="AR64" i="83"/>
  <c r="AS64" i="83"/>
  <c r="AT64" i="83"/>
  <c r="AU64" i="83"/>
  <c r="AV64" i="83"/>
  <c r="AW64" i="83"/>
  <c r="AX64" i="83"/>
  <c r="AY64" i="83"/>
  <c r="AZ64" i="83"/>
  <c r="BA64" i="83"/>
  <c r="BB64" i="83"/>
  <c r="BC64" i="83"/>
  <c r="BD64" i="83"/>
  <c r="BE64" i="83"/>
  <c r="BF64" i="83"/>
  <c r="BG64" i="83"/>
  <c r="BH64" i="83"/>
  <c r="BI64" i="83"/>
  <c r="BJ64" i="83"/>
  <c r="B65" i="83"/>
  <c r="C65" i="83"/>
  <c r="D65" i="83"/>
  <c r="E65" i="83"/>
  <c r="F65" i="83"/>
  <c r="G65" i="83"/>
  <c r="H65" i="83"/>
  <c r="I65" i="83"/>
  <c r="J65" i="83"/>
  <c r="K65" i="83"/>
  <c r="L65" i="83"/>
  <c r="M65" i="83"/>
  <c r="N65" i="83"/>
  <c r="O65" i="83"/>
  <c r="P65" i="83"/>
  <c r="Q65" i="83"/>
  <c r="R65" i="83"/>
  <c r="S65" i="83"/>
  <c r="T65" i="83"/>
  <c r="U65" i="83"/>
  <c r="V65" i="83"/>
  <c r="W65" i="83"/>
  <c r="X65" i="83"/>
  <c r="Y65" i="83"/>
  <c r="Z65" i="83"/>
  <c r="AA65" i="83"/>
  <c r="AB65" i="83"/>
  <c r="AC65" i="83"/>
  <c r="AD65" i="83"/>
  <c r="AE65" i="83"/>
  <c r="AF65" i="83"/>
  <c r="AG65" i="83"/>
  <c r="AH65" i="83"/>
  <c r="AI65" i="83"/>
  <c r="AJ65" i="83"/>
  <c r="AK65" i="83"/>
  <c r="AL65" i="83"/>
  <c r="AM65" i="83"/>
  <c r="AN65" i="83"/>
  <c r="AO65" i="83"/>
  <c r="AP65" i="83"/>
  <c r="AQ65" i="83"/>
  <c r="AR65" i="83"/>
  <c r="AS65" i="83"/>
  <c r="AT65" i="83"/>
  <c r="AU65" i="83"/>
  <c r="AV65" i="83"/>
  <c r="AW65" i="83"/>
  <c r="AX65" i="83"/>
  <c r="AY65" i="83"/>
  <c r="AZ65" i="83"/>
  <c r="BA65" i="83"/>
  <c r="BB65" i="83"/>
  <c r="BC65" i="83"/>
  <c r="BD65" i="83"/>
  <c r="BE65" i="83"/>
  <c r="BF65" i="83"/>
  <c r="BG65" i="83"/>
  <c r="BH65" i="83"/>
  <c r="BI65" i="83"/>
  <c r="BJ65" i="83"/>
  <c r="B66" i="83"/>
  <c r="C66" i="83"/>
  <c r="D66" i="83"/>
  <c r="E66" i="83"/>
  <c r="F66" i="83"/>
  <c r="G66" i="83"/>
  <c r="H66" i="83"/>
  <c r="I66" i="83"/>
  <c r="J66" i="83"/>
  <c r="K66" i="83"/>
  <c r="L66" i="83"/>
  <c r="M66" i="83"/>
  <c r="N66" i="83"/>
  <c r="O66" i="83"/>
  <c r="P66" i="83"/>
  <c r="Q66" i="83"/>
  <c r="R66" i="83"/>
  <c r="S66" i="83"/>
  <c r="T66" i="83"/>
  <c r="U66" i="83"/>
  <c r="V66" i="83"/>
  <c r="W66" i="83"/>
  <c r="X66" i="83"/>
  <c r="Y66" i="83"/>
  <c r="Z66" i="83"/>
  <c r="AA66" i="83"/>
  <c r="AB66" i="83"/>
  <c r="AC66" i="83"/>
  <c r="AD66" i="83"/>
  <c r="AE66" i="83"/>
  <c r="AF66" i="83"/>
  <c r="AG66" i="83"/>
  <c r="AH66" i="83"/>
  <c r="AI66" i="83"/>
  <c r="AJ66" i="83"/>
  <c r="AK66" i="83"/>
  <c r="AL66" i="83"/>
  <c r="AM66" i="83"/>
  <c r="AN66" i="83"/>
  <c r="AO66" i="83"/>
  <c r="AP66" i="83"/>
  <c r="AQ66" i="83"/>
  <c r="AR66" i="83"/>
  <c r="AS66" i="83"/>
  <c r="AT66" i="83"/>
  <c r="AU66" i="83"/>
  <c r="AV66" i="83"/>
  <c r="AW66" i="83"/>
  <c r="AX66" i="83"/>
  <c r="AY66" i="83"/>
  <c r="AZ66" i="83"/>
  <c r="BA66" i="83"/>
  <c r="BB66" i="83"/>
  <c r="BC66" i="83"/>
  <c r="BD66" i="83"/>
  <c r="BE66" i="83"/>
  <c r="BF66" i="83"/>
  <c r="BG66" i="83"/>
  <c r="BH66" i="83"/>
  <c r="BI66" i="83"/>
  <c r="BJ66" i="83"/>
  <c r="B67" i="83"/>
  <c r="C67" i="83"/>
  <c r="D67" i="83"/>
  <c r="E67" i="83"/>
  <c r="F67" i="83"/>
  <c r="G67" i="83"/>
  <c r="H67" i="83"/>
  <c r="I67" i="83"/>
  <c r="J67" i="83"/>
  <c r="K67" i="83"/>
  <c r="L67" i="83"/>
  <c r="M67" i="83"/>
  <c r="N67" i="83"/>
  <c r="O67" i="83"/>
  <c r="P67" i="83"/>
  <c r="Q67" i="83"/>
  <c r="R67" i="83"/>
  <c r="S67" i="83"/>
  <c r="T67" i="83"/>
  <c r="U67" i="83"/>
  <c r="V67" i="83"/>
  <c r="W67" i="83"/>
  <c r="X67" i="83"/>
  <c r="Y67" i="83"/>
  <c r="Z67" i="83"/>
  <c r="AA67" i="83"/>
  <c r="AB67" i="83"/>
  <c r="AC67" i="83"/>
  <c r="AD67" i="83"/>
  <c r="AE67" i="83"/>
  <c r="AF67" i="83"/>
  <c r="AG67" i="83"/>
  <c r="AH67" i="83"/>
  <c r="AI67" i="83"/>
  <c r="AJ67" i="83"/>
  <c r="AK67" i="83"/>
  <c r="AL67" i="83"/>
  <c r="AM67" i="83"/>
  <c r="AN67" i="83"/>
  <c r="AO67" i="83"/>
  <c r="AP67" i="83"/>
  <c r="AQ67" i="83"/>
  <c r="AR67" i="83"/>
  <c r="AS67" i="83"/>
  <c r="AT67" i="83"/>
  <c r="AU67" i="83"/>
  <c r="AV67" i="83"/>
  <c r="AW67" i="83"/>
  <c r="AX67" i="83"/>
  <c r="AY67" i="83"/>
  <c r="AZ67" i="83"/>
  <c r="BA67" i="83"/>
  <c r="BB67" i="83"/>
  <c r="BC67" i="83"/>
  <c r="BD67" i="83"/>
  <c r="BE67" i="83"/>
  <c r="BF67" i="83"/>
  <c r="BG67" i="83"/>
  <c r="BH67" i="83"/>
  <c r="BI67" i="83"/>
  <c r="BJ67" i="83"/>
  <c r="B68" i="83"/>
  <c r="C68" i="83"/>
  <c r="D68" i="83"/>
  <c r="E68" i="83"/>
  <c r="F68" i="83"/>
  <c r="G68" i="83"/>
  <c r="H68" i="83"/>
  <c r="I68" i="83"/>
  <c r="J68" i="83"/>
  <c r="K68" i="83"/>
  <c r="L68" i="83"/>
  <c r="M68" i="83"/>
  <c r="N68" i="83"/>
  <c r="O68" i="83"/>
  <c r="P68" i="83"/>
  <c r="Q68" i="83"/>
  <c r="R68" i="83"/>
  <c r="S68" i="83"/>
  <c r="T68" i="83"/>
  <c r="U68" i="83"/>
  <c r="V68" i="83"/>
  <c r="W68" i="83"/>
  <c r="X68" i="83"/>
  <c r="Y68" i="83"/>
  <c r="Z68" i="83"/>
  <c r="AA68" i="83"/>
  <c r="AB68" i="83"/>
  <c r="AC68" i="83"/>
  <c r="AD68" i="83"/>
  <c r="AE68" i="83"/>
  <c r="AF68" i="83"/>
  <c r="AG68" i="83"/>
  <c r="AH68" i="83"/>
  <c r="AI68" i="83"/>
  <c r="AJ68" i="83"/>
  <c r="AK68" i="83"/>
  <c r="AL68" i="83"/>
  <c r="AM68" i="83"/>
  <c r="AN68" i="83"/>
  <c r="AO68" i="83"/>
  <c r="AP68" i="83"/>
  <c r="AQ68" i="83"/>
  <c r="AR68" i="83"/>
  <c r="AS68" i="83"/>
  <c r="AT68" i="83"/>
  <c r="AU68" i="83"/>
  <c r="AV68" i="83"/>
  <c r="AW68" i="83"/>
  <c r="AX68" i="83"/>
  <c r="AY68" i="83"/>
  <c r="AZ68" i="83"/>
  <c r="BA68" i="83"/>
  <c r="BB68" i="83"/>
  <c r="BC68" i="83"/>
  <c r="BD68" i="83"/>
  <c r="BE68" i="83"/>
  <c r="BF68" i="83"/>
  <c r="BG68" i="83"/>
  <c r="BH68" i="83"/>
  <c r="BI68" i="83"/>
  <c r="BJ68" i="83"/>
  <c r="B69" i="83"/>
  <c r="C69" i="83"/>
  <c r="D69" i="83"/>
  <c r="E69" i="83"/>
  <c r="F69" i="83"/>
  <c r="G69" i="83"/>
  <c r="H69" i="83"/>
  <c r="I69" i="83"/>
  <c r="J69" i="83"/>
  <c r="K69" i="83"/>
  <c r="L69" i="83"/>
  <c r="M69" i="83"/>
  <c r="N69" i="83"/>
  <c r="O69" i="83"/>
  <c r="P69" i="83"/>
  <c r="Q69" i="83"/>
  <c r="R69" i="83"/>
  <c r="S69" i="83"/>
  <c r="T69" i="83"/>
  <c r="U69" i="83"/>
  <c r="V69" i="83"/>
  <c r="W69" i="83"/>
  <c r="X69" i="83"/>
  <c r="Y69" i="83"/>
  <c r="Z69" i="83"/>
  <c r="AA69" i="83"/>
  <c r="AB69" i="83"/>
  <c r="AC69" i="83"/>
  <c r="AD69" i="83"/>
  <c r="AE69" i="83"/>
  <c r="AF69" i="83"/>
  <c r="AG69" i="83"/>
  <c r="AH69" i="83"/>
  <c r="AI69" i="83"/>
  <c r="AJ69" i="83"/>
  <c r="AK69" i="83"/>
  <c r="AL69" i="83"/>
  <c r="AM69" i="83"/>
  <c r="AN69" i="83"/>
  <c r="AO69" i="83"/>
  <c r="AP69" i="83"/>
  <c r="AQ69" i="83"/>
  <c r="AR69" i="83"/>
  <c r="AS69" i="83"/>
  <c r="AT69" i="83"/>
  <c r="AU69" i="83"/>
  <c r="AV69" i="83"/>
  <c r="AW69" i="83"/>
  <c r="AX69" i="83"/>
  <c r="AY69" i="83"/>
  <c r="AZ69" i="83"/>
  <c r="BA69" i="83"/>
  <c r="BB69" i="83"/>
  <c r="BC69" i="83"/>
  <c r="BD69" i="83"/>
  <c r="BE69" i="83"/>
  <c r="BF69" i="83"/>
  <c r="BG69" i="83"/>
  <c r="BH69" i="83"/>
  <c r="BI69" i="83"/>
  <c r="BJ69" i="83"/>
  <c r="B70" i="83"/>
  <c r="C70" i="83"/>
  <c r="D70" i="83"/>
  <c r="E70" i="83"/>
  <c r="F70" i="83"/>
  <c r="G70" i="83"/>
  <c r="H70" i="83"/>
  <c r="I70" i="83"/>
  <c r="J70" i="83"/>
  <c r="K70" i="83"/>
  <c r="L70" i="83"/>
  <c r="M70" i="83"/>
  <c r="N70" i="83"/>
  <c r="O70" i="83"/>
  <c r="P70" i="83"/>
  <c r="Q70" i="83"/>
  <c r="R70" i="83"/>
  <c r="S70" i="83"/>
  <c r="T70" i="83"/>
  <c r="U70" i="83"/>
  <c r="V70" i="83"/>
  <c r="W70" i="83"/>
  <c r="X70" i="83"/>
  <c r="Y70" i="83"/>
  <c r="Z70" i="83"/>
  <c r="AA70" i="83"/>
  <c r="AB70" i="83"/>
  <c r="AC70" i="83"/>
  <c r="AD70" i="83"/>
  <c r="AE70" i="83"/>
  <c r="AF70" i="83"/>
  <c r="AG70" i="83"/>
  <c r="AH70" i="83"/>
  <c r="AI70" i="83"/>
  <c r="AJ70" i="83"/>
  <c r="AK70" i="83"/>
  <c r="AL70" i="83"/>
  <c r="AM70" i="83"/>
  <c r="AN70" i="83"/>
  <c r="AO70" i="83"/>
  <c r="AP70" i="83"/>
  <c r="AQ70" i="83"/>
  <c r="AR70" i="83"/>
  <c r="AS70" i="83"/>
  <c r="AT70" i="83"/>
  <c r="AU70" i="83"/>
  <c r="AV70" i="83"/>
  <c r="AW70" i="83"/>
  <c r="AX70" i="83"/>
  <c r="AY70" i="83"/>
  <c r="AZ70" i="83"/>
  <c r="BA70" i="83"/>
  <c r="BB70" i="83"/>
  <c r="BC70" i="83"/>
  <c r="BD70" i="83"/>
  <c r="BE70" i="83"/>
  <c r="BF70" i="83"/>
  <c r="BG70" i="83"/>
  <c r="BH70" i="83"/>
  <c r="BI70" i="83"/>
  <c r="BJ70" i="83"/>
  <c r="B71" i="83"/>
  <c r="C71" i="83"/>
  <c r="D71" i="83"/>
  <c r="E71" i="83"/>
  <c r="F71" i="83"/>
  <c r="G71" i="83"/>
  <c r="H71" i="83"/>
  <c r="I71" i="83"/>
  <c r="J71" i="83"/>
  <c r="K71" i="83"/>
  <c r="L71" i="83"/>
  <c r="M71" i="83"/>
  <c r="N71" i="83"/>
  <c r="O71" i="83"/>
  <c r="P71" i="83"/>
  <c r="Q71" i="83"/>
  <c r="R71" i="83"/>
  <c r="S71" i="83"/>
  <c r="T71" i="83"/>
  <c r="U71" i="83"/>
  <c r="V71" i="83"/>
  <c r="W71" i="83"/>
  <c r="X71" i="83"/>
  <c r="Y71" i="83"/>
  <c r="Z71" i="83"/>
  <c r="AA71" i="83"/>
  <c r="AB71" i="83"/>
  <c r="AC71" i="83"/>
  <c r="AD71" i="83"/>
  <c r="AE71" i="83"/>
  <c r="AF71" i="83"/>
  <c r="AG71" i="83"/>
  <c r="AH71" i="83"/>
  <c r="AI71" i="83"/>
  <c r="AJ71" i="83"/>
  <c r="AK71" i="83"/>
  <c r="AL71" i="83"/>
  <c r="AM71" i="83"/>
  <c r="AN71" i="83"/>
  <c r="AO71" i="83"/>
  <c r="AP71" i="83"/>
  <c r="AQ71" i="83"/>
  <c r="AR71" i="83"/>
  <c r="AS71" i="83"/>
  <c r="AT71" i="83"/>
  <c r="AU71" i="83"/>
  <c r="AV71" i="83"/>
  <c r="AW71" i="83"/>
  <c r="AX71" i="83"/>
  <c r="AY71" i="83"/>
  <c r="AZ71" i="83"/>
  <c r="BA71" i="83"/>
  <c r="BB71" i="83"/>
  <c r="BC71" i="83"/>
  <c r="BD71" i="83"/>
  <c r="BE71" i="83"/>
  <c r="BF71" i="83"/>
  <c r="BG71" i="83"/>
  <c r="BH71" i="83"/>
  <c r="BI71" i="83"/>
  <c r="BJ71" i="83"/>
  <c r="B72" i="83"/>
  <c r="C72" i="83"/>
  <c r="D72" i="83"/>
  <c r="E72" i="83"/>
  <c r="F72" i="83"/>
  <c r="G72" i="83"/>
  <c r="H72" i="83"/>
  <c r="I72" i="83"/>
  <c r="J72" i="83"/>
  <c r="K72" i="83"/>
  <c r="L72" i="83"/>
  <c r="M72" i="83"/>
  <c r="N72" i="83"/>
  <c r="O72" i="83"/>
  <c r="P72" i="83"/>
  <c r="Q72" i="83"/>
  <c r="R72" i="83"/>
  <c r="S72" i="83"/>
  <c r="T72" i="83"/>
  <c r="U72" i="83"/>
  <c r="V72" i="83"/>
  <c r="W72" i="83"/>
  <c r="X72" i="83"/>
  <c r="Y72" i="83"/>
  <c r="Z72" i="83"/>
  <c r="AA72" i="83"/>
  <c r="AB72" i="83"/>
  <c r="AC72" i="83"/>
  <c r="AD72" i="83"/>
  <c r="AE72" i="83"/>
  <c r="AF72" i="83"/>
  <c r="AG72" i="83"/>
  <c r="AH72" i="83"/>
  <c r="AI72" i="83"/>
  <c r="AJ72" i="83"/>
  <c r="AK72" i="83"/>
  <c r="AL72" i="83"/>
  <c r="AM72" i="83"/>
  <c r="AN72" i="83"/>
  <c r="AO72" i="83"/>
  <c r="AP72" i="83"/>
  <c r="AQ72" i="83"/>
  <c r="AR72" i="83"/>
  <c r="AS72" i="83"/>
  <c r="AT72" i="83"/>
  <c r="AU72" i="83"/>
  <c r="AV72" i="83"/>
  <c r="AW72" i="83"/>
  <c r="AX72" i="83"/>
  <c r="AY72" i="83"/>
  <c r="AZ72" i="83"/>
  <c r="BA72" i="83"/>
  <c r="BB72" i="83"/>
  <c r="BC72" i="83"/>
  <c r="BD72" i="83"/>
  <c r="BE72" i="83"/>
  <c r="BF72" i="83"/>
  <c r="BG72" i="83"/>
  <c r="BH72" i="83"/>
  <c r="BI72" i="83"/>
  <c r="BJ72" i="83"/>
  <c r="B73" i="83"/>
  <c r="C73" i="83"/>
  <c r="D73" i="83"/>
  <c r="E73" i="83"/>
  <c r="F73" i="83"/>
  <c r="G73" i="83"/>
  <c r="H73" i="83"/>
  <c r="I73" i="83"/>
  <c r="J73" i="83"/>
  <c r="K73" i="83"/>
  <c r="L73" i="83"/>
  <c r="M73" i="83"/>
  <c r="N73" i="83"/>
  <c r="O73" i="83"/>
  <c r="P73" i="83"/>
  <c r="Q73" i="83"/>
  <c r="R73" i="83"/>
  <c r="S73" i="83"/>
  <c r="T73" i="83"/>
  <c r="U73" i="83"/>
  <c r="V73" i="83"/>
  <c r="W73" i="83"/>
  <c r="X73" i="83"/>
  <c r="Y73" i="83"/>
  <c r="Z73" i="83"/>
  <c r="AA73" i="83"/>
  <c r="AB73" i="83"/>
  <c r="AC73" i="83"/>
  <c r="AD73" i="83"/>
  <c r="AE73" i="83"/>
  <c r="AF73" i="83"/>
  <c r="AG73" i="83"/>
  <c r="AH73" i="83"/>
  <c r="AI73" i="83"/>
  <c r="AJ73" i="83"/>
  <c r="AK73" i="83"/>
  <c r="AL73" i="83"/>
  <c r="AM73" i="83"/>
  <c r="AN73" i="83"/>
  <c r="AO73" i="83"/>
  <c r="AP73" i="83"/>
  <c r="AQ73" i="83"/>
  <c r="AR73" i="83"/>
  <c r="AS73" i="83"/>
  <c r="AT73" i="83"/>
  <c r="AU73" i="83"/>
  <c r="AV73" i="83"/>
  <c r="AW73" i="83"/>
  <c r="AX73" i="83"/>
  <c r="AY73" i="83"/>
  <c r="AZ73" i="83"/>
  <c r="BA73" i="83"/>
  <c r="BB73" i="83"/>
  <c r="BC73" i="83"/>
  <c r="BD73" i="83"/>
  <c r="BE73" i="83"/>
  <c r="BF73" i="83"/>
  <c r="BG73" i="83"/>
  <c r="BH73" i="83"/>
  <c r="BI73" i="83"/>
  <c r="BJ73" i="83"/>
  <c r="B74" i="83"/>
  <c r="C74" i="83"/>
  <c r="D74" i="83"/>
  <c r="E74" i="83"/>
  <c r="F74" i="83"/>
  <c r="G74" i="83"/>
  <c r="H74" i="83"/>
  <c r="I74" i="83"/>
  <c r="J74" i="83"/>
  <c r="K74" i="83"/>
  <c r="L74" i="83"/>
  <c r="M74" i="83"/>
  <c r="N74" i="83"/>
  <c r="O74" i="83"/>
  <c r="P74" i="83"/>
  <c r="Q74" i="83"/>
  <c r="R74" i="83"/>
  <c r="S74" i="83"/>
  <c r="T74" i="83"/>
  <c r="U74" i="83"/>
  <c r="V74" i="83"/>
  <c r="W74" i="83"/>
  <c r="X74" i="83"/>
  <c r="Y74" i="83"/>
  <c r="Z74" i="83"/>
  <c r="AA74" i="83"/>
  <c r="AB74" i="83"/>
  <c r="AC74" i="83"/>
  <c r="AD74" i="83"/>
  <c r="AE74" i="83"/>
  <c r="AF74" i="83"/>
  <c r="AG74" i="83"/>
  <c r="AH74" i="83"/>
  <c r="AI74" i="83"/>
  <c r="AJ74" i="83"/>
  <c r="AK74" i="83"/>
  <c r="AL74" i="83"/>
  <c r="AM74" i="83"/>
  <c r="AN74" i="83"/>
  <c r="AO74" i="83"/>
  <c r="AP74" i="83"/>
  <c r="AQ74" i="83"/>
  <c r="AR74" i="83"/>
  <c r="AS74" i="83"/>
  <c r="AT74" i="83"/>
  <c r="AU74" i="83"/>
  <c r="AV74" i="83"/>
  <c r="AW74" i="83"/>
  <c r="AX74" i="83"/>
  <c r="AY74" i="83"/>
  <c r="AZ74" i="83"/>
  <c r="BA74" i="83"/>
  <c r="BB74" i="83"/>
  <c r="BC74" i="83"/>
  <c r="BD74" i="83"/>
  <c r="BE74" i="83"/>
  <c r="BF74" i="83"/>
  <c r="BG74" i="83"/>
  <c r="BH74" i="83"/>
  <c r="BI74" i="83"/>
  <c r="BJ74" i="83"/>
  <c r="B75" i="83"/>
  <c r="C75" i="83"/>
  <c r="D75" i="83"/>
  <c r="E75" i="83"/>
  <c r="F75" i="83"/>
  <c r="G75" i="83"/>
  <c r="H75" i="83"/>
  <c r="I75" i="83"/>
  <c r="J75" i="83"/>
  <c r="K75" i="83"/>
  <c r="L75" i="83"/>
  <c r="M75" i="83"/>
  <c r="N75" i="83"/>
  <c r="O75" i="83"/>
  <c r="P75" i="83"/>
  <c r="Q75" i="83"/>
  <c r="R75" i="83"/>
  <c r="S75" i="83"/>
  <c r="T75" i="83"/>
  <c r="U75" i="83"/>
  <c r="V75" i="83"/>
  <c r="W75" i="83"/>
  <c r="X75" i="83"/>
  <c r="Y75" i="83"/>
  <c r="Z75" i="83"/>
  <c r="AA75" i="83"/>
  <c r="AB75" i="83"/>
  <c r="AC75" i="83"/>
  <c r="AD75" i="83"/>
  <c r="AE75" i="83"/>
  <c r="AF75" i="83"/>
  <c r="AG75" i="83"/>
  <c r="AH75" i="83"/>
  <c r="AI75" i="83"/>
  <c r="AJ75" i="83"/>
  <c r="AK75" i="83"/>
  <c r="AL75" i="83"/>
  <c r="AM75" i="83"/>
  <c r="AN75" i="83"/>
  <c r="AO75" i="83"/>
  <c r="AP75" i="83"/>
  <c r="AQ75" i="83"/>
  <c r="AR75" i="83"/>
  <c r="AS75" i="83"/>
  <c r="AT75" i="83"/>
  <c r="AU75" i="83"/>
  <c r="AV75" i="83"/>
  <c r="AW75" i="83"/>
  <c r="AX75" i="83"/>
  <c r="AY75" i="83"/>
  <c r="AZ75" i="83"/>
  <c r="BA75" i="83"/>
  <c r="BB75" i="83"/>
  <c r="BC75" i="83"/>
  <c r="BD75" i="83"/>
  <c r="BE75" i="83"/>
  <c r="BF75" i="83"/>
  <c r="BG75" i="83"/>
  <c r="BH75" i="83"/>
  <c r="BI75" i="83"/>
  <c r="BJ75" i="83"/>
  <c r="B76" i="83"/>
  <c r="C76" i="83"/>
  <c r="D76" i="83"/>
  <c r="E76" i="83"/>
  <c r="F76" i="83"/>
  <c r="G76" i="83"/>
  <c r="H76" i="83"/>
  <c r="I76" i="83"/>
  <c r="J76" i="83"/>
  <c r="K76" i="83"/>
  <c r="L76" i="83"/>
  <c r="M76" i="83"/>
  <c r="N76" i="83"/>
  <c r="O76" i="83"/>
  <c r="P76" i="83"/>
  <c r="Q76" i="83"/>
  <c r="R76" i="83"/>
  <c r="S76" i="83"/>
  <c r="T76" i="83"/>
  <c r="U76" i="83"/>
  <c r="V76" i="83"/>
  <c r="W76" i="83"/>
  <c r="X76" i="83"/>
  <c r="Y76" i="83"/>
  <c r="Z76" i="83"/>
  <c r="AA76" i="83"/>
  <c r="AB76" i="83"/>
  <c r="AC76" i="83"/>
  <c r="AD76" i="83"/>
  <c r="AE76" i="83"/>
  <c r="AF76" i="83"/>
  <c r="AG76" i="83"/>
  <c r="AH76" i="83"/>
  <c r="AI76" i="83"/>
  <c r="AJ76" i="83"/>
  <c r="AK76" i="83"/>
  <c r="AL76" i="83"/>
  <c r="AM76" i="83"/>
  <c r="AN76" i="83"/>
  <c r="AO76" i="83"/>
  <c r="AP76" i="83"/>
  <c r="AQ76" i="83"/>
  <c r="AR76" i="83"/>
  <c r="AS76" i="83"/>
  <c r="AT76" i="83"/>
  <c r="AU76" i="83"/>
  <c r="AV76" i="83"/>
  <c r="AW76" i="83"/>
  <c r="AX76" i="83"/>
  <c r="AY76" i="83"/>
  <c r="AZ76" i="83"/>
  <c r="BA76" i="83"/>
  <c r="BB76" i="83"/>
  <c r="BC76" i="83"/>
  <c r="BD76" i="83"/>
  <c r="BE76" i="83"/>
  <c r="BF76" i="83"/>
  <c r="BG76" i="83"/>
  <c r="BH76" i="83"/>
  <c r="BI76" i="83"/>
  <c r="BJ76" i="83"/>
  <c r="B77" i="83"/>
  <c r="C77" i="83"/>
  <c r="D77" i="83"/>
  <c r="E77" i="83"/>
  <c r="F77" i="83"/>
  <c r="G77" i="83"/>
  <c r="H77" i="83"/>
  <c r="I77" i="83"/>
  <c r="J77" i="83"/>
  <c r="K77" i="83"/>
  <c r="L77" i="83"/>
  <c r="M77" i="83"/>
  <c r="N77" i="83"/>
  <c r="O77" i="83"/>
  <c r="P77" i="83"/>
  <c r="Q77" i="83"/>
  <c r="R77" i="83"/>
  <c r="S77" i="83"/>
  <c r="T77" i="83"/>
  <c r="U77" i="83"/>
  <c r="V77" i="83"/>
  <c r="W77" i="83"/>
  <c r="X77" i="83"/>
  <c r="Y77" i="83"/>
  <c r="Z77" i="83"/>
  <c r="AA77" i="83"/>
  <c r="AB77" i="83"/>
  <c r="AC77" i="83"/>
  <c r="AD77" i="83"/>
  <c r="AE77" i="83"/>
  <c r="AF77" i="83"/>
  <c r="AG77" i="83"/>
  <c r="AH77" i="83"/>
  <c r="AI77" i="83"/>
  <c r="AJ77" i="83"/>
  <c r="AK77" i="83"/>
  <c r="AL77" i="83"/>
  <c r="AM77" i="83"/>
  <c r="AN77" i="83"/>
  <c r="AO77" i="83"/>
  <c r="AP77" i="83"/>
  <c r="AQ77" i="83"/>
  <c r="AR77" i="83"/>
  <c r="AS77" i="83"/>
  <c r="AT77" i="83"/>
  <c r="AU77" i="83"/>
  <c r="AV77" i="83"/>
  <c r="AW77" i="83"/>
  <c r="AX77" i="83"/>
  <c r="AY77" i="83"/>
  <c r="AZ77" i="83"/>
  <c r="BA77" i="83"/>
  <c r="BB77" i="83"/>
  <c r="BC77" i="83"/>
  <c r="BD77" i="83"/>
  <c r="BE77" i="83"/>
  <c r="BF77" i="83"/>
  <c r="BG77" i="83"/>
  <c r="BH77" i="83"/>
  <c r="BI77" i="83"/>
  <c r="BJ77" i="83"/>
  <c r="B78" i="83"/>
  <c r="C78" i="83"/>
  <c r="D78" i="83"/>
  <c r="E78" i="83"/>
  <c r="F78" i="83"/>
  <c r="G78" i="83"/>
  <c r="H78" i="83"/>
  <c r="I78" i="83"/>
  <c r="J78" i="83"/>
  <c r="K78" i="83"/>
  <c r="L78" i="83"/>
  <c r="M78" i="83"/>
  <c r="N78" i="83"/>
  <c r="O78" i="83"/>
  <c r="P78" i="83"/>
  <c r="Q78" i="83"/>
  <c r="R78" i="83"/>
  <c r="S78" i="83"/>
  <c r="T78" i="83"/>
  <c r="U78" i="83"/>
  <c r="V78" i="83"/>
  <c r="W78" i="83"/>
  <c r="X78" i="83"/>
  <c r="Y78" i="83"/>
  <c r="Z78" i="83"/>
  <c r="AA78" i="83"/>
  <c r="AB78" i="83"/>
  <c r="AC78" i="83"/>
  <c r="AD78" i="83"/>
  <c r="AE78" i="83"/>
  <c r="AF78" i="83"/>
  <c r="AG78" i="83"/>
  <c r="AH78" i="83"/>
  <c r="AI78" i="83"/>
  <c r="AJ78" i="83"/>
  <c r="AK78" i="83"/>
  <c r="AL78" i="83"/>
  <c r="AM78" i="83"/>
  <c r="AN78" i="83"/>
  <c r="AO78" i="83"/>
  <c r="AP78" i="83"/>
  <c r="AQ78" i="83"/>
  <c r="AR78" i="83"/>
  <c r="AS78" i="83"/>
  <c r="AT78" i="83"/>
  <c r="AU78" i="83"/>
  <c r="AV78" i="83"/>
  <c r="AW78" i="83"/>
  <c r="AX78" i="83"/>
  <c r="AY78" i="83"/>
  <c r="AZ78" i="83"/>
  <c r="BA78" i="83"/>
  <c r="BB78" i="83"/>
  <c r="BC78" i="83"/>
  <c r="BD78" i="83"/>
  <c r="BE78" i="83"/>
  <c r="BF78" i="83"/>
  <c r="BG78" i="83"/>
  <c r="BH78" i="83"/>
  <c r="BI78" i="83"/>
  <c r="BJ78" i="83"/>
  <c r="B79" i="83"/>
  <c r="C79" i="83"/>
  <c r="D79" i="83"/>
  <c r="E79" i="83"/>
  <c r="F79" i="83"/>
  <c r="G79" i="83"/>
  <c r="H79" i="83"/>
  <c r="I79" i="83"/>
  <c r="J79" i="83"/>
  <c r="K79" i="83"/>
  <c r="L79" i="83"/>
  <c r="M79" i="83"/>
  <c r="N79" i="83"/>
  <c r="O79" i="83"/>
  <c r="P79" i="83"/>
  <c r="Q79" i="83"/>
  <c r="R79" i="83"/>
  <c r="S79" i="83"/>
  <c r="T79" i="83"/>
  <c r="U79" i="83"/>
  <c r="V79" i="83"/>
  <c r="W79" i="83"/>
  <c r="X79" i="83"/>
  <c r="Y79" i="83"/>
  <c r="Z79" i="83"/>
  <c r="AA79" i="83"/>
  <c r="AB79" i="83"/>
  <c r="AC79" i="83"/>
  <c r="AD79" i="83"/>
  <c r="AE79" i="83"/>
  <c r="AF79" i="83"/>
  <c r="AG79" i="83"/>
  <c r="AH79" i="83"/>
  <c r="AI79" i="83"/>
  <c r="AJ79" i="83"/>
  <c r="AK79" i="83"/>
  <c r="AL79" i="83"/>
  <c r="AM79" i="83"/>
  <c r="AN79" i="83"/>
  <c r="AO79" i="83"/>
  <c r="AP79" i="83"/>
  <c r="AQ79" i="83"/>
  <c r="AR79" i="83"/>
  <c r="AS79" i="83"/>
  <c r="AT79" i="83"/>
  <c r="AU79" i="83"/>
  <c r="AV79" i="83"/>
  <c r="AW79" i="83"/>
  <c r="AX79" i="83"/>
  <c r="AY79" i="83"/>
  <c r="AZ79" i="83"/>
  <c r="BA79" i="83"/>
  <c r="BB79" i="83"/>
  <c r="BC79" i="83"/>
  <c r="BD79" i="83"/>
  <c r="BE79" i="83"/>
  <c r="BF79" i="83"/>
  <c r="BG79" i="83"/>
  <c r="BH79" i="83"/>
  <c r="BI79" i="83"/>
  <c r="BJ79" i="83"/>
  <c r="B80" i="83"/>
  <c r="C80" i="83"/>
  <c r="D80" i="83"/>
  <c r="E80" i="83"/>
  <c r="F80" i="83"/>
  <c r="G80" i="83"/>
  <c r="H80" i="83"/>
  <c r="I80" i="83"/>
  <c r="J80" i="83"/>
  <c r="K80" i="83"/>
  <c r="L80" i="83"/>
  <c r="M80" i="83"/>
  <c r="N80" i="83"/>
  <c r="O80" i="83"/>
  <c r="P80" i="83"/>
  <c r="Q80" i="83"/>
  <c r="R80" i="83"/>
  <c r="S80" i="83"/>
  <c r="T80" i="83"/>
  <c r="U80" i="83"/>
  <c r="V80" i="83"/>
  <c r="W80" i="83"/>
  <c r="X80" i="83"/>
  <c r="Y80" i="83"/>
  <c r="Z80" i="83"/>
  <c r="AA80" i="83"/>
  <c r="AB80" i="83"/>
  <c r="AC80" i="83"/>
  <c r="AD80" i="83"/>
  <c r="AE80" i="83"/>
  <c r="AF80" i="83"/>
  <c r="AG80" i="83"/>
  <c r="AH80" i="83"/>
  <c r="AI80" i="83"/>
  <c r="AJ80" i="83"/>
  <c r="AK80" i="83"/>
  <c r="AL80" i="83"/>
  <c r="AM80" i="83"/>
  <c r="AN80" i="83"/>
  <c r="AO80" i="83"/>
  <c r="AP80" i="83"/>
  <c r="AQ80" i="83"/>
  <c r="AR80" i="83"/>
  <c r="AS80" i="83"/>
  <c r="AT80" i="83"/>
  <c r="AU80" i="83"/>
  <c r="AV80" i="83"/>
  <c r="AW80" i="83"/>
  <c r="AX80" i="83"/>
  <c r="AY80" i="83"/>
  <c r="AZ80" i="83"/>
  <c r="BA80" i="83"/>
  <c r="BB80" i="83"/>
  <c r="BC80" i="83"/>
  <c r="BD80" i="83"/>
  <c r="BE80" i="83"/>
  <c r="BF80" i="83"/>
  <c r="BG80" i="83"/>
  <c r="BH80" i="83"/>
  <c r="BI80" i="83"/>
  <c r="BJ80" i="83"/>
  <c r="B81" i="83"/>
  <c r="C81" i="83"/>
  <c r="D81" i="83"/>
  <c r="E81" i="83"/>
  <c r="F81" i="83"/>
  <c r="G81" i="83"/>
  <c r="H81" i="83"/>
  <c r="I81" i="83"/>
  <c r="J81" i="83"/>
  <c r="K81" i="83"/>
  <c r="L81" i="83"/>
  <c r="M81" i="83"/>
  <c r="N81" i="83"/>
  <c r="O81" i="83"/>
  <c r="P81" i="83"/>
  <c r="Q81" i="83"/>
  <c r="R81" i="83"/>
  <c r="S81" i="83"/>
  <c r="T81" i="83"/>
  <c r="U81" i="83"/>
  <c r="V81" i="83"/>
  <c r="W81" i="83"/>
  <c r="X81" i="83"/>
  <c r="Y81" i="83"/>
  <c r="Z81" i="83"/>
  <c r="AA81" i="83"/>
  <c r="AB81" i="83"/>
  <c r="AC81" i="83"/>
  <c r="AD81" i="83"/>
  <c r="AE81" i="83"/>
  <c r="AF81" i="83"/>
  <c r="AG81" i="83"/>
  <c r="AH81" i="83"/>
  <c r="AI81" i="83"/>
  <c r="AJ81" i="83"/>
  <c r="AK81" i="83"/>
  <c r="AL81" i="83"/>
  <c r="AM81" i="83"/>
  <c r="AN81" i="83"/>
  <c r="AO81" i="83"/>
  <c r="AP81" i="83"/>
  <c r="AQ81" i="83"/>
  <c r="AR81" i="83"/>
  <c r="AS81" i="83"/>
  <c r="AT81" i="83"/>
  <c r="AU81" i="83"/>
  <c r="AV81" i="83"/>
  <c r="AW81" i="83"/>
  <c r="AX81" i="83"/>
  <c r="AY81" i="83"/>
  <c r="AZ81" i="83"/>
  <c r="BA81" i="83"/>
  <c r="BB81" i="83"/>
  <c r="BC81" i="83"/>
  <c r="BD81" i="83"/>
  <c r="BE81" i="83"/>
  <c r="BF81" i="83"/>
  <c r="BG81" i="83"/>
  <c r="BH81" i="83"/>
  <c r="BI81" i="83"/>
  <c r="BJ81" i="83"/>
  <c r="B82" i="83"/>
  <c r="C82" i="83"/>
  <c r="D82" i="83"/>
  <c r="E82" i="83"/>
  <c r="F82" i="83"/>
  <c r="G82" i="83"/>
  <c r="H82" i="83"/>
  <c r="I82" i="83"/>
  <c r="J82" i="83"/>
  <c r="K82" i="83"/>
  <c r="L82" i="83"/>
  <c r="M82" i="83"/>
  <c r="N82" i="83"/>
  <c r="O82" i="83"/>
  <c r="P82" i="83"/>
  <c r="Q82" i="83"/>
  <c r="R82" i="83"/>
  <c r="S82" i="83"/>
  <c r="T82" i="83"/>
  <c r="U82" i="83"/>
  <c r="V82" i="83"/>
  <c r="W82" i="83"/>
  <c r="X82" i="83"/>
  <c r="Y82" i="83"/>
  <c r="Z82" i="83"/>
  <c r="AA82" i="83"/>
  <c r="AB82" i="83"/>
  <c r="AC82" i="83"/>
  <c r="AD82" i="83"/>
  <c r="AE82" i="83"/>
  <c r="AF82" i="83"/>
  <c r="AG82" i="83"/>
  <c r="AH82" i="83"/>
  <c r="AI82" i="83"/>
  <c r="AJ82" i="83"/>
  <c r="AK82" i="83"/>
  <c r="AL82" i="83"/>
  <c r="AM82" i="83"/>
  <c r="AN82" i="83"/>
  <c r="AO82" i="83"/>
  <c r="AP82" i="83"/>
  <c r="AQ82" i="83"/>
  <c r="AR82" i="83"/>
  <c r="AS82" i="83"/>
  <c r="AT82" i="83"/>
  <c r="AU82" i="83"/>
  <c r="AV82" i="83"/>
  <c r="AW82" i="83"/>
  <c r="AX82" i="83"/>
  <c r="AY82" i="83"/>
  <c r="AZ82" i="83"/>
  <c r="BA82" i="83"/>
  <c r="BB82" i="83"/>
  <c r="BC82" i="83"/>
  <c r="BD82" i="83"/>
  <c r="BE82" i="83"/>
  <c r="BF82" i="83"/>
  <c r="BG82" i="83"/>
  <c r="BH82" i="83"/>
  <c r="BI82" i="83"/>
  <c r="BJ82" i="83"/>
  <c r="B83" i="83"/>
  <c r="C83" i="83"/>
  <c r="D83" i="83"/>
  <c r="E83" i="83"/>
  <c r="F83" i="83"/>
  <c r="G83" i="83"/>
  <c r="H83" i="83"/>
  <c r="I83" i="83"/>
  <c r="J83" i="83"/>
  <c r="K83" i="83"/>
  <c r="L83" i="83"/>
  <c r="M83" i="83"/>
  <c r="N83" i="83"/>
  <c r="O83" i="83"/>
  <c r="P83" i="83"/>
  <c r="Q83" i="83"/>
  <c r="R83" i="83"/>
  <c r="S83" i="83"/>
  <c r="T83" i="83"/>
  <c r="U83" i="83"/>
  <c r="V83" i="83"/>
  <c r="W83" i="83"/>
  <c r="X83" i="83"/>
  <c r="Y83" i="83"/>
  <c r="Z83" i="83"/>
  <c r="AA83" i="83"/>
  <c r="AB83" i="83"/>
  <c r="AC83" i="83"/>
  <c r="AD83" i="83"/>
  <c r="AE83" i="83"/>
  <c r="AF83" i="83"/>
  <c r="AG83" i="83"/>
  <c r="AH83" i="83"/>
  <c r="AI83" i="83"/>
  <c r="AJ83" i="83"/>
  <c r="AK83" i="83"/>
  <c r="AL83" i="83"/>
  <c r="AM83" i="83"/>
  <c r="AN83" i="83"/>
  <c r="AO83" i="83"/>
  <c r="AP83" i="83"/>
  <c r="AQ83" i="83"/>
  <c r="AR83" i="83"/>
  <c r="AS83" i="83"/>
  <c r="AT83" i="83"/>
  <c r="AU83" i="83"/>
  <c r="AV83" i="83"/>
  <c r="AW83" i="83"/>
  <c r="AX83" i="83"/>
  <c r="AY83" i="83"/>
  <c r="AZ83" i="83"/>
  <c r="BA83" i="83"/>
  <c r="BB83" i="83"/>
  <c r="BC83" i="83"/>
  <c r="BD83" i="83"/>
  <c r="BE83" i="83"/>
  <c r="BF83" i="83"/>
  <c r="BG83" i="83"/>
  <c r="BH83" i="83"/>
  <c r="BI83" i="83"/>
  <c r="BJ83" i="83"/>
  <c r="B84" i="83"/>
  <c r="C84" i="83"/>
  <c r="D84" i="83"/>
  <c r="E84" i="83"/>
  <c r="F84" i="83"/>
  <c r="G84" i="83"/>
  <c r="H84" i="83"/>
  <c r="I84" i="83"/>
  <c r="J84" i="83"/>
  <c r="K84" i="83"/>
  <c r="L84" i="83"/>
  <c r="M84" i="83"/>
  <c r="N84" i="83"/>
  <c r="O84" i="83"/>
  <c r="P84" i="83"/>
  <c r="Q84" i="83"/>
  <c r="R84" i="83"/>
  <c r="S84" i="83"/>
  <c r="T84" i="83"/>
  <c r="U84" i="83"/>
  <c r="V84" i="83"/>
  <c r="W84" i="83"/>
  <c r="X84" i="83"/>
  <c r="Y84" i="83"/>
  <c r="Z84" i="83"/>
  <c r="AA84" i="83"/>
  <c r="AB84" i="83"/>
  <c r="AC84" i="83"/>
  <c r="AD84" i="83"/>
  <c r="AE84" i="83"/>
  <c r="AF84" i="83"/>
  <c r="AG84" i="83"/>
  <c r="AH84" i="83"/>
  <c r="AI84" i="83"/>
  <c r="AJ84" i="83"/>
  <c r="AK84" i="83"/>
  <c r="AL84" i="83"/>
  <c r="AM84" i="83"/>
  <c r="AN84" i="83"/>
  <c r="AO84" i="83"/>
  <c r="AP84" i="83"/>
  <c r="AQ84" i="83"/>
  <c r="AR84" i="83"/>
  <c r="AS84" i="83"/>
  <c r="AT84" i="83"/>
  <c r="AU84" i="83"/>
  <c r="AV84" i="83"/>
  <c r="AW84" i="83"/>
  <c r="AX84" i="83"/>
  <c r="AY84" i="83"/>
  <c r="AZ84" i="83"/>
  <c r="BA84" i="83"/>
  <c r="BB84" i="83"/>
  <c r="BC84" i="83"/>
  <c r="BD84" i="83"/>
  <c r="BE84" i="83"/>
  <c r="BF84" i="83"/>
  <c r="BG84" i="83"/>
  <c r="BH84" i="83"/>
  <c r="BI84" i="83"/>
  <c r="BJ84" i="83"/>
  <c r="BJ2" i="83"/>
  <c r="BI2" i="83"/>
  <c r="BH2" i="83"/>
  <c r="BG2" i="83"/>
  <c r="BF2" i="83"/>
  <c r="BE2" i="83"/>
  <c r="BD2" i="83"/>
  <c r="BC2" i="83"/>
  <c r="BB2" i="83"/>
  <c r="BA2" i="83"/>
  <c r="AZ2" i="83"/>
  <c r="AY2" i="83"/>
  <c r="AX2" i="83"/>
  <c r="AW2" i="83"/>
  <c r="AV2" i="83"/>
  <c r="AU2" i="83"/>
  <c r="AT2" i="83"/>
  <c r="AS2" i="83"/>
  <c r="AR2" i="83"/>
  <c r="AQ2" i="83"/>
  <c r="AP2" i="83"/>
  <c r="AO2" i="83"/>
  <c r="AN2" i="83"/>
  <c r="AM2" i="83"/>
  <c r="AL2" i="83"/>
  <c r="AK2" i="83"/>
  <c r="AJ2" i="83"/>
  <c r="AI2" i="83"/>
  <c r="AH2" i="83"/>
  <c r="AG2" i="83"/>
  <c r="AF2" i="83"/>
  <c r="AE2" i="83"/>
  <c r="AD2" i="83"/>
  <c r="AC2" i="83"/>
  <c r="AB2" i="83"/>
  <c r="AA2" i="83"/>
  <c r="Z2" i="83"/>
  <c r="Y2" i="83"/>
  <c r="X2" i="83"/>
  <c r="W2" i="83"/>
  <c r="V2" i="83"/>
  <c r="U2" i="83"/>
  <c r="T2" i="83"/>
  <c r="S2" i="83"/>
  <c r="R2" i="83"/>
  <c r="Q2" i="83"/>
  <c r="P2" i="83"/>
  <c r="O2" i="83"/>
  <c r="N2" i="83"/>
  <c r="M2" i="83"/>
  <c r="L2" i="83"/>
  <c r="K2" i="83"/>
  <c r="J2" i="83"/>
  <c r="I2" i="83"/>
  <c r="H2" i="83"/>
  <c r="G2" i="83"/>
  <c r="F2" i="83"/>
  <c r="E2" i="83"/>
  <c r="D2" i="83"/>
  <c r="C2" i="83"/>
  <c r="B2" i="83"/>
  <c r="AC19" i="4"/>
  <c r="AD19" i="4"/>
  <c r="AE19" i="4"/>
  <c r="AC20" i="4"/>
  <c r="AD20" i="4"/>
  <c r="AE20" i="4"/>
  <c r="AC21" i="4"/>
  <c r="AD21" i="4"/>
  <c r="AE21" i="4"/>
  <c r="AC22" i="4"/>
  <c r="AD22" i="4"/>
  <c r="AE22" i="4"/>
  <c r="AC23" i="4"/>
  <c r="AD23" i="4"/>
  <c r="AE23" i="4"/>
  <c r="AC24" i="4"/>
  <c r="AD24" i="4"/>
  <c r="AE24" i="4"/>
  <c r="AC25" i="4"/>
  <c r="AD25" i="4"/>
  <c r="AE25" i="4"/>
  <c r="AC26" i="4"/>
  <c r="AD26" i="4"/>
  <c r="AE26" i="4"/>
  <c r="AC27" i="4"/>
  <c r="AD27" i="4"/>
  <c r="AE27" i="4"/>
  <c r="AC28" i="4"/>
  <c r="AD28" i="4"/>
  <c r="AE28" i="4"/>
  <c r="AC29" i="4"/>
  <c r="AD29" i="4"/>
  <c r="AE29" i="4"/>
  <c r="AC30" i="4"/>
  <c r="AD30" i="4"/>
  <c r="AE30" i="4"/>
  <c r="AC31" i="4"/>
  <c r="AD31" i="4"/>
  <c r="AE31" i="4"/>
  <c r="AC32" i="4"/>
  <c r="AD32" i="4"/>
  <c r="AE32" i="4"/>
  <c r="AC33" i="4"/>
  <c r="AD33" i="4"/>
  <c r="AE33" i="4"/>
  <c r="AC34" i="4"/>
  <c r="AD34" i="4"/>
  <c r="AE34" i="4"/>
  <c r="AC35" i="4"/>
  <c r="AD35" i="4"/>
  <c r="AE35" i="4"/>
  <c r="AC36" i="4"/>
  <c r="AD36" i="4"/>
  <c r="AE36" i="4"/>
  <c r="AC37" i="4"/>
  <c r="AD37" i="4"/>
  <c r="AE37" i="4"/>
  <c r="AC38" i="4"/>
  <c r="AD38" i="4"/>
  <c r="AE38" i="4"/>
  <c r="AC39" i="4"/>
  <c r="AD39" i="4"/>
  <c r="AE39" i="4"/>
  <c r="AC40" i="4"/>
  <c r="AD40" i="4"/>
  <c r="AE40" i="4"/>
  <c r="AC41" i="4"/>
  <c r="AD41" i="4"/>
  <c r="AE41" i="4"/>
  <c r="AC42" i="4"/>
  <c r="AD42" i="4"/>
  <c r="AE42" i="4"/>
  <c r="AC43" i="4"/>
  <c r="AD43" i="4"/>
  <c r="AE43" i="4"/>
  <c r="AC44" i="4"/>
  <c r="AD44" i="4"/>
  <c r="AE44" i="4"/>
  <c r="AC45" i="4"/>
  <c r="AD45" i="4"/>
  <c r="AE45" i="4"/>
  <c r="AC46" i="4"/>
  <c r="AD46" i="4"/>
  <c r="AE46" i="4"/>
  <c r="AC47" i="4"/>
  <c r="AD47" i="4"/>
  <c r="AE47" i="4"/>
  <c r="AC48" i="4"/>
  <c r="AD48" i="4"/>
  <c r="AE48" i="4"/>
  <c r="AC49" i="4"/>
  <c r="AD49" i="4"/>
  <c r="AE49" i="4"/>
  <c r="AC50" i="4"/>
  <c r="AD50" i="4"/>
  <c r="AE50" i="4"/>
  <c r="AC51" i="4"/>
  <c r="AD51" i="4"/>
  <c r="AE51" i="4"/>
  <c r="AC52" i="4"/>
  <c r="AD52" i="4"/>
  <c r="AE52" i="4"/>
  <c r="AC53" i="4"/>
  <c r="AD53" i="4"/>
  <c r="AE53" i="4"/>
  <c r="AC54" i="4"/>
  <c r="AD54" i="4"/>
  <c r="AE54" i="4"/>
  <c r="AC55" i="4"/>
  <c r="AD55" i="4"/>
  <c r="AE55" i="4"/>
  <c r="AC56" i="4"/>
  <c r="AD56" i="4"/>
  <c r="AE56" i="4"/>
  <c r="AC57" i="4"/>
  <c r="AD57" i="4"/>
  <c r="AE57" i="4"/>
  <c r="AC58" i="4"/>
  <c r="AD58" i="4"/>
  <c r="AE58" i="4"/>
  <c r="AC59" i="4"/>
  <c r="AD59" i="4"/>
  <c r="AE59" i="4"/>
  <c r="AC60" i="4"/>
  <c r="AD60" i="4"/>
  <c r="AE60" i="4"/>
  <c r="AC61" i="4"/>
  <c r="AD61" i="4"/>
  <c r="AE61" i="4"/>
  <c r="AC62" i="4"/>
  <c r="AD62" i="4"/>
  <c r="AE62" i="4"/>
  <c r="AC63" i="4"/>
  <c r="AD63" i="4"/>
  <c r="AE63" i="4"/>
  <c r="AC64" i="4"/>
  <c r="AD64" i="4"/>
  <c r="AE64" i="4"/>
  <c r="AC65" i="4"/>
  <c r="AD65" i="4"/>
  <c r="AE65" i="4"/>
  <c r="AC66" i="4"/>
  <c r="AD66" i="4"/>
  <c r="AE66" i="4"/>
  <c r="AC67" i="4"/>
  <c r="AD67" i="4"/>
  <c r="AE67" i="4"/>
  <c r="AC68" i="4"/>
  <c r="AD68" i="4"/>
  <c r="AE68" i="4"/>
  <c r="AC69" i="4"/>
  <c r="AD69" i="4"/>
  <c r="AE69" i="4"/>
  <c r="AC70" i="4"/>
  <c r="AD70" i="4"/>
  <c r="AE70" i="4"/>
  <c r="AC71" i="4"/>
  <c r="AD71" i="4"/>
  <c r="AE71" i="4"/>
  <c r="AC72" i="4"/>
  <c r="AD72" i="4"/>
  <c r="AE72" i="4"/>
  <c r="AC73" i="4"/>
  <c r="AD73" i="4"/>
  <c r="AE73" i="4"/>
  <c r="AC74" i="4"/>
  <c r="AD74" i="4"/>
  <c r="AE74" i="4"/>
  <c r="AC75" i="4"/>
  <c r="AD75" i="4"/>
  <c r="AE75" i="4"/>
  <c r="AC76" i="4"/>
  <c r="AD76" i="4"/>
  <c r="AE76" i="4"/>
  <c r="AC77" i="4"/>
  <c r="AD77" i="4"/>
  <c r="AE77" i="4"/>
  <c r="AC78" i="4"/>
  <c r="AD78" i="4"/>
  <c r="AE78" i="4"/>
  <c r="AC79" i="4"/>
  <c r="AD79" i="4"/>
  <c r="AE79" i="4"/>
  <c r="AC80" i="4"/>
  <c r="AD80" i="4"/>
  <c r="AE80" i="4"/>
  <c r="AC81" i="4"/>
  <c r="AD81" i="4"/>
  <c r="AE81" i="4"/>
  <c r="AC82" i="4"/>
  <c r="AD82" i="4"/>
  <c r="AE82" i="4"/>
  <c r="AC83" i="4"/>
  <c r="AD83" i="4"/>
  <c r="AE83" i="4"/>
  <c r="AC84" i="4"/>
  <c r="AD84" i="4"/>
  <c r="AE84" i="4"/>
  <c r="AC85" i="4"/>
  <c r="AD85" i="4"/>
  <c r="AE85" i="4"/>
  <c r="AC4" i="4"/>
  <c r="AD4" i="4"/>
  <c r="AE4" i="4"/>
  <c r="AC5" i="4"/>
  <c r="AD5" i="4"/>
  <c r="AE5" i="4"/>
  <c r="AC6" i="4"/>
  <c r="AD6" i="4"/>
  <c r="AE6" i="4"/>
  <c r="AC7" i="4"/>
  <c r="AD7" i="4"/>
  <c r="AE7" i="4"/>
  <c r="AC8" i="4"/>
  <c r="AD8" i="4"/>
  <c r="AE8" i="4"/>
  <c r="AC9" i="4"/>
  <c r="AD9" i="4"/>
  <c r="AE9" i="4"/>
  <c r="AC10" i="4"/>
  <c r="AD10" i="4"/>
  <c r="AE10" i="4"/>
  <c r="AC11" i="4"/>
  <c r="AD11" i="4"/>
  <c r="AE11" i="4"/>
  <c r="AC12" i="4"/>
  <c r="AD12" i="4"/>
  <c r="AE12" i="4"/>
  <c r="AC13" i="4"/>
  <c r="AD13" i="4"/>
  <c r="AE13" i="4"/>
  <c r="AC14" i="4"/>
  <c r="AD14" i="4"/>
  <c r="AE14" i="4"/>
  <c r="AC15" i="4"/>
  <c r="AD15" i="4"/>
  <c r="AE15" i="4"/>
  <c r="AC16" i="4"/>
  <c r="AD16" i="4"/>
  <c r="AE16" i="4"/>
  <c r="AC17" i="4"/>
  <c r="AD17" i="4"/>
  <c r="AE17" i="4"/>
  <c r="AC18" i="4"/>
  <c r="AD18" i="4"/>
  <c r="AE18" i="4"/>
  <c r="AE3" i="4"/>
  <c r="AD3" i="4"/>
  <c r="AC3" i="4"/>
  <c r="X13" i="4"/>
  <c r="X14" i="4"/>
  <c r="X15" i="4"/>
  <c r="X16" i="4"/>
  <c r="X17" i="4"/>
  <c r="X18" i="4"/>
  <c r="X19" i="4"/>
  <c r="X20" i="4"/>
  <c r="X21"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0" i="4"/>
  <c r="X71" i="4"/>
  <c r="X72" i="4"/>
  <c r="X73" i="4"/>
  <c r="X74" i="4"/>
  <c r="X75" i="4"/>
  <c r="X76" i="4"/>
  <c r="X77" i="4"/>
  <c r="X78" i="4"/>
  <c r="X79" i="4"/>
  <c r="X80" i="4"/>
  <c r="X81" i="4"/>
  <c r="X82" i="4"/>
  <c r="X83" i="4"/>
  <c r="X84" i="4"/>
  <c r="X85" i="4"/>
  <c r="X4" i="4"/>
  <c r="X5" i="4"/>
  <c r="X6" i="4"/>
  <c r="X7" i="4"/>
  <c r="X8" i="4"/>
  <c r="X9" i="4"/>
  <c r="X10" i="4"/>
  <c r="X11" i="4"/>
  <c r="X12" i="4"/>
  <c r="Z4" i="4"/>
  <c r="AA4" i="4"/>
  <c r="Z5" i="4"/>
  <c r="AA5" i="4"/>
  <c r="Z6" i="4"/>
  <c r="AA6" i="4"/>
  <c r="Z7" i="4"/>
  <c r="AA7" i="4"/>
  <c r="Z8" i="4"/>
  <c r="AA8" i="4"/>
  <c r="Z9" i="4"/>
  <c r="AA9" i="4"/>
  <c r="Z10" i="4"/>
  <c r="AA10" i="4"/>
  <c r="Z11" i="4"/>
  <c r="AA11" i="4"/>
  <c r="Z12" i="4"/>
  <c r="AA12" i="4"/>
  <c r="Z13" i="4"/>
  <c r="AA13" i="4"/>
  <c r="Z14" i="4"/>
  <c r="AA14" i="4"/>
  <c r="Z15" i="4"/>
  <c r="AA15" i="4"/>
  <c r="Z16" i="4"/>
  <c r="AA16" i="4"/>
  <c r="Z17" i="4"/>
  <c r="AA17" i="4"/>
  <c r="Z18" i="4"/>
  <c r="AA18" i="4"/>
  <c r="Z19" i="4"/>
  <c r="AA19" i="4"/>
  <c r="Z20" i="4"/>
  <c r="AA20" i="4"/>
  <c r="Z21" i="4"/>
  <c r="AA21" i="4"/>
  <c r="Z22" i="4"/>
  <c r="AA22" i="4"/>
  <c r="Z23" i="4"/>
  <c r="AA23" i="4"/>
  <c r="Z24" i="4"/>
  <c r="AA24" i="4"/>
  <c r="Z25" i="4"/>
  <c r="AA25" i="4"/>
  <c r="Z26" i="4"/>
  <c r="AA26" i="4"/>
  <c r="Z27" i="4"/>
  <c r="AA27" i="4"/>
  <c r="Z28" i="4"/>
  <c r="AA28" i="4"/>
  <c r="Z29" i="4"/>
  <c r="AA29" i="4"/>
  <c r="Z30" i="4"/>
  <c r="AA30" i="4"/>
  <c r="Z31" i="4"/>
  <c r="AA31" i="4"/>
  <c r="Z32" i="4"/>
  <c r="AA32" i="4"/>
  <c r="Z33" i="4"/>
  <c r="AA33" i="4"/>
  <c r="Z34" i="4"/>
  <c r="AA34" i="4"/>
  <c r="Z35" i="4"/>
  <c r="AA35" i="4"/>
  <c r="Z36" i="4"/>
  <c r="AA36" i="4"/>
  <c r="Z37" i="4"/>
  <c r="AA37" i="4"/>
  <c r="Z38" i="4"/>
  <c r="AA38" i="4"/>
  <c r="Z39" i="4"/>
  <c r="AA39" i="4"/>
  <c r="Z40" i="4"/>
  <c r="AA40" i="4"/>
  <c r="Z41" i="4"/>
  <c r="AA41" i="4"/>
  <c r="Z42" i="4"/>
  <c r="AA42" i="4"/>
  <c r="Z43" i="4"/>
  <c r="AA43" i="4"/>
  <c r="Z44" i="4"/>
  <c r="AA44" i="4"/>
  <c r="Z45" i="4"/>
  <c r="AA45" i="4"/>
  <c r="Z46" i="4"/>
  <c r="AA46" i="4"/>
  <c r="Z47" i="4"/>
  <c r="AA47" i="4"/>
  <c r="Z48" i="4"/>
  <c r="AA48" i="4"/>
  <c r="Z49" i="4"/>
  <c r="AA49" i="4"/>
  <c r="Z50" i="4"/>
  <c r="AA50" i="4"/>
  <c r="Z51" i="4"/>
  <c r="AA51" i="4"/>
  <c r="Z52" i="4"/>
  <c r="AA52" i="4"/>
  <c r="Z53" i="4"/>
  <c r="AA53" i="4"/>
  <c r="Z54" i="4"/>
  <c r="AA54" i="4"/>
  <c r="Z55" i="4"/>
  <c r="AA55" i="4"/>
  <c r="Z56" i="4"/>
  <c r="AA56" i="4"/>
  <c r="Z57" i="4"/>
  <c r="AA57" i="4"/>
  <c r="Z58" i="4"/>
  <c r="AA58" i="4"/>
  <c r="Z59" i="4"/>
  <c r="AA59" i="4"/>
  <c r="Z60" i="4"/>
  <c r="AA60" i="4"/>
  <c r="Z61" i="4"/>
  <c r="AA61" i="4"/>
  <c r="Z62" i="4"/>
  <c r="AA62" i="4"/>
  <c r="Z63" i="4"/>
  <c r="AA63" i="4"/>
  <c r="Z64" i="4"/>
  <c r="AA64" i="4"/>
  <c r="Z65" i="4"/>
  <c r="AA65" i="4"/>
  <c r="Z66" i="4"/>
  <c r="AA66" i="4"/>
  <c r="Z67" i="4"/>
  <c r="AA67" i="4"/>
  <c r="Z68" i="4"/>
  <c r="AA68" i="4"/>
  <c r="Z69" i="4"/>
  <c r="AA69" i="4"/>
  <c r="Z70" i="4"/>
  <c r="AA70" i="4"/>
  <c r="Z71" i="4"/>
  <c r="AA71" i="4"/>
  <c r="Z72" i="4"/>
  <c r="AA72" i="4"/>
  <c r="Z73" i="4"/>
  <c r="AA73" i="4"/>
  <c r="Z74" i="4"/>
  <c r="AA74" i="4"/>
  <c r="Z75" i="4"/>
  <c r="AA75" i="4"/>
  <c r="Z76" i="4"/>
  <c r="AA76" i="4"/>
  <c r="Z77" i="4"/>
  <c r="AA77" i="4"/>
  <c r="Z78" i="4"/>
  <c r="AA78" i="4"/>
  <c r="Z79" i="4"/>
  <c r="AA79" i="4"/>
  <c r="Z80" i="4"/>
  <c r="AA80" i="4"/>
  <c r="Z81" i="4"/>
  <c r="AA81" i="4"/>
  <c r="Z82" i="4"/>
  <c r="AA82" i="4"/>
  <c r="Z83" i="4"/>
  <c r="AA83" i="4"/>
  <c r="Z84" i="4"/>
  <c r="AA84" i="4"/>
  <c r="Z85" i="4"/>
  <c r="AA85" i="4"/>
  <c r="AA3" i="4"/>
  <c r="Z3" i="4"/>
  <c r="X3" i="4"/>
  <c r="U4" i="4"/>
  <c r="V4" i="4"/>
  <c r="U5" i="4"/>
  <c r="V5" i="4"/>
  <c r="U6" i="4"/>
  <c r="V6" i="4"/>
  <c r="U7" i="4"/>
  <c r="V7" i="4"/>
  <c r="U8" i="4"/>
  <c r="V8" i="4"/>
  <c r="U9" i="4"/>
  <c r="V9" i="4"/>
  <c r="U10" i="4"/>
  <c r="V10" i="4"/>
  <c r="U11" i="4"/>
  <c r="V11" i="4"/>
  <c r="U12" i="4"/>
  <c r="V12" i="4"/>
  <c r="U13" i="4"/>
  <c r="V13" i="4"/>
  <c r="U14" i="4"/>
  <c r="V14" i="4"/>
  <c r="U15" i="4"/>
  <c r="V15" i="4"/>
  <c r="U16" i="4"/>
  <c r="V16" i="4"/>
  <c r="U17" i="4"/>
  <c r="V17" i="4"/>
  <c r="U18" i="4"/>
  <c r="V18" i="4"/>
  <c r="U19" i="4"/>
  <c r="V19" i="4"/>
  <c r="U20" i="4"/>
  <c r="V20" i="4"/>
  <c r="U21" i="4"/>
  <c r="V21" i="4"/>
  <c r="U22" i="4"/>
  <c r="V22" i="4"/>
  <c r="U23" i="4"/>
  <c r="V23" i="4"/>
  <c r="U24" i="4"/>
  <c r="V24" i="4"/>
  <c r="U25" i="4"/>
  <c r="V25" i="4"/>
  <c r="U26" i="4"/>
  <c r="V26" i="4"/>
  <c r="U27" i="4"/>
  <c r="V27" i="4"/>
  <c r="U28" i="4"/>
  <c r="V28" i="4"/>
  <c r="U29" i="4"/>
  <c r="V29" i="4"/>
  <c r="U30" i="4"/>
  <c r="V30" i="4"/>
  <c r="U31" i="4"/>
  <c r="V31" i="4"/>
  <c r="U32" i="4"/>
  <c r="V32" i="4"/>
  <c r="U33" i="4"/>
  <c r="V33" i="4"/>
  <c r="U34" i="4"/>
  <c r="V34" i="4"/>
  <c r="U35" i="4"/>
  <c r="V35" i="4"/>
  <c r="U36" i="4"/>
  <c r="V36" i="4"/>
  <c r="U37" i="4"/>
  <c r="V37" i="4"/>
  <c r="U38" i="4"/>
  <c r="V38" i="4"/>
  <c r="U39" i="4"/>
  <c r="V39" i="4"/>
  <c r="U40" i="4"/>
  <c r="V40" i="4"/>
  <c r="U41" i="4"/>
  <c r="V41" i="4"/>
  <c r="U42" i="4"/>
  <c r="V42" i="4"/>
  <c r="U43" i="4"/>
  <c r="V43" i="4"/>
  <c r="U44" i="4"/>
  <c r="V44" i="4"/>
  <c r="U45" i="4"/>
  <c r="V45" i="4"/>
  <c r="U46" i="4"/>
  <c r="V46" i="4"/>
  <c r="U47" i="4"/>
  <c r="V47" i="4"/>
  <c r="U48" i="4"/>
  <c r="V48" i="4"/>
  <c r="U49" i="4"/>
  <c r="V49" i="4"/>
  <c r="U50" i="4"/>
  <c r="V50" i="4"/>
  <c r="U51" i="4"/>
  <c r="V51" i="4"/>
  <c r="U52" i="4"/>
  <c r="V52" i="4"/>
  <c r="U53" i="4"/>
  <c r="V53" i="4"/>
  <c r="U54" i="4"/>
  <c r="V54" i="4"/>
  <c r="U55" i="4"/>
  <c r="V55" i="4"/>
  <c r="U56" i="4"/>
  <c r="V56" i="4"/>
  <c r="U57" i="4"/>
  <c r="V57" i="4"/>
  <c r="U58" i="4"/>
  <c r="V58" i="4"/>
  <c r="U59" i="4"/>
  <c r="V59" i="4"/>
  <c r="U60" i="4"/>
  <c r="V60" i="4"/>
  <c r="U61" i="4"/>
  <c r="V61" i="4"/>
  <c r="U62" i="4"/>
  <c r="V62" i="4"/>
  <c r="U63" i="4"/>
  <c r="V63" i="4"/>
  <c r="U64" i="4"/>
  <c r="V64" i="4"/>
  <c r="U65" i="4"/>
  <c r="V65" i="4"/>
  <c r="U66" i="4"/>
  <c r="V66" i="4"/>
  <c r="U67" i="4"/>
  <c r="V67" i="4"/>
  <c r="U68" i="4"/>
  <c r="V68" i="4"/>
  <c r="U69" i="4"/>
  <c r="V69" i="4"/>
  <c r="U70" i="4"/>
  <c r="V70" i="4"/>
  <c r="U71" i="4"/>
  <c r="V71" i="4"/>
  <c r="U72" i="4"/>
  <c r="V72" i="4"/>
  <c r="U73" i="4"/>
  <c r="V73" i="4"/>
  <c r="U74" i="4"/>
  <c r="V74" i="4"/>
  <c r="U75" i="4"/>
  <c r="V75" i="4"/>
  <c r="U76" i="4"/>
  <c r="V76" i="4"/>
  <c r="U77" i="4"/>
  <c r="V77" i="4"/>
  <c r="U78" i="4"/>
  <c r="V78" i="4"/>
  <c r="U79" i="4"/>
  <c r="V79" i="4"/>
  <c r="U80" i="4"/>
  <c r="V80" i="4"/>
  <c r="U81" i="4"/>
  <c r="V81" i="4"/>
  <c r="U82" i="4"/>
  <c r="V82" i="4"/>
  <c r="U83" i="4"/>
  <c r="V83" i="4"/>
  <c r="U84" i="4"/>
  <c r="V84" i="4"/>
  <c r="U85" i="4"/>
  <c r="V85" i="4"/>
  <c r="V3" i="4"/>
  <c r="U3" i="4"/>
  <c r="O35" i="4"/>
  <c r="P35" i="4"/>
  <c r="Q35" i="4"/>
  <c r="R35" i="4"/>
  <c r="O36" i="4"/>
  <c r="P36" i="4"/>
  <c r="Q36" i="4"/>
  <c r="R36" i="4"/>
  <c r="O37" i="4"/>
  <c r="P37" i="4"/>
  <c r="Q37" i="4"/>
  <c r="R37" i="4"/>
  <c r="O38" i="4"/>
  <c r="P38" i="4"/>
  <c r="Q38" i="4"/>
  <c r="R38" i="4"/>
  <c r="O39" i="4"/>
  <c r="P39" i="4"/>
  <c r="Q39" i="4"/>
  <c r="R39" i="4"/>
  <c r="O40" i="4"/>
  <c r="P40" i="4"/>
  <c r="Q40" i="4"/>
  <c r="R40" i="4"/>
  <c r="O41" i="4"/>
  <c r="P41" i="4"/>
  <c r="Q41" i="4"/>
  <c r="R41" i="4"/>
  <c r="O42" i="4"/>
  <c r="P42" i="4"/>
  <c r="Q42" i="4"/>
  <c r="R42" i="4"/>
  <c r="O43" i="4"/>
  <c r="P43" i="4"/>
  <c r="Q43" i="4"/>
  <c r="R43" i="4"/>
  <c r="O44" i="4"/>
  <c r="P44" i="4"/>
  <c r="Q44" i="4"/>
  <c r="R44" i="4"/>
  <c r="O45" i="4"/>
  <c r="P45" i="4"/>
  <c r="Q45" i="4"/>
  <c r="R45" i="4"/>
  <c r="O46" i="4"/>
  <c r="P46" i="4"/>
  <c r="Q46" i="4"/>
  <c r="R46" i="4"/>
  <c r="O47" i="4"/>
  <c r="P47" i="4"/>
  <c r="Q47" i="4"/>
  <c r="R47" i="4"/>
  <c r="O48" i="4"/>
  <c r="P48" i="4"/>
  <c r="Q48" i="4"/>
  <c r="R48" i="4"/>
  <c r="O49" i="4"/>
  <c r="P49" i="4"/>
  <c r="Q49" i="4"/>
  <c r="R49" i="4"/>
  <c r="O50" i="4"/>
  <c r="P50" i="4"/>
  <c r="Q50" i="4"/>
  <c r="R50" i="4"/>
  <c r="O51" i="4"/>
  <c r="P51" i="4"/>
  <c r="Q51" i="4"/>
  <c r="R51" i="4"/>
  <c r="O52" i="4"/>
  <c r="P52" i="4"/>
  <c r="Q52" i="4"/>
  <c r="R52" i="4"/>
  <c r="O53" i="4"/>
  <c r="P53" i="4"/>
  <c r="Q53" i="4"/>
  <c r="R53" i="4"/>
  <c r="O54" i="4"/>
  <c r="P54" i="4"/>
  <c r="Q54" i="4"/>
  <c r="R54" i="4"/>
  <c r="O55" i="4"/>
  <c r="P55" i="4"/>
  <c r="Q55" i="4"/>
  <c r="R55" i="4"/>
  <c r="O56" i="4"/>
  <c r="P56" i="4"/>
  <c r="Q56" i="4"/>
  <c r="R56" i="4"/>
  <c r="O57" i="4"/>
  <c r="P57" i="4"/>
  <c r="Q57" i="4"/>
  <c r="R57" i="4"/>
  <c r="O58" i="4"/>
  <c r="P58" i="4"/>
  <c r="Q58" i="4"/>
  <c r="R58" i="4"/>
  <c r="O59" i="4"/>
  <c r="P59" i="4"/>
  <c r="Q59" i="4"/>
  <c r="R59" i="4"/>
  <c r="O60" i="4"/>
  <c r="P60" i="4"/>
  <c r="Q60" i="4"/>
  <c r="R60" i="4"/>
  <c r="O61" i="4"/>
  <c r="P61" i="4"/>
  <c r="Q61" i="4"/>
  <c r="R61" i="4"/>
  <c r="O62" i="4"/>
  <c r="P62" i="4"/>
  <c r="Q62" i="4"/>
  <c r="R62" i="4"/>
  <c r="O63" i="4"/>
  <c r="P63" i="4"/>
  <c r="Q63" i="4"/>
  <c r="R63" i="4"/>
  <c r="O64" i="4"/>
  <c r="P64" i="4"/>
  <c r="Q64" i="4"/>
  <c r="R64" i="4"/>
  <c r="O65" i="4"/>
  <c r="P65" i="4"/>
  <c r="Q65" i="4"/>
  <c r="R65" i="4"/>
  <c r="O66" i="4"/>
  <c r="P66" i="4"/>
  <c r="Q66" i="4"/>
  <c r="R66" i="4"/>
  <c r="O67" i="4"/>
  <c r="P67" i="4"/>
  <c r="Q67" i="4"/>
  <c r="R67" i="4"/>
  <c r="O68" i="4"/>
  <c r="P68" i="4"/>
  <c r="Q68" i="4"/>
  <c r="R68" i="4"/>
  <c r="O69" i="4"/>
  <c r="P69" i="4"/>
  <c r="Q69" i="4"/>
  <c r="R69" i="4"/>
  <c r="O70" i="4"/>
  <c r="P70" i="4"/>
  <c r="Q70" i="4"/>
  <c r="R70" i="4"/>
  <c r="O71" i="4"/>
  <c r="P71" i="4"/>
  <c r="Q71" i="4"/>
  <c r="R71" i="4"/>
  <c r="O72" i="4"/>
  <c r="P72" i="4"/>
  <c r="Q72" i="4"/>
  <c r="R72" i="4"/>
  <c r="O73" i="4"/>
  <c r="P73" i="4"/>
  <c r="Q73" i="4"/>
  <c r="R73" i="4"/>
  <c r="O74" i="4"/>
  <c r="P74" i="4"/>
  <c r="Q74" i="4"/>
  <c r="R74" i="4"/>
  <c r="O75" i="4"/>
  <c r="P75" i="4"/>
  <c r="Q75" i="4"/>
  <c r="R75" i="4"/>
  <c r="O76" i="4"/>
  <c r="P76" i="4"/>
  <c r="Q76" i="4"/>
  <c r="R76" i="4"/>
  <c r="O77" i="4"/>
  <c r="P77" i="4"/>
  <c r="Q77" i="4"/>
  <c r="R77" i="4"/>
  <c r="O78" i="4"/>
  <c r="P78" i="4"/>
  <c r="Q78" i="4"/>
  <c r="R78" i="4"/>
  <c r="O79" i="4"/>
  <c r="P79" i="4"/>
  <c r="Q79" i="4"/>
  <c r="R79" i="4"/>
  <c r="O80" i="4"/>
  <c r="P80" i="4"/>
  <c r="Q80" i="4"/>
  <c r="R80" i="4"/>
  <c r="O81" i="4"/>
  <c r="P81" i="4"/>
  <c r="Q81" i="4"/>
  <c r="R81" i="4"/>
  <c r="O82" i="4"/>
  <c r="P82" i="4"/>
  <c r="Q82" i="4"/>
  <c r="R82" i="4"/>
  <c r="O83" i="4"/>
  <c r="P83" i="4"/>
  <c r="Q83" i="4"/>
  <c r="R83" i="4"/>
  <c r="O84" i="4"/>
  <c r="P84" i="4"/>
  <c r="Q84" i="4"/>
  <c r="R84" i="4"/>
  <c r="O85" i="4"/>
  <c r="P85" i="4"/>
  <c r="Q85" i="4"/>
  <c r="R85" i="4"/>
  <c r="O4" i="4"/>
  <c r="P4" i="4"/>
  <c r="Q4" i="4"/>
  <c r="R4" i="4"/>
  <c r="O5" i="4"/>
  <c r="P5" i="4"/>
  <c r="Q5" i="4"/>
  <c r="R5" i="4"/>
  <c r="O6" i="4"/>
  <c r="P6" i="4"/>
  <c r="Q6" i="4"/>
  <c r="R6" i="4"/>
  <c r="O7" i="4"/>
  <c r="P7" i="4"/>
  <c r="Q7" i="4"/>
  <c r="R7" i="4"/>
  <c r="O8" i="4"/>
  <c r="P8" i="4"/>
  <c r="Q8" i="4"/>
  <c r="R8" i="4"/>
  <c r="O9" i="4"/>
  <c r="P9" i="4"/>
  <c r="Q9" i="4"/>
  <c r="R9" i="4"/>
  <c r="O10" i="4"/>
  <c r="P10" i="4"/>
  <c r="Q10" i="4"/>
  <c r="R10" i="4"/>
  <c r="O11" i="4"/>
  <c r="P11" i="4"/>
  <c r="Q11" i="4"/>
  <c r="R11" i="4"/>
  <c r="O12" i="4"/>
  <c r="P12" i="4"/>
  <c r="Q12" i="4"/>
  <c r="R12" i="4"/>
  <c r="O13" i="4"/>
  <c r="P13" i="4"/>
  <c r="Q13" i="4"/>
  <c r="R13" i="4"/>
  <c r="O14" i="4"/>
  <c r="P14" i="4"/>
  <c r="Q14" i="4"/>
  <c r="R14" i="4"/>
  <c r="O15" i="4"/>
  <c r="P15" i="4"/>
  <c r="Q15" i="4"/>
  <c r="R15" i="4"/>
  <c r="O16" i="4"/>
  <c r="P16" i="4"/>
  <c r="Q16" i="4"/>
  <c r="R16" i="4"/>
  <c r="O17" i="4"/>
  <c r="P17" i="4"/>
  <c r="Q17" i="4"/>
  <c r="R17" i="4"/>
  <c r="O18" i="4"/>
  <c r="P18" i="4"/>
  <c r="Q18" i="4"/>
  <c r="R18" i="4"/>
  <c r="O19" i="4"/>
  <c r="P19" i="4"/>
  <c r="Q19" i="4"/>
  <c r="R19" i="4"/>
  <c r="O20" i="4"/>
  <c r="P20" i="4"/>
  <c r="Q20" i="4"/>
  <c r="R20" i="4"/>
  <c r="O21" i="4"/>
  <c r="P21" i="4"/>
  <c r="Q21" i="4"/>
  <c r="R21" i="4"/>
  <c r="O22" i="4"/>
  <c r="P22" i="4"/>
  <c r="Q22" i="4"/>
  <c r="R22" i="4"/>
  <c r="O23" i="4"/>
  <c r="P23" i="4"/>
  <c r="Q23" i="4"/>
  <c r="R23" i="4"/>
  <c r="O24" i="4"/>
  <c r="P24" i="4"/>
  <c r="Q24" i="4"/>
  <c r="R24" i="4"/>
  <c r="O25" i="4"/>
  <c r="P25" i="4"/>
  <c r="Q25" i="4"/>
  <c r="R25" i="4"/>
  <c r="O26" i="4"/>
  <c r="P26" i="4"/>
  <c r="Q26" i="4"/>
  <c r="R26" i="4"/>
  <c r="O27" i="4"/>
  <c r="P27" i="4"/>
  <c r="Q27" i="4"/>
  <c r="R27" i="4"/>
  <c r="O28" i="4"/>
  <c r="P28" i="4"/>
  <c r="Q28" i="4"/>
  <c r="R28" i="4"/>
  <c r="O29" i="4"/>
  <c r="P29" i="4"/>
  <c r="Q29" i="4"/>
  <c r="R29" i="4"/>
  <c r="O30" i="4"/>
  <c r="P30" i="4"/>
  <c r="Q30" i="4"/>
  <c r="R30" i="4"/>
  <c r="O31" i="4"/>
  <c r="P31" i="4"/>
  <c r="Q31" i="4"/>
  <c r="R31" i="4"/>
  <c r="O32" i="4"/>
  <c r="P32" i="4"/>
  <c r="Q32" i="4"/>
  <c r="R32" i="4"/>
  <c r="O33" i="4"/>
  <c r="P33" i="4"/>
  <c r="Q33" i="4"/>
  <c r="R33" i="4"/>
  <c r="O34" i="4"/>
  <c r="P34" i="4"/>
  <c r="Q34" i="4"/>
  <c r="R34" i="4"/>
  <c r="R3" i="4"/>
  <c r="Q3" i="4"/>
  <c r="P3" i="4"/>
  <c r="O3" i="4"/>
  <c r="K4" i="4"/>
  <c r="L4" i="4"/>
  <c r="K5" i="4"/>
  <c r="L5" i="4"/>
  <c r="K6" i="4"/>
  <c r="L6" i="4"/>
  <c r="K7" i="4"/>
  <c r="L7" i="4"/>
  <c r="K8" i="4"/>
  <c r="L8" i="4"/>
  <c r="K9" i="4"/>
  <c r="L9" i="4"/>
  <c r="K10" i="4"/>
  <c r="L10" i="4"/>
  <c r="K11" i="4"/>
  <c r="L11" i="4"/>
  <c r="K12" i="4"/>
  <c r="L12" i="4"/>
  <c r="K13" i="4"/>
  <c r="L13" i="4"/>
  <c r="K14" i="4"/>
  <c r="L14" i="4"/>
  <c r="K15" i="4"/>
  <c r="L15" i="4"/>
  <c r="K16" i="4"/>
  <c r="L16" i="4"/>
  <c r="K17" i="4"/>
  <c r="L17" i="4"/>
  <c r="K18" i="4"/>
  <c r="L18" i="4"/>
  <c r="K19" i="4"/>
  <c r="L19" i="4"/>
  <c r="K20" i="4"/>
  <c r="L20" i="4"/>
  <c r="K21" i="4"/>
  <c r="L21" i="4"/>
  <c r="K22" i="4"/>
  <c r="L22" i="4"/>
  <c r="K23" i="4"/>
  <c r="L23" i="4"/>
  <c r="K24" i="4"/>
  <c r="L24" i="4"/>
  <c r="K25" i="4"/>
  <c r="L25" i="4"/>
  <c r="K26" i="4"/>
  <c r="L26" i="4"/>
  <c r="K27" i="4"/>
  <c r="L27" i="4"/>
  <c r="K28" i="4"/>
  <c r="L28" i="4"/>
  <c r="K29" i="4"/>
  <c r="L29" i="4"/>
  <c r="K30" i="4"/>
  <c r="L30" i="4"/>
  <c r="K31" i="4"/>
  <c r="L31" i="4"/>
  <c r="K32" i="4"/>
  <c r="L32" i="4"/>
  <c r="K33" i="4"/>
  <c r="L33" i="4"/>
  <c r="K34" i="4"/>
  <c r="L34" i="4"/>
  <c r="K35" i="4"/>
  <c r="L35" i="4"/>
  <c r="K36" i="4"/>
  <c r="L36" i="4"/>
  <c r="K37" i="4"/>
  <c r="L37" i="4"/>
  <c r="K38" i="4"/>
  <c r="L38" i="4"/>
  <c r="K39" i="4"/>
  <c r="L39" i="4"/>
  <c r="K40" i="4"/>
  <c r="L40" i="4"/>
  <c r="K41" i="4"/>
  <c r="L41" i="4"/>
  <c r="K42" i="4"/>
  <c r="L42" i="4"/>
  <c r="K43" i="4"/>
  <c r="L43" i="4"/>
  <c r="K44" i="4"/>
  <c r="L44" i="4"/>
  <c r="K45" i="4"/>
  <c r="L45" i="4"/>
  <c r="K46" i="4"/>
  <c r="L46" i="4"/>
  <c r="K47" i="4"/>
  <c r="L47" i="4"/>
  <c r="K48" i="4"/>
  <c r="L48" i="4"/>
  <c r="K49" i="4"/>
  <c r="L49" i="4"/>
  <c r="K50" i="4"/>
  <c r="L50" i="4"/>
  <c r="K51" i="4"/>
  <c r="L51" i="4"/>
  <c r="K52" i="4"/>
  <c r="L52" i="4"/>
  <c r="K53" i="4"/>
  <c r="L53" i="4"/>
  <c r="K54" i="4"/>
  <c r="L54" i="4"/>
  <c r="K55" i="4"/>
  <c r="L55" i="4"/>
  <c r="K56" i="4"/>
  <c r="L56" i="4"/>
  <c r="K57" i="4"/>
  <c r="L57" i="4"/>
  <c r="K58" i="4"/>
  <c r="L58" i="4"/>
  <c r="K59" i="4"/>
  <c r="L59" i="4"/>
  <c r="K60" i="4"/>
  <c r="L60" i="4"/>
  <c r="K61" i="4"/>
  <c r="L61" i="4"/>
  <c r="K62" i="4"/>
  <c r="L62" i="4"/>
  <c r="K63" i="4"/>
  <c r="L63" i="4"/>
  <c r="K64" i="4"/>
  <c r="L64" i="4"/>
  <c r="K65" i="4"/>
  <c r="L65" i="4"/>
  <c r="K66" i="4"/>
  <c r="L66" i="4"/>
  <c r="K67" i="4"/>
  <c r="L67" i="4"/>
  <c r="K68" i="4"/>
  <c r="L68" i="4"/>
  <c r="K69" i="4"/>
  <c r="L69" i="4"/>
  <c r="K70" i="4"/>
  <c r="L70" i="4"/>
  <c r="K71" i="4"/>
  <c r="L71" i="4"/>
  <c r="K72" i="4"/>
  <c r="L72" i="4"/>
  <c r="K73" i="4"/>
  <c r="L73" i="4"/>
  <c r="K74" i="4"/>
  <c r="L74" i="4"/>
  <c r="K75" i="4"/>
  <c r="L75" i="4"/>
  <c r="K76" i="4"/>
  <c r="L76" i="4"/>
  <c r="K77" i="4"/>
  <c r="L77" i="4"/>
  <c r="K78" i="4"/>
  <c r="L78" i="4"/>
  <c r="K79" i="4"/>
  <c r="L79" i="4"/>
  <c r="K80" i="4"/>
  <c r="L80" i="4"/>
  <c r="K81" i="4"/>
  <c r="L81" i="4"/>
  <c r="K82" i="4"/>
  <c r="L82" i="4"/>
  <c r="K83" i="4"/>
  <c r="L83" i="4"/>
  <c r="K84" i="4"/>
  <c r="L84" i="4"/>
  <c r="K85" i="4"/>
  <c r="L85" i="4"/>
  <c r="L3" i="4"/>
  <c r="K3"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4" i="4"/>
  <c r="I5" i="4"/>
  <c r="I6" i="4"/>
  <c r="I7" i="4"/>
  <c r="I8" i="4"/>
  <c r="I9" i="4"/>
  <c r="I10" i="4"/>
  <c r="I11" i="4"/>
  <c r="I12" i="4"/>
  <c r="I13" i="4"/>
  <c r="I14" i="4"/>
  <c r="I3"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F50" i="4"/>
  <c r="G50" i="4"/>
  <c r="F51" i="4"/>
  <c r="G51" i="4"/>
  <c r="F52" i="4"/>
  <c r="G52" i="4"/>
  <c r="F53" i="4"/>
  <c r="G53" i="4"/>
  <c r="F54" i="4"/>
  <c r="G54" i="4"/>
  <c r="F55" i="4"/>
  <c r="G55" i="4"/>
  <c r="F56" i="4"/>
  <c r="G56" i="4"/>
  <c r="F57" i="4"/>
  <c r="G57" i="4"/>
  <c r="F58" i="4"/>
  <c r="G58" i="4"/>
  <c r="F59" i="4"/>
  <c r="G59" i="4"/>
  <c r="F60" i="4"/>
  <c r="G60" i="4"/>
  <c r="F61" i="4"/>
  <c r="G61" i="4"/>
  <c r="F62" i="4"/>
  <c r="G62" i="4"/>
  <c r="F63" i="4"/>
  <c r="G63" i="4"/>
  <c r="F64" i="4"/>
  <c r="G64" i="4"/>
  <c r="F65" i="4"/>
  <c r="G65" i="4"/>
  <c r="F66" i="4"/>
  <c r="G66" i="4"/>
  <c r="F67" i="4"/>
  <c r="G67" i="4"/>
  <c r="F68" i="4"/>
  <c r="G68" i="4"/>
  <c r="F69" i="4"/>
  <c r="G69" i="4"/>
  <c r="F70" i="4"/>
  <c r="G70" i="4"/>
  <c r="F71" i="4"/>
  <c r="G71" i="4"/>
  <c r="F72" i="4"/>
  <c r="G72" i="4"/>
  <c r="F73" i="4"/>
  <c r="G73" i="4"/>
  <c r="F74" i="4"/>
  <c r="G74" i="4"/>
  <c r="F75" i="4"/>
  <c r="G75" i="4"/>
  <c r="F76" i="4"/>
  <c r="G76" i="4"/>
  <c r="F77" i="4"/>
  <c r="G77" i="4"/>
  <c r="F78" i="4"/>
  <c r="G78" i="4"/>
  <c r="F79" i="4"/>
  <c r="G79" i="4"/>
  <c r="F80" i="4"/>
  <c r="G80" i="4"/>
  <c r="F81" i="4"/>
  <c r="G81" i="4"/>
  <c r="F82" i="4"/>
  <c r="G82" i="4"/>
  <c r="F83" i="4"/>
  <c r="G83" i="4"/>
  <c r="F84" i="4"/>
  <c r="G84" i="4"/>
  <c r="F85" i="4"/>
  <c r="G85" i="4"/>
  <c r="F4" i="4"/>
  <c r="G4" i="4"/>
  <c r="F5" i="4"/>
  <c r="G5" i="4"/>
  <c r="F6" i="4"/>
  <c r="G6" i="4"/>
  <c r="F7" i="4"/>
  <c r="G7" i="4"/>
  <c r="F8" i="4"/>
  <c r="G8" i="4"/>
  <c r="F9" i="4"/>
  <c r="G9" i="4"/>
  <c r="F10" i="4"/>
  <c r="G10" i="4"/>
  <c r="F11" i="4"/>
  <c r="G11" i="4"/>
  <c r="F12" i="4"/>
  <c r="G12" i="4"/>
  <c r="F13" i="4"/>
  <c r="G13" i="4"/>
  <c r="F14" i="4"/>
  <c r="G14" i="4"/>
  <c r="F15" i="4"/>
  <c r="G15" i="4"/>
  <c r="F16" i="4"/>
  <c r="G16" i="4"/>
  <c r="F17" i="4"/>
  <c r="G17" i="4"/>
  <c r="F3" i="4"/>
  <c r="G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3" i="4"/>
  <c r="AI4" i="3"/>
  <c r="AI5"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3" i="3"/>
  <c r="AG38" i="3"/>
  <c r="AH38" i="3"/>
  <c r="AG39" i="3"/>
  <c r="AH39" i="3"/>
  <c r="AG40" i="3"/>
  <c r="AH40" i="3"/>
  <c r="AG41" i="3"/>
  <c r="AH41" i="3"/>
  <c r="AG42" i="3"/>
  <c r="AH42" i="3"/>
  <c r="AG43" i="3"/>
  <c r="AH43" i="3"/>
  <c r="AG44" i="3"/>
  <c r="AH44" i="3"/>
  <c r="AG45" i="3"/>
  <c r="AH45" i="3"/>
  <c r="AG46" i="3"/>
  <c r="AH46" i="3"/>
  <c r="AG47" i="3"/>
  <c r="AH47" i="3"/>
  <c r="AG48" i="3"/>
  <c r="AH48" i="3"/>
  <c r="AG49" i="3"/>
  <c r="AH49" i="3"/>
  <c r="AG50" i="3"/>
  <c r="AH50" i="3"/>
  <c r="AG51" i="3"/>
  <c r="AH51" i="3"/>
  <c r="AG52" i="3"/>
  <c r="AH52" i="3"/>
  <c r="AG53" i="3"/>
  <c r="AH53" i="3"/>
  <c r="AG54" i="3"/>
  <c r="AH54" i="3"/>
  <c r="AG55" i="3"/>
  <c r="AH55" i="3"/>
  <c r="AG56" i="3"/>
  <c r="AH56" i="3"/>
  <c r="AG57" i="3"/>
  <c r="AH57" i="3"/>
  <c r="AG58" i="3"/>
  <c r="AH58" i="3"/>
  <c r="AG59" i="3"/>
  <c r="AH59" i="3"/>
  <c r="AG60" i="3"/>
  <c r="AH60" i="3"/>
  <c r="AG61" i="3"/>
  <c r="AH61" i="3"/>
  <c r="AG62" i="3"/>
  <c r="AH62" i="3"/>
  <c r="AG63" i="3"/>
  <c r="AH63" i="3"/>
  <c r="AG64" i="3"/>
  <c r="AH64" i="3"/>
  <c r="AG65" i="3"/>
  <c r="AH65" i="3"/>
  <c r="AG66" i="3"/>
  <c r="AH66" i="3"/>
  <c r="AG67" i="3"/>
  <c r="AH67" i="3"/>
  <c r="AG68" i="3"/>
  <c r="AH68" i="3"/>
  <c r="AG69" i="3"/>
  <c r="AH69" i="3"/>
  <c r="AG70" i="3"/>
  <c r="AH70" i="3"/>
  <c r="AG71" i="3"/>
  <c r="AH71" i="3"/>
  <c r="AG72" i="3"/>
  <c r="AH72" i="3"/>
  <c r="AG73" i="3"/>
  <c r="AH73" i="3"/>
  <c r="AG74" i="3"/>
  <c r="AH74" i="3"/>
  <c r="AG75" i="3"/>
  <c r="AH75" i="3"/>
  <c r="AG76" i="3"/>
  <c r="AH76" i="3"/>
  <c r="AG77" i="3"/>
  <c r="AH77" i="3"/>
  <c r="AG78" i="3"/>
  <c r="AH78" i="3"/>
  <c r="AG79" i="3"/>
  <c r="AH79" i="3"/>
  <c r="AG80" i="3"/>
  <c r="AH80" i="3"/>
  <c r="AG81" i="3"/>
  <c r="AH81" i="3"/>
  <c r="AG82" i="3"/>
  <c r="AH82" i="3"/>
  <c r="AG83" i="3"/>
  <c r="AH83" i="3"/>
  <c r="AG84" i="3"/>
  <c r="AH84" i="3"/>
  <c r="AG85" i="3"/>
  <c r="AH85" i="3"/>
  <c r="AG4" i="3"/>
  <c r="AH4" i="3"/>
  <c r="AG5" i="3"/>
  <c r="AH5" i="3"/>
  <c r="AG6" i="3"/>
  <c r="AH6" i="3"/>
  <c r="AG7" i="3"/>
  <c r="AH7" i="3"/>
  <c r="AG8" i="3"/>
  <c r="AH8" i="3"/>
  <c r="AG9" i="3"/>
  <c r="AH9" i="3"/>
  <c r="AG10" i="3"/>
  <c r="AH10" i="3"/>
  <c r="AG11" i="3"/>
  <c r="AH11" i="3"/>
  <c r="AG12" i="3"/>
  <c r="AH12" i="3"/>
  <c r="AG13" i="3"/>
  <c r="AH13" i="3"/>
  <c r="AG14" i="3"/>
  <c r="AH14" i="3"/>
  <c r="AG15" i="3"/>
  <c r="AH15" i="3"/>
  <c r="AG16" i="3"/>
  <c r="AH16" i="3"/>
  <c r="AG17" i="3"/>
  <c r="AH17" i="3"/>
  <c r="AG18" i="3"/>
  <c r="AH18" i="3"/>
  <c r="AG19" i="3"/>
  <c r="AH19" i="3"/>
  <c r="AG20" i="3"/>
  <c r="AH20" i="3"/>
  <c r="AG21" i="3"/>
  <c r="AH21" i="3"/>
  <c r="AG22" i="3"/>
  <c r="AH22" i="3"/>
  <c r="AG23" i="3"/>
  <c r="AH23" i="3"/>
  <c r="AG24" i="3"/>
  <c r="AH24" i="3"/>
  <c r="AG25" i="3"/>
  <c r="AH25" i="3"/>
  <c r="AG26" i="3"/>
  <c r="AH26" i="3"/>
  <c r="AG27" i="3"/>
  <c r="AH27" i="3"/>
  <c r="AG28" i="3"/>
  <c r="AH28" i="3"/>
  <c r="AG29" i="3"/>
  <c r="AH29" i="3"/>
  <c r="AG30" i="3"/>
  <c r="AH30" i="3"/>
  <c r="AG31" i="3"/>
  <c r="AH31" i="3"/>
  <c r="AG32" i="3"/>
  <c r="AH32" i="3"/>
  <c r="AG33" i="3"/>
  <c r="AH33" i="3"/>
  <c r="AG34" i="3"/>
  <c r="AH34" i="3"/>
  <c r="AG35" i="3"/>
  <c r="AH35" i="3"/>
  <c r="AG36" i="3"/>
  <c r="AH36" i="3"/>
  <c r="AG37" i="3"/>
  <c r="AH37" i="3"/>
  <c r="AH3" i="3"/>
  <c r="AG3" i="3"/>
  <c r="AE82" i="3"/>
  <c r="AE83" i="3"/>
  <c r="AE84" i="3"/>
  <c r="AE85"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14" i="3"/>
  <c r="AE15" i="3"/>
  <c r="AE16" i="3"/>
  <c r="AE17" i="3"/>
  <c r="AE18" i="3"/>
  <c r="AE19" i="3"/>
  <c r="AE20" i="3"/>
  <c r="AE21" i="3"/>
  <c r="AE22" i="3"/>
  <c r="AE23" i="3"/>
  <c r="AE24" i="3"/>
  <c r="AE25" i="3"/>
  <c r="AE26" i="3"/>
  <c r="AE27" i="3"/>
  <c r="AE28" i="3"/>
  <c r="AE29" i="3"/>
  <c r="AE30" i="3"/>
  <c r="AE31" i="3"/>
  <c r="AE32" i="3"/>
  <c r="AE33" i="3"/>
  <c r="AE4" i="3"/>
  <c r="AE5" i="3"/>
  <c r="AE6" i="3"/>
  <c r="AE7" i="3"/>
  <c r="AE8" i="3"/>
  <c r="AE9" i="3"/>
  <c r="AE10" i="3"/>
  <c r="AE11" i="3"/>
  <c r="AE12" i="3"/>
  <c r="AE13" i="3"/>
  <c r="AE3"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4" i="3"/>
  <c r="AC5" i="3"/>
  <c r="AC6" i="3"/>
  <c r="AC7" i="3"/>
  <c r="AC8" i="3"/>
  <c r="AC9" i="3"/>
  <c r="AC10" i="3"/>
  <c r="AC11" i="3"/>
  <c r="AC12" i="3"/>
  <c r="AC3"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4" i="3"/>
  <c r="Z5" i="3"/>
  <c r="Z6" i="3"/>
  <c r="Z7" i="3"/>
  <c r="Z8" i="3"/>
  <c r="Z9" i="3"/>
  <c r="Z10" i="3"/>
  <c r="Z11" i="3"/>
  <c r="Z12" i="3"/>
  <c r="Z13" i="3"/>
  <c r="Z14" i="3"/>
  <c r="Z15" i="3"/>
  <c r="Z16" i="3"/>
  <c r="Z17" i="3"/>
  <c r="Z18" i="3"/>
  <c r="Z19" i="3"/>
  <c r="Z20" i="3"/>
  <c r="Z21" i="3"/>
  <c r="Z22" i="3"/>
  <c r="Z23" i="3"/>
  <c r="Z24" i="3"/>
  <c r="Z25" i="3"/>
  <c r="Z26" i="3"/>
  <c r="Z27" i="3"/>
  <c r="Z28" i="3"/>
  <c r="Z29" i="3"/>
  <c r="Z30" i="3"/>
  <c r="Z3"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4" i="3"/>
  <c r="Y5" i="3"/>
  <c r="Y6" i="3"/>
  <c r="Y7" i="3"/>
  <c r="Y8" i="3"/>
  <c r="Y9" i="3"/>
  <c r="Y10" i="3"/>
  <c r="Y11" i="3"/>
  <c r="Y12" i="3"/>
  <c r="Y13" i="3"/>
  <c r="Y14" i="3"/>
  <c r="Y15" i="3"/>
  <c r="Y16" i="3"/>
  <c r="Y17" i="3"/>
  <c r="Y18" i="3"/>
  <c r="Y19" i="3"/>
  <c r="Y20" i="3"/>
  <c r="Y21" i="3"/>
  <c r="Y3" i="3"/>
  <c r="X4" i="3"/>
  <c r="X5" i="3"/>
  <c r="X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3" i="3"/>
  <c r="W4"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3" i="3"/>
  <c r="U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15" i="3"/>
  <c r="S16" i="3"/>
  <c r="S17" i="3"/>
  <c r="S18" i="3"/>
  <c r="S19" i="3"/>
  <c r="S20" i="3"/>
  <c r="S21" i="3"/>
  <c r="S22" i="3"/>
  <c r="S23" i="3"/>
  <c r="S14" i="3"/>
  <c r="S4" i="3"/>
  <c r="S5" i="3"/>
  <c r="S6" i="3"/>
  <c r="S7" i="3"/>
  <c r="S8" i="3"/>
  <c r="S9" i="3"/>
  <c r="S10" i="3"/>
  <c r="S11" i="3"/>
  <c r="S12" i="3"/>
  <c r="S13" i="3"/>
  <c r="S3"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3" i="3"/>
  <c r="AI4" i="75"/>
  <c r="AI5" i="75"/>
  <c r="AI6" i="75"/>
  <c r="AI7" i="75"/>
  <c r="AI8" i="75"/>
  <c r="AI9" i="75"/>
  <c r="AI10" i="75"/>
  <c r="AI11" i="75"/>
  <c r="AI12" i="75"/>
  <c r="AI13" i="75"/>
  <c r="AI14" i="75"/>
  <c r="AI15" i="75"/>
  <c r="AI16" i="75"/>
  <c r="AI17" i="75"/>
  <c r="AI18" i="75"/>
  <c r="AI19" i="75"/>
  <c r="AI20" i="75"/>
  <c r="AI21" i="75"/>
  <c r="AI22" i="75"/>
  <c r="AI23" i="75"/>
  <c r="AI24" i="75"/>
  <c r="AI25" i="75"/>
  <c r="AI26" i="75"/>
  <c r="AI27" i="75"/>
  <c r="AI28" i="75"/>
  <c r="AI29" i="75"/>
  <c r="AI30" i="75"/>
  <c r="AI31" i="75"/>
  <c r="AI32" i="75"/>
  <c r="AI33" i="75"/>
  <c r="AI34" i="75"/>
  <c r="AI35" i="75"/>
  <c r="AI36" i="75"/>
  <c r="AI37" i="75"/>
  <c r="AI38" i="75"/>
  <c r="AI39" i="75"/>
  <c r="AI40" i="75"/>
  <c r="AI41" i="75"/>
  <c r="AI42" i="75"/>
  <c r="AI43" i="75"/>
  <c r="AI44" i="75"/>
  <c r="AI45" i="75"/>
  <c r="AI46" i="75"/>
  <c r="AI47" i="75"/>
  <c r="AI48" i="75"/>
  <c r="AI49" i="75"/>
  <c r="AI50" i="75"/>
  <c r="AI51" i="75"/>
  <c r="AI52" i="75"/>
  <c r="AI53" i="75"/>
  <c r="AI54" i="75"/>
  <c r="AI55" i="75"/>
  <c r="AI56" i="75"/>
  <c r="AI57" i="75"/>
  <c r="AI58" i="75"/>
  <c r="AI59" i="75"/>
  <c r="AI60" i="75"/>
  <c r="AI61" i="75"/>
  <c r="AI62" i="75"/>
  <c r="AI63" i="75"/>
  <c r="AI64" i="75"/>
  <c r="AI65" i="75"/>
  <c r="AI66" i="75"/>
  <c r="AI67" i="75"/>
  <c r="AI68" i="75"/>
  <c r="AI69" i="75"/>
  <c r="AI70" i="75"/>
  <c r="AI71" i="75"/>
  <c r="AI72" i="75"/>
  <c r="AI73" i="75"/>
  <c r="AI74" i="75"/>
  <c r="AI75" i="75"/>
  <c r="AI76" i="75"/>
  <c r="AI77" i="75"/>
  <c r="AI78" i="75"/>
  <c r="AI79" i="75"/>
  <c r="AI80" i="75"/>
  <c r="AI81" i="75"/>
  <c r="AI82" i="75"/>
  <c r="AI83" i="75"/>
  <c r="AI84" i="75"/>
  <c r="AI85" i="75"/>
  <c r="AI3" i="75"/>
  <c r="Y7" i="75"/>
  <c r="Y9" i="75"/>
  <c r="Y10" i="75"/>
  <c r="Y11" i="75"/>
  <c r="Y14" i="75"/>
  <c r="Y15" i="75"/>
  <c r="Y16" i="75"/>
  <c r="Y17" i="75"/>
  <c r="Y18" i="75"/>
  <c r="Y19" i="75"/>
  <c r="Y20" i="75"/>
  <c r="Y21" i="75"/>
  <c r="Y22" i="75"/>
  <c r="Y23" i="75"/>
  <c r="Y25" i="75"/>
  <c r="Y27" i="75"/>
  <c r="Y31" i="75"/>
  <c r="Y33" i="75"/>
  <c r="Y35" i="75"/>
  <c r="Y39" i="75"/>
  <c r="Y41" i="75"/>
  <c r="Y43" i="75"/>
  <c r="Y44" i="75"/>
  <c r="Y45" i="75"/>
  <c r="Y46" i="75"/>
  <c r="Y47" i="75"/>
  <c r="Y48" i="75"/>
  <c r="Y49" i="75"/>
  <c r="Y50" i="75"/>
  <c r="Y51" i="75"/>
  <c r="Y52" i="75"/>
  <c r="Y53" i="75"/>
  <c r="Y54" i="75"/>
  <c r="Y55" i="75"/>
  <c r="Y56" i="75"/>
  <c r="Y57" i="75"/>
  <c r="Y58" i="75"/>
  <c r="Y59" i="75"/>
  <c r="Y60" i="75"/>
  <c r="Y63" i="75"/>
  <c r="Y65" i="75"/>
  <c r="Y66" i="75"/>
  <c r="Y67" i="75"/>
  <c r="Y68" i="75"/>
  <c r="Y69" i="75"/>
  <c r="Y70" i="75"/>
  <c r="Y71" i="75"/>
  <c r="Y73" i="75"/>
  <c r="Y75" i="75"/>
  <c r="Y79" i="75"/>
  <c r="Y81" i="75"/>
  <c r="Y83" i="75"/>
  <c r="K6" i="75"/>
  <c r="K7" i="75"/>
  <c r="K8" i="75"/>
  <c r="K9" i="75"/>
  <c r="K10" i="75"/>
  <c r="K11" i="75"/>
  <c r="K12" i="75"/>
  <c r="K13" i="75"/>
  <c r="K14" i="75"/>
  <c r="K15" i="75"/>
  <c r="K16" i="75"/>
  <c r="K17" i="75"/>
  <c r="K18" i="75"/>
  <c r="K19" i="75"/>
  <c r="K20" i="75"/>
  <c r="K21" i="75"/>
  <c r="K22" i="75"/>
  <c r="K23" i="75"/>
  <c r="K24" i="75"/>
  <c r="K25" i="75"/>
  <c r="K26" i="75"/>
  <c r="K27" i="75"/>
  <c r="K28" i="75"/>
  <c r="K29" i="75"/>
  <c r="K30" i="75"/>
  <c r="K31" i="75"/>
  <c r="K32" i="75"/>
  <c r="K33" i="75"/>
  <c r="K34" i="75"/>
  <c r="K35" i="75"/>
  <c r="K36" i="75"/>
  <c r="K37" i="75"/>
  <c r="K38" i="75"/>
  <c r="K39" i="75"/>
  <c r="K40" i="75"/>
  <c r="K41" i="75"/>
  <c r="K42" i="75"/>
  <c r="K43" i="75"/>
  <c r="K44" i="75"/>
  <c r="K45" i="75"/>
  <c r="K46" i="75"/>
  <c r="K47" i="75"/>
  <c r="K48" i="75"/>
  <c r="K49" i="75"/>
  <c r="K50" i="75"/>
  <c r="K51" i="75"/>
  <c r="K52" i="75"/>
  <c r="K53" i="75"/>
  <c r="K54" i="75"/>
  <c r="K55" i="75"/>
  <c r="K56" i="75"/>
  <c r="K57" i="75"/>
  <c r="K58" i="75"/>
  <c r="K59" i="75"/>
  <c r="K60" i="75"/>
  <c r="K61" i="75"/>
  <c r="K62" i="75"/>
  <c r="K63" i="75"/>
  <c r="K64" i="75"/>
  <c r="K65" i="75"/>
  <c r="K66" i="75"/>
  <c r="K67" i="75"/>
  <c r="K68" i="75"/>
  <c r="K69" i="75"/>
  <c r="K70" i="75"/>
  <c r="K71" i="75"/>
  <c r="K72" i="75"/>
  <c r="K73" i="75"/>
  <c r="K74" i="75"/>
  <c r="K75" i="75"/>
  <c r="K76" i="75"/>
  <c r="K77" i="75"/>
  <c r="K78" i="75"/>
  <c r="K79" i="75"/>
  <c r="K80" i="75"/>
  <c r="K81" i="75"/>
  <c r="K82" i="75"/>
  <c r="K83" i="75"/>
  <c r="K84" i="75"/>
  <c r="K85" i="75"/>
  <c r="K4" i="75"/>
  <c r="K5" i="75"/>
  <c r="Q4" i="75"/>
  <c r="Y4" i="75" s="1"/>
  <c r="Q5" i="75"/>
  <c r="Y5" i="75" s="1"/>
  <c r="Q6" i="75"/>
  <c r="Y6" i="75" s="1"/>
  <c r="Q7" i="75"/>
  <c r="Q8" i="75"/>
  <c r="Y8" i="75" s="1"/>
  <c r="Q9" i="75"/>
  <c r="Q10" i="75"/>
  <c r="Q11" i="75"/>
  <c r="Q12" i="75"/>
  <c r="Y12" i="75" s="1"/>
  <c r="Q13" i="75"/>
  <c r="Y13" i="75" s="1"/>
  <c r="Q14" i="75"/>
  <c r="Q15" i="75"/>
  <c r="Q16" i="75"/>
  <c r="Q17" i="75"/>
  <c r="Q18" i="75"/>
  <c r="Q19" i="75"/>
  <c r="Q20" i="75"/>
  <c r="Q21" i="75"/>
  <c r="Q22" i="75"/>
  <c r="Q23" i="75"/>
  <c r="Q24" i="75"/>
  <c r="Y24" i="75" s="1"/>
  <c r="Q25" i="75"/>
  <c r="Q26" i="75"/>
  <c r="Y26" i="75" s="1"/>
  <c r="Q27" i="75"/>
  <c r="Q28" i="75"/>
  <c r="Y28" i="75" s="1"/>
  <c r="Q29" i="75"/>
  <c r="Y29" i="75" s="1"/>
  <c r="Q30" i="75"/>
  <c r="Y30" i="75" s="1"/>
  <c r="Q31" i="75"/>
  <c r="Q32" i="75"/>
  <c r="Y32" i="75" s="1"/>
  <c r="Q33" i="75"/>
  <c r="Q34" i="75"/>
  <c r="Y34" i="75" s="1"/>
  <c r="Q35" i="75"/>
  <c r="Q36" i="75"/>
  <c r="Y36" i="75" s="1"/>
  <c r="Q37" i="75"/>
  <c r="Y37" i="75" s="1"/>
  <c r="Q38" i="75"/>
  <c r="Y38" i="75" s="1"/>
  <c r="Q39" i="75"/>
  <c r="Q40" i="75"/>
  <c r="Y40" i="75" s="1"/>
  <c r="Q41" i="75"/>
  <c r="Q42" i="75"/>
  <c r="Y42" i="75" s="1"/>
  <c r="Q43" i="75"/>
  <c r="Q44" i="75"/>
  <c r="Q45" i="75"/>
  <c r="Q46" i="75"/>
  <c r="Q47" i="75"/>
  <c r="Q48" i="75"/>
  <c r="Q49" i="75"/>
  <c r="Q50" i="75"/>
  <c r="Q51" i="75"/>
  <c r="Q52" i="75"/>
  <c r="Q53" i="75"/>
  <c r="Q54" i="75"/>
  <c r="Q55" i="75"/>
  <c r="Q56" i="75"/>
  <c r="Q57" i="75"/>
  <c r="Q58" i="75"/>
  <c r="Q59" i="75"/>
  <c r="Q60" i="75"/>
  <c r="Q61" i="75"/>
  <c r="Y61" i="75" s="1"/>
  <c r="Q62" i="75"/>
  <c r="Y62" i="75" s="1"/>
  <c r="Q63" i="75"/>
  <c r="Q64" i="75"/>
  <c r="Y64" i="75" s="1"/>
  <c r="Q65" i="75"/>
  <c r="Q66" i="75"/>
  <c r="Q67" i="75"/>
  <c r="Q68" i="75"/>
  <c r="Q69" i="75"/>
  <c r="Q70" i="75"/>
  <c r="Q71" i="75"/>
  <c r="Q72" i="75"/>
  <c r="Y72" i="75" s="1"/>
  <c r="Q73" i="75"/>
  <c r="Q74" i="75"/>
  <c r="Y74" i="75" s="1"/>
  <c r="Q75" i="75"/>
  <c r="Q76" i="75"/>
  <c r="Y76" i="75" s="1"/>
  <c r="Q77" i="75"/>
  <c r="Y77" i="75" s="1"/>
  <c r="Q78" i="75"/>
  <c r="Y78" i="75" s="1"/>
  <c r="Q79" i="75"/>
  <c r="Q80" i="75"/>
  <c r="Y80" i="75" s="1"/>
  <c r="Q81" i="75"/>
  <c r="Q82" i="75"/>
  <c r="Y82" i="75" s="1"/>
  <c r="Q83" i="75"/>
  <c r="Q84" i="75"/>
  <c r="Y84" i="75" s="1"/>
  <c r="Q85" i="75"/>
  <c r="Y85" i="75" s="1"/>
  <c r="Q3" i="75"/>
  <c r="Y3" i="75" s="1"/>
  <c r="K3" i="75"/>
  <c r="G3" i="75"/>
  <c r="B4" i="82"/>
  <c r="C4" i="82"/>
  <c r="D4" i="82"/>
  <c r="E4" i="82"/>
  <c r="F4" i="82"/>
  <c r="G4" i="82"/>
  <c r="H4" i="82"/>
  <c r="I4" i="82"/>
  <c r="J4" i="82"/>
  <c r="K4" i="82"/>
  <c r="L4" i="82"/>
  <c r="M4" i="82"/>
  <c r="N4" i="82"/>
  <c r="O4" i="82"/>
  <c r="P4" i="82"/>
  <c r="Q4" i="82"/>
  <c r="R4" i="82"/>
  <c r="S4" i="82"/>
  <c r="T4" i="82"/>
  <c r="U4" i="82"/>
  <c r="V4" i="82"/>
  <c r="W4" i="82"/>
  <c r="X4" i="82"/>
  <c r="Y4" i="82"/>
  <c r="Z4" i="82"/>
  <c r="AA4" i="82"/>
  <c r="AB4" i="82"/>
  <c r="AC4" i="82"/>
  <c r="AD4" i="82"/>
  <c r="AE4" i="82"/>
  <c r="AF4" i="82"/>
  <c r="AG4" i="82"/>
  <c r="AH4" i="82"/>
  <c r="AI4" i="82"/>
  <c r="AJ4" i="82"/>
  <c r="AK4" i="82"/>
  <c r="AL4" i="82"/>
  <c r="AM4" i="82"/>
  <c r="AN4" i="82"/>
  <c r="AO4" i="82"/>
  <c r="AP4" i="82"/>
  <c r="AQ4" i="82"/>
  <c r="AR4" i="82"/>
  <c r="AS4" i="82"/>
  <c r="AT4" i="82"/>
  <c r="AU4" i="82"/>
  <c r="AV4" i="82"/>
  <c r="AW4" i="82"/>
  <c r="AX4" i="82"/>
  <c r="AY4" i="82"/>
  <c r="AZ4" i="82"/>
  <c r="BA4" i="82"/>
  <c r="BB4" i="82"/>
  <c r="BC4" i="82"/>
  <c r="BD4" i="82"/>
  <c r="BE4" i="82"/>
  <c r="BF4" i="82"/>
  <c r="BG4" i="82"/>
  <c r="B5" i="82"/>
  <c r="C5" i="82"/>
  <c r="D5" i="82"/>
  <c r="E5" i="82"/>
  <c r="F5" i="82"/>
  <c r="G5" i="82"/>
  <c r="H5" i="82"/>
  <c r="I5" i="82"/>
  <c r="J5" i="82"/>
  <c r="K5" i="82"/>
  <c r="L5" i="82"/>
  <c r="M5" i="82"/>
  <c r="N5" i="82"/>
  <c r="O5" i="82"/>
  <c r="P5" i="82"/>
  <c r="Q5" i="82"/>
  <c r="R5" i="82"/>
  <c r="S5" i="82"/>
  <c r="T5" i="82"/>
  <c r="U5" i="82"/>
  <c r="V5" i="82"/>
  <c r="W5" i="82"/>
  <c r="X5" i="82"/>
  <c r="Y5" i="82"/>
  <c r="Z5" i="82"/>
  <c r="AA5" i="82"/>
  <c r="AB5" i="82"/>
  <c r="AC5" i="82"/>
  <c r="AD5" i="82"/>
  <c r="AE5" i="82"/>
  <c r="AF5" i="82"/>
  <c r="AG5" i="82"/>
  <c r="AH5" i="82"/>
  <c r="AI5" i="82"/>
  <c r="AJ5" i="82"/>
  <c r="AK5" i="82"/>
  <c r="AL5" i="82"/>
  <c r="AM5" i="82"/>
  <c r="AN5" i="82"/>
  <c r="AO5" i="82"/>
  <c r="AP5" i="82"/>
  <c r="AQ5" i="82"/>
  <c r="AR5" i="82"/>
  <c r="AS5" i="82"/>
  <c r="AT5" i="82"/>
  <c r="AU5" i="82"/>
  <c r="AV5" i="82"/>
  <c r="AW5" i="82"/>
  <c r="AX5" i="82"/>
  <c r="AY5" i="82"/>
  <c r="AZ5" i="82"/>
  <c r="BA5" i="82"/>
  <c r="BB5" i="82"/>
  <c r="BC5" i="82"/>
  <c r="BD5" i="82"/>
  <c r="BE5" i="82"/>
  <c r="BF5" i="82"/>
  <c r="BG5" i="82"/>
  <c r="B6" i="82"/>
  <c r="C6" i="82"/>
  <c r="D6" i="82"/>
  <c r="E6" i="82"/>
  <c r="F6" i="82"/>
  <c r="G6" i="82"/>
  <c r="H6" i="82"/>
  <c r="I6" i="82"/>
  <c r="J6" i="82"/>
  <c r="K6" i="82"/>
  <c r="L6" i="82"/>
  <c r="M6" i="82"/>
  <c r="N6" i="82"/>
  <c r="O6" i="82"/>
  <c r="P6" i="82"/>
  <c r="Q6" i="82"/>
  <c r="R6" i="82"/>
  <c r="S6" i="82"/>
  <c r="T6" i="82"/>
  <c r="U6" i="82"/>
  <c r="V6" i="82"/>
  <c r="W6" i="82"/>
  <c r="X6" i="82"/>
  <c r="Y6" i="82"/>
  <c r="Z6" i="82"/>
  <c r="AA6" i="82"/>
  <c r="AB6" i="82"/>
  <c r="AC6" i="82"/>
  <c r="AD6" i="82"/>
  <c r="AE6" i="82"/>
  <c r="AF6" i="82"/>
  <c r="AG6" i="82"/>
  <c r="AH6" i="82"/>
  <c r="AI6" i="82"/>
  <c r="AJ6" i="82"/>
  <c r="AK6" i="82"/>
  <c r="AL6" i="82"/>
  <c r="AM6" i="82"/>
  <c r="AN6" i="82"/>
  <c r="AO6" i="82"/>
  <c r="AP6" i="82"/>
  <c r="AQ6" i="82"/>
  <c r="AR6" i="82"/>
  <c r="AS6" i="82"/>
  <c r="AT6" i="82"/>
  <c r="AU6" i="82"/>
  <c r="AV6" i="82"/>
  <c r="AW6" i="82"/>
  <c r="AX6" i="82"/>
  <c r="AY6" i="82"/>
  <c r="AZ6" i="82"/>
  <c r="BA6" i="82"/>
  <c r="BB6" i="82"/>
  <c r="BC6" i="82"/>
  <c r="BD6" i="82"/>
  <c r="BE6" i="82"/>
  <c r="BF6" i="82"/>
  <c r="BG6" i="82"/>
  <c r="B7" i="82"/>
  <c r="C7" i="82"/>
  <c r="D7" i="82"/>
  <c r="E7" i="82"/>
  <c r="F7" i="82"/>
  <c r="G7" i="82"/>
  <c r="H7" i="82"/>
  <c r="I7" i="82"/>
  <c r="J7" i="82"/>
  <c r="K7" i="82"/>
  <c r="L7" i="82"/>
  <c r="M7" i="82"/>
  <c r="N7" i="82"/>
  <c r="O7" i="82"/>
  <c r="P7" i="82"/>
  <c r="Q7" i="82"/>
  <c r="R7" i="82"/>
  <c r="S7" i="82"/>
  <c r="T7" i="82"/>
  <c r="U7" i="82"/>
  <c r="V7" i="82"/>
  <c r="W7" i="82"/>
  <c r="X7" i="82"/>
  <c r="Y7" i="82"/>
  <c r="Z7" i="82"/>
  <c r="AA7" i="82"/>
  <c r="AB7" i="82"/>
  <c r="AC7" i="82"/>
  <c r="AD7" i="82"/>
  <c r="AE7" i="82"/>
  <c r="AF7" i="82"/>
  <c r="AG7" i="82"/>
  <c r="AH7" i="82"/>
  <c r="AI7" i="82"/>
  <c r="AJ7" i="82"/>
  <c r="AK7" i="82"/>
  <c r="AL7" i="82"/>
  <c r="AM7" i="82"/>
  <c r="AN7" i="82"/>
  <c r="AO7" i="82"/>
  <c r="AP7" i="82"/>
  <c r="AQ7" i="82"/>
  <c r="AR7" i="82"/>
  <c r="AS7" i="82"/>
  <c r="AT7" i="82"/>
  <c r="AU7" i="82"/>
  <c r="AV7" i="82"/>
  <c r="AW7" i="82"/>
  <c r="AX7" i="82"/>
  <c r="AY7" i="82"/>
  <c r="AZ7" i="82"/>
  <c r="BA7" i="82"/>
  <c r="BB7" i="82"/>
  <c r="BC7" i="82"/>
  <c r="BD7" i="82"/>
  <c r="BE7" i="82"/>
  <c r="BF7" i="82"/>
  <c r="BG7" i="82"/>
  <c r="B8" i="82"/>
  <c r="C8" i="82"/>
  <c r="D8" i="82"/>
  <c r="E8" i="82"/>
  <c r="F8" i="82"/>
  <c r="G8" i="82"/>
  <c r="H8" i="82"/>
  <c r="I8" i="82"/>
  <c r="J8" i="82"/>
  <c r="K8" i="82"/>
  <c r="L8" i="82"/>
  <c r="M8" i="82"/>
  <c r="N8" i="82"/>
  <c r="O8" i="82"/>
  <c r="P8" i="82"/>
  <c r="Q8" i="82"/>
  <c r="R8" i="82"/>
  <c r="S8" i="82"/>
  <c r="T8" i="82"/>
  <c r="U8" i="82"/>
  <c r="V8" i="82"/>
  <c r="W8" i="82"/>
  <c r="X8" i="82"/>
  <c r="Y8" i="82"/>
  <c r="Z8" i="82"/>
  <c r="AA8" i="82"/>
  <c r="AB8" i="82"/>
  <c r="AC8" i="82"/>
  <c r="AD8" i="82"/>
  <c r="AE8" i="82"/>
  <c r="AF8" i="82"/>
  <c r="AG8" i="82"/>
  <c r="AH8" i="82"/>
  <c r="AI8" i="82"/>
  <c r="AJ8" i="82"/>
  <c r="AK8" i="82"/>
  <c r="AL8" i="82"/>
  <c r="AM8" i="82"/>
  <c r="AN8" i="82"/>
  <c r="AO8" i="82"/>
  <c r="AP8" i="82"/>
  <c r="AQ8" i="82"/>
  <c r="AR8" i="82"/>
  <c r="AS8" i="82"/>
  <c r="AT8" i="82"/>
  <c r="AU8" i="82"/>
  <c r="AV8" i="82"/>
  <c r="AW8" i="82"/>
  <c r="AX8" i="82"/>
  <c r="AY8" i="82"/>
  <c r="AZ8" i="82"/>
  <c r="BA8" i="82"/>
  <c r="BB8" i="82"/>
  <c r="BC8" i="82"/>
  <c r="BD8" i="82"/>
  <c r="BE8" i="82"/>
  <c r="BF8" i="82"/>
  <c r="BG8" i="82"/>
  <c r="B9" i="82"/>
  <c r="C9" i="82"/>
  <c r="D9" i="82"/>
  <c r="E9" i="82"/>
  <c r="F9" i="82"/>
  <c r="G9" i="82"/>
  <c r="H9" i="82"/>
  <c r="I9" i="82"/>
  <c r="J9" i="82"/>
  <c r="K9" i="82"/>
  <c r="L9" i="82"/>
  <c r="M9" i="82"/>
  <c r="N9" i="82"/>
  <c r="O9" i="82"/>
  <c r="P9" i="82"/>
  <c r="Q9" i="82"/>
  <c r="R9" i="82"/>
  <c r="S9" i="82"/>
  <c r="T9" i="82"/>
  <c r="U9" i="82"/>
  <c r="V9" i="82"/>
  <c r="W9" i="82"/>
  <c r="X9" i="82"/>
  <c r="Y9" i="82"/>
  <c r="Z9" i="82"/>
  <c r="AA9" i="82"/>
  <c r="AB9" i="82"/>
  <c r="AC9" i="82"/>
  <c r="AD9" i="82"/>
  <c r="AE9" i="82"/>
  <c r="AF9" i="82"/>
  <c r="AG9" i="82"/>
  <c r="AH9" i="82"/>
  <c r="AI9" i="82"/>
  <c r="AJ9" i="82"/>
  <c r="AK9" i="82"/>
  <c r="AL9" i="82"/>
  <c r="AM9" i="82"/>
  <c r="AN9" i="82"/>
  <c r="AO9" i="82"/>
  <c r="AP9" i="82"/>
  <c r="AQ9" i="82"/>
  <c r="AR9" i="82"/>
  <c r="AS9" i="82"/>
  <c r="AT9" i="82"/>
  <c r="AU9" i="82"/>
  <c r="AV9" i="82"/>
  <c r="AW9" i="82"/>
  <c r="AX9" i="82"/>
  <c r="AY9" i="82"/>
  <c r="AZ9" i="82"/>
  <c r="BA9" i="82"/>
  <c r="BB9" i="82"/>
  <c r="BC9" i="82"/>
  <c r="BD9" i="82"/>
  <c r="BE9" i="82"/>
  <c r="BF9" i="82"/>
  <c r="BG9" i="82"/>
  <c r="B10" i="82"/>
  <c r="C10" i="82"/>
  <c r="D10" i="82"/>
  <c r="E10" i="82"/>
  <c r="F10" i="82"/>
  <c r="G10" i="82"/>
  <c r="H10" i="82"/>
  <c r="I10" i="82"/>
  <c r="J10" i="82"/>
  <c r="K10" i="82"/>
  <c r="L10" i="82"/>
  <c r="M10" i="82"/>
  <c r="N10" i="82"/>
  <c r="O10" i="82"/>
  <c r="P10" i="82"/>
  <c r="Q10" i="82"/>
  <c r="R10" i="82"/>
  <c r="S10" i="82"/>
  <c r="T10" i="82"/>
  <c r="U10" i="82"/>
  <c r="V10" i="82"/>
  <c r="W10" i="82"/>
  <c r="X10" i="82"/>
  <c r="Y10" i="82"/>
  <c r="Z10" i="82"/>
  <c r="AA10" i="82"/>
  <c r="AB10" i="82"/>
  <c r="AC10" i="82"/>
  <c r="AD10" i="82"/>
  <c r="AE10" i="82"/>
  <c r="AF10" i="82"/>
  <c r="AG10" i="82"/>
  <c r="AH10" i="82"/>
  <c r="AI10" i="82"/>
  <c r="AJ10" i="82"/>
  <c r="AK10" i="82"/>
  <c r="AL10" i="82"/>
  <c r="AM10" i="82"/>
  <c r="AN10" i="82"/>
  <c r="AO10" i="82"/>
  <c r="AP10" i="82"/>
  <c r="AQ10" i="82"/>
  <c r="AR10" i="82"/>
  <c r="AS10" i="82"/>
  <c r="AT10" i="82"/>
  <c r="AU10" i="82"/>
  <c r="AV10" i="82"/>
  <c r="AW10" i="82"/>
  <c r="AX10" i="82"/>
  <c r="AY10" i="82"/>
  <c r="AZ10" i="82"/>
  <c r="BA10" i="82"/>
  <c r="BB10" i="82"/>
  <c r="BC10" i="82"/>
  <c r="BD10" i="82"/>
  <c r="BE10" i="82"/>
  <c r="BF10" i="82"/>
  <c r="BG10" i="82"/>
  <c r="B11" i="82"/>
  <c r="C11" i="82"/>
  <c r="D11" i="82"/>
  <c r="E11" i="82"/>
  <c r="F11" i="82"/>
  <c r="G11" i="82"/>
  <c r="H11" i="82"/>
  <c r="I11" i="82"/>
  <c r="J11" i="82"/>
  <c r="K11" i="82"/>
  <c r="L11" i="82"/>
  <c r="M11" i="82"/>
  <c r="N11" i="82"/>
  <c r="O11" i="82"/>
  <c r="P11" i="82"/>
  <c r="Q11" i="82"/>
  <c r="R11" i="82"/>
  <c r="S11" i="82"/>
  <c r="T11" i="82"/>
  <c r="U11" i="82"/>
  <c r="V11" i="82"/>
  <c r="W11" i="82"/>
  <c r="X11" i="82"/>
  <c r="Y11" i="82"/>
  <c r="Z11" i="82"/>
  <c r="AA11" i="82"/>
  <c r="AB11" i="82"/>
  <c r="AC11" i="82"/>
  <c r="AD11" i="82"/>
  <c r="AE11" i="82"/>
  <c r="AF11" i="82"/>
  <c r="AG11" i="82"/>
  <c r="AH11" i="82"/>
  <c r="AI11" i="82"/>
  <c r="AJ11" i="82"/>
  <c r="AK11" i="82"/>
  <c r="AL11" i="82"/>
  <c r="AM11" i="82"/>
  <c r="AN11" i="82"/>
  <c r="AO11" i="82"/>
  <c r="AP11" i="82"/>
  <c r="AQ11" i="82"/>
  <c r="AR11" i="82"/>
  <c r="AS11" i="82"/>
  <c r="AT11" i="82"/>
  <c r="AU11" i="82"/>
  <c r="AV11" i="82"/>
  <c r="AW11" i="82"/>
  <c r="AX11" i="82"/>
  <c r="AY11" i="82"/>
  <c r="AZ11" i="82"/>
  <c r="BA11" i="82"/>
  <c r="BB11" i="82"/>
  <c r="BC11" i="82"/>
  <c r="BD11" i="82"/>
  <c r="BE11" i="82"/>
  <c r="BF11" i="82"/>
  <c r="BG11" i="82"/>
  <c r="B12" i="82"/>
  <c r="C12" i="82"/>
  <c r="D12" i="82"/>
  <c r="E12" i="82"/>
  <c r="F12" i="82"/>
  <c r="G12" i="82"/>
  <c r="H12" i="82"/>
  <c r="I12" i="82"/>
  <c r="J12" i="82"/>
  <c r="K12" i="82"/>
  <c r="L12" i="82"/>
  <c r="M12" i="82"/>
  <c r="N12" i="82"/>
  <c r="O12" i="82"/>
  <c r="P12" i="82"/>
  <c r="Q12" i="82"/>
  <c r="R12" i="82"/>
  <c r="S12" i="82"/>
  <c r="T12" i="82"/>
  <c r="U12" i="82"/>
  <c r="V12" i="82"/>
  <c r="W12" i="82"/>
  <c r="X12" i="82"/>
  <c r="Y12" i="82"/>
  <c r="Z12" i="82"/>
  <c r="AA12" i="82"/>
  <c r="AB12" i="82"/>
  <c r="AC12" i="82"/>
  <c r="AD12" i="82"/>
  <c r="AE12" i="82"/>
  <c r="AF12" i="82"/>
  <c r="AG12" i="82"/>
  <c r="AH12" i="82"/>
  <c r="AI12" i="82"/>
  <c r="AJ12" i="82"/>
  <c r="AK12" i="82"/>
  <c r="AL12" i="82"/>
  <c r="AM12" i="82"/>
  <c r="AN12" i="82"/>
  <c r="AO12" i="82"/>
  <c r="AP12" i="82"/>
  <c r="AQ12" i="82"/>
  <c r="AR12" i="82"/>
  <c r="AS12" i="82"/>
  <c r="AT12" i="82"/>
  <c r="AU12" i="82"/>
  <c r="AV12" i="82"/>
  <c r="AW12" i="82"/>
  <c r="AX12" i="82"/>
  <c r="AY12" i="82"/>
  <c r="AZ12" i="82"/>
  <c r="BA12" i="82"/>
  <c r="BB12" i="82"/>
  <c r="BC12" i="82"/>
  <c r="BD12" i="82"/>
  <c r="BE12" i="82"/>
  <c r="BF12" i="82"/>
  <c r="BG12" i="82"/>
  <c r="B13" i="82"/>
  <c r="C13" i="82"/>
  <c r="D13" i="82"/>
  <c r="E13" i="82"/>
  <c r="F13" i="82"/>
  <c r="G13" i="82"/>
  <c r="H13" i="82"/>
  <c r="I13" i="82"/>
  <c r="J13" i="82"/>
  <c r="K13" i="82"/>
  <c r="L13" i="82"/>
  <c r="M13" i="82"/>
  <c r="N13" i="82"/>
  <c r="O13" i="82"/>
  <c r="P13" i="82"/>
  <c r="Q13" i="82"/>
  <c r="R13" i="82"/>
  <c r="S13" i="82"/>
  <c r="T13" i="82"/>
  <c r="U13" i="82"/>
  <c r="V13" i="82"/>
  <c r="W13" i="82"/>
  <c r="X13" i="82"/>
  <c r="Y13" i="82"/>
  <c r="Z13" i="82"/>
  <c r="AA13" i="82"/>
  <c r="AB13" i="82"/>
  <c r="AC13" i="82"/>
  <c r="AD13" i="82"/>
  <c r="AE13" i="82"/>
  <c r="AF13" i="82"/>
  <c r="AG13" i="82"/>
  <c r="AH13" i="82"/>
  <c r="AI13" i="82"/>
  <c r="AJ13" i="82"/>
  <c r="AK13" i="82"/>
  <c r="AL13" i="82"/>
  <c r="AM13" i="82"/>
  <c r="AN13" i="82"/>
  <c r="AO13" i="82"/>
  <c r="AP13" i="82"/>
  <c r="AQ13" i="82"/>
  <c r="AR13" i="82"/>
  <c r="AS13" i="82"/>
  <c r="AT13" i="82"/>
  <c r="AU13" i="82"/>
  <c r="AV13" i="82"/>
  <c r="AW13" i="82"/>
  <c r="AX13" i="82"/>
  <c r="AY13" i="82"/>
  <c r="AZ13" i="82"/>
  <c r="BA13" i="82"/>
  <c r="BB13" i="82"/>
  <c r="BC13" i="82"/>
  <c r="BD13" i="82"/>
  <c r="BE13" i="82"/>
  <c r="BF13" i="82"/>
  <c r="BG13" i="82"/>
  <c r="B14" i="82"/>
  <c r="C14" i="82"/>
  <c r="D14" i="82"/>
  <c r="E14" i="82"/>
  <c r="F14" i="82"/>
  <c r="G14" i="82"/>
  <c r="H14" i="82"/>
  <c r="I14" i="82"/>
  <c r="J14" i="82"/>
  <c r="K14" i="82"/>
  <c r="L14" i="82"/>
  <c r="M14" i="82"/>
  <c r="N14" i="82"/>
  <c r="O14" i="82"/>
  <c r="P14" i="82"/>
  <c r="Q14" i="82"/>
  <c r="R14" i="82"/>
  <c r="S14" i="82"/>
  <c r="T14" i="82"/>
  <c r="U14" i="82"/>
  <c r="V14" i="82"/>
  <c r="W14" i="82"/>
  <c r="X14" i="82"/>
  <c r="Y14" i="82"/>
  <c r="Z14" i="82"/>
  <c r="AA14" i="82"/>
  <c r="AB14" i="82"/>
  <c r="AC14" i="82"/>
  <c r="AD14" i="82"/>
  <c r="AE14" i="82"/>
  <c r="AF14" i="82"/>
  <c r="AG14" i="82"/>
  <c r="AH14" i="82"/>
  <c r="AI14" i="82"/>
  <c r="AJ14" i="82"/>
  <c r="AK14" i="82"/>
  <c r="AL14" i="82"/>
  <c r="AM14" i="82"/>
  <c r="AN14" i="82"/>
  <c r="AO14" i="82"/>
  <c r="AP14" i="82"/>
  <c r="AQ14" i="82"/>
  <c r="AR14" i="82"/>
  <c r="AS14" i="82"/>
  <c r="AT14" i="82"/>
  <c r="AU14" i="82"/>
  <c r="AV14" i="82"/>
  <c r="AW14" i="82"/>
  <c r="AX14" i="82"/>
  <c r="AY14" i="82"/>
  <c r="AZ14" i="82"/>
  <c r="BA14" i="82"/>
  <c r="BB14" i="82"/>
  <c r="BC14" i="82"/>
  <c r="BD14" i="82"/>
  <c r="BE14" i="82"/>
  <c r="BF14" i="82"/>
  <c r="BG14" i="82"/>
  <c r="B15" i="82"/>
  <c r="C15" i="82"/>
  <c r="D15" i="82"/>
  <c r="E15" i="82"/>
  <c r="F15" i="82"/>
  <c r="G15" i="82"/>
  <c r="H15" i="82"/>
  <c r="I15" i="82"/>
  <c r="J15" i="82"/>
  <c r="K15" i="82"/>
  <c r="L15" i="82"/>
  <c r="M15" i="82"/>
  <c r="N15" i="82"/>
  <c r="O15" i="82"/>
  <c r="P15" i="82"/>
  <c r="Q15" i="82"/>
  <c r="R15" i="82"/>
  <c r="S15" i="82"/>
  <c r="T15" i="82"/>
  <c r="U15" i="82"/>
  <c r="V15" i="82"/>
  <c r="W15" i="82"/>
  <c r="X15" i="82"/>
  <c r="Y15" i="82"/>
  <c r="Z15" i="82"/>
  <c r="AA15" i="82"/>
  <c r="AB15" i="82"/>
  <c r="AC15" i="82"/>
  <c r="AD15" i="82"/>
  <c r="AE15" i="82"/>
  <c r="AF15" i="82"/>
  <c r="AG15" i="82"/>
  <c r="AH15" i="82"/>
  <c r="AI15" i="82"/>
  <c r="AJ15" i="82"/>
  <c r="AK15" i="82"/>
  <c r="AL15" i="82"/>
  <c r="AM15" i="82"/>
  <c r="AN15" i="82"/>
  <c r="AO15" i="82"/>
  <c r="AP15" i="82"/>
  <c r="AQ15" i="82"/>
  <c r="AR15" i="82"/>
  <c r="AS15" i="82"/>
  <c r="AT15" i="82"/>
  <c r="AU15" i="82"/>
  <c r="AV15" i="82"/>
  <c r="AW15" i="82"/>
  <c r="AX15" i="82"/>
  <c r="AY15" i="82"/>
  <c r="AZ15" i="82"/>
  <c r="BA15" i="82"/>
  <c r="BB15" i="82"/>
  <c r="BC15" i="82"/>
  <c r="BD15" i="82"/>
  <c r="BE15" i="82"/>
  <c r="BF15" i="82"/>
  <c r="BG15" i="82"/>
  <c r="B16" i="82"/>
  <c r="C16" i="82"/>
  <c r="D16" i="82"/>
  <c r="E16" i="82"/>
  <c r="F16" i="82"/>
  <c r="G16" i="82"/>
  <c r="H16" i="82"/>
  <c r="I16" i="82"/>
  <c r="J16" i="82"/>
  <c r="K16" i="82"/>
  <c r="L16" i="82"/>
  <c r="M16" i="82"/>
  <c r="N16" i="82"/>
  <c r="O16" i="82"/>
  <c r="P16" i="82"/>
  <c r="Q16" i="82"/>
  <c r="R16" i="82"/>
  <c r="S16" i="82"/>
  <c r="T16" i="82"/>
  <c r="U16" i="82"/>
  <c r="V16" i="82"/>
  <c r="W16" i="82"/>
  <c r="X16" i="82"/>
  <c r="Y16" i="82"/>
  <c r="Z16" i="82"/>
  <c r="AA16" i="82"/>
  <c r="AB16" i="82"/>
  <c r="AC16" i="82"/>
  <c r="AD16" i="82"/>
  <c r="AE16" i="82"/>
  <c r="AF16" i="82"/>
  <c r="AG16" i="82"/>
  <c r="AH16" i="82"/>
  <c r="AI16" i="82"/>
  <c r="AJ16" i="82"/>
  <c r="AK16" i="82"/>
  <c r="AL16" i="82"/>
  <c r="AM16" i="82"/>
  <c r="AN16" i="82"/>
  <c r="AO16" i="82"/>
  <c r="AP16" i="82"/>
  <c r="AQ16" i="82"/>
  <c r="AR16" i="82"/>
  <c r="AS16" i="82"/>
  <c r="AT16" i="82"/>
  <c r="AU16" i="82"/>
  <c r="AV16" i="82"/>
  <c r="AW16" i="82"/>
  <c r="AX16" i="82"/>
  <c r="AY16" i="82"/>
  <c r="AZ16" i="82"/>
  <c r="BA16" i="82"/>
  <c r="BB16" i="82"/>
  <c r="BC16" i="82"/>
  <c r="BD16" i="82"/>
  <c r="BE16" i="82"/>
  <c r="BF16" i="82"/>
  <c r="BG16" i="82"/>
  <c r="B17" i="82"/>
  <c r="C17" i="82"/>
  <c r="D17" i="82"/>
  <c r="E17" i="82"/>
  <c r="F17" i="82"/>
  <c r="G17" i="82"/>
  <c r="H17" i="82"/>
  <c r="I17" i="82"/>
  <c r="J17" i="82"/>
  <c r="K17" i="82"/>
  <c r="L17" i="82"/>
  <c r="M17" i="82"/>
  <c r="N17" i="82"/>
  <c r="O17" i="82"/>
  <c r="P17" i="82"/>
  <c r="Q17" i="82"/>
  <c r="R17" i="82"/>
  <c r="S17" i="82"/>
  <c r="T17" i="82"/>
  <c r="U17" i="82"/>
  <c r="V17" i="82"/>
  <c r="W17" i="82"/>
  <c r="X17" i="82"/>
  <c r="Y17" i="82"/>
  <c r="Z17" i="82"/>
  <c r="AA17" i="82"/>
  <c r="AB17" i="82"/>
  <c r="AC17" i="82"/>
  <c r="AD17" i="82"/>
  <c r="AE17" i="82"/>
  <c r="AF17" i="82"/>
  <c r="AG17" i="82"/>
  <c r="AH17" i="82"/>
  <c r="AI17" i="82"/>
  <c r="AJ17" i="82"/>
  <c r="AK17" i="82"/>
  <c r="AL17" i="82"/>
  <c r="AM17" i="82"/>
  <c r="AN17" i="82"/>
  <c r="AO17" i="82"/>
  <c r="AP17" i="82"/>
  <c r="AQ17" i="82"/>
  <c r="AR17" i="82"/>
  <c r="AS17" i="82"/>
  <c r="AT17" i="82"/>
  <c r="AU17" i="82"/>
  <c r="AV17" i="82"/>
  <c r="AW17" i="82"/>
  <c r="AX17" i="82"/>
  <c r="AY17" i="82"/>
  <c r="AZ17" i="82"/>
  <c r="BA17" i="82"/>
  <c r="BB17" i="82"/>
  <c r="BC17" i="82"/>
  <c r="BD17" i="82"/>
  <c r="BE17" i="82"/>
  <c r="BF17" i="82"/>
  <c r="BG17" i="82"/>
  <c r="B18" i="82"/>
  <c r="C18" i="82"/>
  <c r="D18" i="82"/>
  <c r="E18" i="82"/>
  <c r="F18" i="82"/>
  <c r="G18" i="82"/>
  <c r="H18" i="82"/>
  <c r="I18" i="82"/>
  <c r="J18" i="82"/>
  <c r="K18" i="82"/>
  <c r="L18" i="82"/>
  <c r="M18" i="82"/>
  <c r="N18" i="82"/>
  <c r="O18" i="82"/>
  <c r="P18" i="82"/>
  <c r="Q18" i="82"/>
  <c r="R18" i="82"/>
  <c r="S18" i="82"/>
  <c r="T18" i="82"/>
  <c r="U18" i="82"/>
  <c r="V18" i="82"/>
  <c r="W18" i="82"/>
  <c r="X18" i="82"/>
  <c r="Y18" i="82"/>
  <c r="Z18" i="82"/>
  <c r="AA18" i="82"/>
  <c r="AB18" i="82"/>
  <c r="AC18" i="82"/>
  <c r="AD18" i="82"/>
  <c r="AE18" i="82"/>
  <c r="AF18" i="82"/>
  <c r="AG18" i="82"/>
  <c r="AH18" i="82"/>
  <c r="AI18" i="82"/>
  <c r="AJ18" i="82"/>
  <c r="AK18" i="82"/>
  <c r="AL18" i="82"/>
  <c r="AM18" i="82"/>
  <c r="AN18" i="82"/>
  <c r="AO18" i="82"/>
  <c r="AP18" i="82"/>
  <c r="AQ18" i="82"/>
  <c r="AR18" i="82"/>
  <c r="AS18" i="82"/>
  <c r="AT18" i="82"/>
  <c r="AU18" i="82"/>
  <c r="AV18" i="82"/>
  <c r="AW18" i="82"/>
  <c r="AX18" i="82"/>
  <c r="AY18" i="82"/>
  <c r="AZ18" i="82"/>
  <c r="BA18" i="82"/>
  <c r="BB18" i="82"/>
  <c r="BC18" i="82"/>
  <c r="BD18" i="82"/>
  <c r="BE18" i="82"/>
  <c r="BF18" i="82"/>
  <c r="BG18" i="82"/>
  <c r="B19" i="82"/>
  <c r="C19" i="82"/>
  <c r="D19" i="82"/>
  <c r="E19" i="82"/>
  <c r="F19" i="82"/>
  <c r="G19" i="82"/>
  <c r="H19" i="82"/>
  <c r="I19" i="82"/>
  <c r="J19" i="82"/>
  <c r="K19" i="82"/>
  <c r="L19" i="82"/>
  <c r="M19" i="82"/>
  <c r="N19" i="82"/>
  <c r="O19" i="82"/>
  <c r="P19" i="82"/>
  <c r="Q19" i="82"/>
  <c r="R19" i="82"/>
  <c r="S19" i="82"/>
  <c r="T19" i="82"/>
  <c r="U19" i="82"/>
  <c r="V19" i="82"/>
  <c r="W19" i="82"/>
  <c r="X19" i="82"/>
  <c r="Y19" i="82"/>
  <c r="Z19" i="82"/>
  <c r="AA19" i="82"/>
  <c r="AB19" i="82"/>
  <c r="AC19" i="82"/>
  <c r="AD19" i="82"/>
  <c r="AE19" i="82"/>
  <c r="AF19" i="82"/>
  <c r="AG19" i="82"/>
  <c r="AH19" i="82"/>
  <c r="AI19" i="82"/>
  <c r="AJ19" i="82"/>
  <c r="AK19" i="82"/>
  <c r="AL19" i="82"/>
  <c r="AM19" i="82"/>
  <c r="AN19" i="82"/>
  <c r="AO19" i="82"/>
  <c r="AP19" i="82"/>
  <c r="AQ19" i="82"/>
  <c r="AR19" i="82"/>
  <c r="AS19" i="82"/>
  <c r="AT19" i="82"/>
  <c r="AU19" i="82"/>
  <c r="AV19" i="82"/>
  <c r="AW19" i="82"/>
  <c r="AX19" i="82"/>
  <c r="AY19" i="82"/>
  <c r="AZ19" i="82"/>
  <c r="BA19" i="82"/>
  <c r="BB19" i="82"/>
  <c r="BC19" i="82"/>
  <c r="BD19" i="82"/>
  <c r="BE19" i="82"/>
  <c r="BF19" i="82"/>
  <c r="BG19" i="82"/>
  <c r="B20" i="82"/>
  <c r="C20" i="82"/>
  <c r="D20" i="82"/>
  <c r="E20" i="82"/>
  <c r="F20" i="82"/>
  <c r="G20" i="82"/>
  <c r="H20" i="82"/>
  <c r="I20" i="82"/>
  <c r="J20" i="82"/>
  <c r="K20" i="82"/>
  <c r="L20" i="82"/>
  <c r="M20" i="82"/>
  <c r="N20" i="82"/>
  <c r="O20" i="82"/>
  <c r="P20" i="82"/>
  <c r="Q20" i="82"/>
  <c r="R20" i="82"/>
  <c r="S20" i="82"/>
  <c r="T20" i="82"/>
  <c r="U20" i="82"/>
  <c r="V20" i="82"/>
  <c r="W20" i="82"/>
  <c r="X20" i="82"/>
  <c r="Y20" i="82"/>
  <c r="Z20" i="82"/>
  <c r="AA20" i="82"/>
  <c r="AB20" i="82"/>
  <c r="AC20" i="82"/>
  <c r="AD20" i="82"/>
  <c r="AE20" i="82"/>
  <c r="AF20" i="82"/>
  <c r="AG20" i="82"/>
  <c r="AH20" i="82"/>
  <c r="AI20" i="82"/>
  <c r="AJ20" i="82"/>
  <c r="AK20" i="82"/>
  <c r="AL20" i="82"/>
  <c r="AM20" i="82"/>
  <c r="AN20" i="82"/>
  <c r="AO20" i="82"/>
  <c r="AP20" i="82"/>
  <c r="AQ20" i="82"/>
  <c r="AR20" i="82"/>
  <c r="AS20" i="82"/>
  <c r="AT20" i="82"/>
  <c r="AU20" i="82"/>
  <c r="AV20" i="82"/>
  <c r="AW20" i="82"/>
  <c r="AX20" i="82"/>
  <c r="AY20" i="82"/>
  <c r="AZ20" i="82"/>
  <c r="BA20" i="82"/>
  <c r="BB20" i="82"/>
  <c r="BC20" i="82"/>
  <c r="BD20" i="82"/>
  <c r="BE20" i="82"/>
  <c r="BF20" i="82"/>
  <c r="BG20" i="82"/>
  <c r="B21" i="82"/>
  <c r="C21" i="82"/>
  <c r="D21" i="82"/>
  <c r="E21" i="82"/>
  <c r="F21" i="82"/>
  <c r="G21" i="82"/>
  <c r="H21" i="82"/>
  <c r="I21" i="82"/>
  <c r="J21" i="82"/>
  <c r="K21" i="82"/>
  <c r="L21" i="82"/>
  <c r="M21" i="82"/>
  <c r="N21" i="82"/>
  <c r="O21" i="82"/>
  <c r="P21" i="82"/>
  <c r="Q21" i="82"/>
  <c r="R21" i="82"/>
  <c r="S21" i="82"/>
  <c r="T21" i="82"/>
  <c r="U21" i="82"/>
  <c r="V21" i="82"/>
  <c r="W21" i="82"/>
  <c r="X21" i="82"/>
  <c r="Y21" i="82"/>
  <c r="Z21" i="82"/>
  <c r="AA21" i="82"/>
  <c r="AB21" i="82"/>
  <c r="AC21" i="82"/>
  <c r="AD21" i="82"/>
  <c r="AE21" i="82"/>
  <c r="AF21" i="82"/>
  <c r="AG21" i="82"/>
  <c r="AH21" i="82"/>
  <c r="AI21" i="82"/>
  <c r="AJ21" i="82"/>
  <c r="AK21" i="82"/>
  <c r="AL21" i="82"/>
  <c r="AM21" i="82"/>
  <c r="AN21" i="82"/>
  <c r="AO21" i="82"/>
  <c r="AP21" i="82"/>
  <c r="AQ21" i="82"/>
  <c r="AR21" i="82"/>
  <c r="AS21" i="82"/>
  <c r="AT21" i="82"/>
  <c r="AU21" i="82"/>
  <c r="AV21" i="82"/>
  <c r="AW21" i="82"/>
  <c r="AX21" i="82"/>
  <c r="AY21" i="82"/>
  <c r="AZ21" i="82"/>
  <c r="BA21" i="82"/>
  <c r="BB21" i="82"/>
  <c r="BC21" i="82"/>
  <c r="BD21" i="82"/>
  <c r="BE21" i="82"/>
  <c r="BF21" i="82"/>
  <c r="BG21" i="82"/>
  <c r="B22" i="82"/>
  <c r="C22" i="82"/>
  <c r="D22" i="82"/>
  <c r="E22" i="82"/>
  <c r="F22" i="82"/>
  <c r="G22" i="82"/>
  <c r="H22" i="82"/>
  <c r="I22" i="82"/>
  <c r="J22" i="82"/>
  <c r="K22" i="82"/>
  <c r="L22" i="82"/>
  <c r="M22" i="82"/>
  <c r="N22" i="82"/>
  <c r="O22" i="82"/>
  <c r="P22" i="82"/>
  <c r="Q22" i="82"/>
  <c r="R22" i="82"/>
  <c r="S22" i="82"/>
  <c r="T22" i="82"/>
  <c r="U22" i="82"/>
  <c r="V22" i="82"/>
  <c r="W22" i="82"/>
  <c r="X22" i="82"/>
  <c r="Y22" i="82"/>
  <c r="Z22" i="82"/>
  <c r="AA22" i="82"/>
  <c r="AB22" i="82"/>
  <c r="AC22" i="82"/>
  <c r="AD22" i="82"/>
  <c r="AE22" i="82"/>
  <c r="AF22" i="82"/>
  <c r="AG22" i="82"/>
  <c r="AH22" i="82"/>
  <c r="AI22" i="82"/>
  <c r="AJ22" i="82"/>
  <c r="AK22" i="82"/>
  <c r="AL22" i="82"/>
  <c r="AM22" i="82"/>
  <c r="AN22" i="82"/>
  <c r="AO22" i="82"/>
  <c r="AP22" i="82"/>
  <c r="AQ22" i="82"/>
  <c r="AR22" i="82"/>
  <c r="AS22" i="82"/>
  <c r="AT22" i="82"/>
  <c r="AU22" i="82"/>
  <c r="AV22" i="82"/>
  <c r="AW22" i="82"/>
  <c r="AX22" i="82"/>
  <c r="AY22" i="82"/>
  <c r="AZ22" i="82"/>
  <c r="BA22" i="82"/>
  <c r="BB22" i="82"/>
  <c r="BC22" i="82"/>
  <c r="BD22" i="82"/>
  <c r="BE22" i="82"/>
  <c r="BF22" i="82"/>
  <c r="BG22" i="82"/>
  <c r="B23" i="82"/>
  <c r="C23" i="82"/>
  <c r="D23" i="82"/>
  <c r="E23" i="82"/>
  <c r="F23" i="82"/>
  <c r="G23" i="82"/>
  <c r="H23" i="82"/>
  <c r="I23" i="82"/>
  <c r="J23" i="82"/>
  <c r="K23" i="82"/>
  <c r="L23" i="82"/>
  <c r="M23" i="82"/>
  <c r="N23" i="82"/>
  <c r="O23" i="82"/>
  <c r="P23" i="82"/>
  <c r="Q23" i="82"/>
  <c r="R23" i="82"/>
  <c r="S23" i="82"/>
  <c r="T23" i="82"/>
  <c r="U23" i="82"/>
  <c r="V23" i="82"/>
  <c r="W23" i="82"/>
  <c r="X23" i="82"/>
  <c r="Y23" i="82"/>
  <c r="Z23" i="82"/>
  <c r="AA23" i="82"/>
  <c r="AB23" i="82"/>
  <c r="AC23" i="82"/>
  <c r="AD23" i="82"/>
  <c r="AE23" i="82"/>
  <c r="AF23" i="82"/>
  <c r="AG23" i="82"/>
  <c r="AH23" i="82"/>
  <c r="AI23" i="82"/>
  <c r="AJ23" i="82"/>
  <c r="AK23" i="82"/>
  <c r="AL23" i="82"/>
  <c r="AM23" i="82"/>
  <c r="AN23" i="82"/>
  <c r="AO23" i="82"/>
  <c r="AP23" i="82"/>
  <c r="AQ23" i="82"/>
  <c r="AR23" i="82"/>
  <c r="AS23" i="82"/>
  <c r="AT23" i="82"/>
  <c r="AU23" i="82"/>
  <c r="AV23" i="82"/>
  <c r="AW23" i="82"/>
  <c r="AX23" i="82"/>
  <c r="AY23" i="82"/>
  <c r="AZ23" i="82"/>
  <c r="BA23" i="82"/>
  <c r="BB23" i="82"/>
  <c r="BC23" i="82"/>
  <c r="BD23" i="82"/>
  <c r="BE23" i="82"/>
  <c r="BF23" i="82"/>
  <c r="BG23" i="82"/>
  <c r="B24" i="82"/>
  <c r="C24" i="82"/>
  <c r="D24" i="82"/>
  <c r="E24" i="82"/>
  <c r="F24" i="82"/>
  <c r="G24" i="82"/>
  <c r="H24" i="82"/>
  <c r="I24" i="82"/>
  <c r="J24" i="82"/>
  <c r="K24" i="82"/>
  <c r="L24" i="82"/>
  <c r="M24" i="82"/>
  <c r="N24" i="82"/>
  <c r="O24" i="82"/>
  <c r="P24" i="82"/>
  <c r="Q24" i="82"/>
  <c r="R24" i="82"/>
  <c r="S24" i="82"/>
  <c r="T24" i="82"/>
  <c r="U24" i="82"/>
  <c r="V24" i="82"/>
  <c r="W24" i="82"/>
  <c r="X24" i="82"/>
  <c r="Y24" i="82"/>
  <c r="Z24" i="82"/>
  <c r="AA24" i="82"/>
  <c r="AB24" i="82"/>
  <c r="AC24" i="82"/>
  <c r="AD24" i="82"/>
  <c r="AE24" i="82"/>
  <c r="AF24" i="82"/>
  <c r="AG24" i="82"/>
  <c r="AH24" i="82"/>
  <c r="AI24" i="82"/>
  <c r="AJ24" i="82"/>
  <c r="AK24" i="82"/>
  <c r="AL24" i="82"/>
  <c r="AM24" i="82"/>
  <c r="AN24" i="82"/>
  <c r="AO24" i="82"/>
  <c r="AP24" i="82"/>
  <c r="AQ24" i="82"/>
  <c r="AR24" i="82"/>
  <c r="AS24" i="82"/>
  <c r="AT24" i="82"/>
  <c r="AU24" i="82"/>
  <c r="AV24" i="82"/>
  <c r="AW24" i="82"/>
  <c r="AX24" i="82"/>
  <c r="AY24" i="82"/>
  <c r="AZ24" i="82"/>
  <c r="BA24" i="82"/>
  <c r="BB24" i="82"/>
  <c r="BC24" i="82"/>
  <c r="BD24" i="82"/>
  <c r="BE24" i="82"/>
  <c r="BF24" i="82"/>
  <c r="BG24" i="82"/>
  <c r="B25" i="82"/>
  <c r="C25" i="82"/>
  <c r="D25" i="82"/>
  <c r="E25" i="82"/>
  <c r="F25" i="82"/>
  <c r="G25" i="82"/>
  <c r="H25" i="82"/>
  <c r="I25" i="82"/>
  <c r="J25" i="82"/>
  <c r="K25" i="82"/>
  <c r="L25" i="82"/>
  <c r="M25" i="82"/>
  <c r="N25" i="82"/>
  <c r="O25" i="82"/>
  <c r="P25" i="82"/>
  <c r="Q25" i="82"/>
  <c r="R25" i="82"/>
  <c r="S25" i="82"/>
  <c r="T25" i="82"/>
  <c r="U25" i="82"/>
  <c r="V25" i="82"/>
  <c r="W25" i="82"/>
  <c r="X25" i="82"/>
  <c r="Y25" i="82"/>
  <c r="Z25" i="82"/>
  <c r="AA25" i="82"/>
  <c r="AB25" i="82"/>
  <c r="AC25" i="82"/>
  <c r="AD25" i="82"/>
  <c r="AE25" i="82"/>
  <c r="AF25" i="82"/>
  <c r="AG25" i="82"/>
  <c r="AH25" i="82"/>
  <c r="AI25" i="82"/>
  <c r="AJ25" i="82"/>
  <c r="AK25" i="82"/>
  <c r="AL25" i="82"/>
  <c r="AM25" i="82"/>
  <c r="AN25" i="82"/>
  <c r="AO25" i="82"/>
  <c r="AP25" i="82"/>
  <c r="AQ25" i="82"/>
  <c r="AR25" i="82"/>
  <c r="AS25" i="82"/>
  <c r="AT25" i="82"/>
  <c r="AU25" i="82"/>
  <c r="AV25" i="82"/>
  <c r="AW25" i="82"/>
  <c r="AX25" i="82"/>
  <c r="AY25" i="82"/>
  <c r="AZ25" i="82"/>
  <c r="BA25" i="82"/>
  <c r="BB25" i="82"/>
  <c r="BC25" i="82"/>
  <c r="BD25" i="82"/>
  <c r="BE25" i="82"/>
  <c r="BF25" i="82"/>
  <c r="BG25" i="82"/>
  <c r="B26" i="82"/>
  <c r="C26" i="82"/>
  <c r="D26" i="82"/>
  <c r="E26" i="82"/>
  <c r="F26" i="82"/>
  <c r="G26" i="82"/>
  <c r="H26" i="82"/>
  <c r="I26" i="82"/>
  <c r="J26" i="82"/>
  <c r="K26" i="82"/>
  <c r="L26" i="82"/>
  <c r="M26" i="82"/>
  <c r="N26" i="82"/>
  <c r="O26" i="82"/>
  <c r="P26" i="82"/>
  <c r="Q26" i="82"/>
  <c r="R26" i="82"/>
  <c r="S26" i="82"/>
  <c r="T26" i="82"/>
  <c r="U26" i="82"/>
  <c r="V26" i="82"/>
  <c r="W26" i="82"/>
  <c r="X26" i="82"/>
  <c r="Y26" i="82"/>
  <c r="Z26" i="82"/>
  <c r="AA26" i="82"/>
  <c r="AB26" i="82"/>
  <c r="AC26" i="82"/>
  <c r="AD26" i="82"/>
  <c r="AE26" i="82"/>
  <c r="AF26" i="82"/>
  <c r="AG26" i="82"/>
  <c r="AH26" i="82"/>
  <c r="AI26" i="82"/>
  <c r="AJ26" i="82"/>
  <c r="AK26" i="82"/>
  <c r="AL26" i="82"/>
  <c r="AM26" i="82"/>
  <c r="AN26" i="82"/>
  <c r="AO26" i="82"/>
  <c r="AP26" i="82"/>
  <c r="AQ26" i="82"/>
  <c r="AR26" i="82"/>
  <c r="AS26" i="82"/>
  <c r="AT26" i="82"/>
  <c r="AU26" i="82"/>
  <c r="AV26" i="82"/>
  <c r="AW26" i="82"/>
  <c r="AX26" i="82"/>
  <c r="AY26" i="82"/>
  <c r="AZ26" i="82"/>
  <c r="BA26" i="82"/>
  <c r="BB26" i="82"/>
  <c r="BC26" i="82"/>
  <c r="BD26" i="82"/>
  <c r="BE26" i="82"/>
  <c r="BF26" i="82"/>
  <c r="BG26" i="82"/>
  <c r="B27" i="82"/>
  <c r="C27" i="82"/>
  <c r="D27" i="82"/>
  <c r="E27" i="82"/>
  <c r="F27" i="82"/>
  <c r="G27" i="82"/>
  <c r="H27" i="82"/>
  <c r="I27" i="82"/>
  <c r="J27" i="82"/>
  <c r="K27" i="82"/>
  <c r="L27" i="82"/>
  <c r="M27" i="82"/>
  <c r="N27" i="82"/>
  <c r="O27" i="82"/>
  <c r="P27" i="82"/>
  <c r="Q27" i="82"/>
  <c r="R27" i="82"/>
  <c r="S27" i="82"/>
  <c r="T27" i="82"/>
  <c r="U27" i="82"/>
  <c r="V27" i="82"/>
  <c r="W27" i="82"/>
  <c r="X27" i="82"/>
  <c r="Y27" i="82"/>
  <c r="Z27" i="82"/>
  <c r="AA27" i="82"/>
  <c r="AB27" i="82"/>
  <c r="AC27" i="82"/>
  <c r="AD27" i="82"/>
  <c r="AE27" i="82"/>
  <c r="AF27" i="82"/>
  <c r="AG27" i="82"/>
  <c r="AH27" i="82"/>
  <c r="AI27" i="82"/>
  <c r="AJ27" i="82"/>
  <c r="AK27" i="82"/>
  <c r="AL27" i="82"/>
  <c r="AM27" i="82"/>
  <c r="AN27" i="82"/>
  <c r="AO27" i="82"/>
  <c r="AP27" i="82"/>
  <c r="AQ27" i="82"/>
  <c r="AR27" i="82"/>
  <c r="AS27" i="82"/>
  <c r="AT27" i="82"/>
  <c r="AU27" i="82"/>
  <c r="AV27" i="82"/>
  <c r="AW27" i="82"/>
  <c r="AX27" i="82"/>
  <c r="AY27" i="82"/>
  <c r="AZ27" i="82"/>
  <c r="BA27" i="82"/>
  <c r="BB27" i="82"/>
  <c r="BC27" i="82"/>
  <c r="BD27" i="82"/>
  <c r="BE27" i="82"/>
  <c r="BF27" i="82"/>
  <c r="BG27" i="82"/>
  <c r="B28" i="82"/>
  <c r="C28" i="82"/>
  <c r="D28" i="82"/>
  <c r="E28" i="82"/>
  <c r="F28" i="82"/>
  <c r="G28" i="82"/>
  <c r="H28" i="82"/>
  <c r="I28" i="82"/>
  <c r="J28" i="82"/>
  <c r="K28" i="82"/>
  <c r="L28" i="82"/>
  <c r="M28" i="82"/>
  <c r="N28" i="82"/>
  <c r="O28" i="82"/>
  <c r="P28" i="82"/>
  <c r="Q28" i="82"/>
  <c r="R28" i="82"/>
  <c r="S28" i="82"/>
  <c r="T28" i="82"/>
  <c r="U28" i="82"/>
  <c r="V28" i="82"/>
  <c r="W28" i="82"/>
  <c r="X28" i="82"/>
  <c r="Y28" i="82"/>
  <c r="Z28" i="82"/>
  <c r="AA28" i="82"/>
  <c r="AB28" i="82"/>
  <c r="AC28" i="82"/>
  <c r="AD28" i="82"/>
  <c r="AE28" i="82"/>
  <c r="AF28" i="82"/>
  <c r="AG28" i="82"/>
  <c r="AH28" i="82"/>
  <c r="AI28" i="82"/>
  <c r="AJ28" i="82"/>
  <c r="AK28" i="82"/>
  <c r="AL28" i="82"/>
  <c r="AM28" i="82"/>
  <c r="AN28" i="82"/>
  <c r="AO28" i="82"/>
  <c r="AP28" i="82"/>
  <c r="AQ28" i="82"/>
  <c r="AR28" i="82"/>
  <c r="AS28" i="82"/>
  <c r="AT28" i="82"/>
  <c r="AU28" i="82"/>
  <c r="AV28" i="82"/>
  <c r="AW28" i="82"/>
  <c r="AX28" i="82"/>
  <c r="AY28" i="82"/>
  <c r="AZ28" i="82"/>
  <c r="BA28" i="82"/>
  <c r="BB28" i="82"/>
  <c r="BC28" i="82"/>
  <c r="BD28" i="82"/>
  <c r="BE28" i="82"/>
  <c r="BF28" i="82"/>
  <c r="BG28" i="82"/>
  <c r="B29" i="82"/>
  <c r="C29" i="82"/>
  <c r="D29" i="82"/>
  <c r="E29" i="82"/>
  <c r="F29" i="82"/>
  <c r="G29" i="82"/>
  <c r="H29" i="82"/>
  <c r="I29" i="82"/>
  <c r="J29" i="82"/>
  <c r="K29" i="82"/>
  <c r="L29" i="82"/>
  <c r="M29" i="82"/>
  <c r="N29" i="82"/>
  <c r="O29" i="82"/>
  <c r="P29" i="82"/>
  <c r="Q29" i="82"/>
  <c r="R29" i="82"/>
  <c r="S29" i="82"/>
  <c r="T29" i="82"/>
  <c r="U29" i="82"/>
  <c r="V29" i="82"/>
  <c r="W29" i="82"/>
  <c r="X29" i="82"/>
  <c r="Y29" i="82"/>
  <c r="Z29" i="82"/>
  <c r="AA29" i="82"/>
  <c r="AB29" i="82"/>
  <c r="AC29" i="82"/>
  <c r="AD29" i="82"/>
  <c r="AE29" i="82"/>
  <c r="AF29" i="82"/>
  <c r="AG29" i="82"/>
  <c r="AH29" i="82"/>
  <c r="AI29" i="82"/>
  <c r="AJ29" i="82"/>
  <c r="AK29" i="82"/>
  <c r="AL29" i="82"/>
  <c r="AM29" i="82"/>
  <c r="AN29" i="82"/>
  <c r="AO29" i="82"/>
  <c r="AP29" i="82"/>
  <c r="AQ29" i="82"/>
  <c r="AR29" i="82"/>
  <c r="AS29" i="82"/>
  <c r="AT29" i="82"/>
  <c r="AU29" i="82"/>
  <c r="AV29" i="82"/>
  <c r="AW29" i="82"/>
  <c r="AX29" i="82"/>
  <c r="AY29" i="82"/>
  <c r="AZ29" i="82"/>
  <c r="BA29" i="82"/>
  <c r="BB29" i="82"/>
  <c r="BC29" i="82"/>
  <c r="BD29" i="82"/>
  <c r="BE29" i="82"/>
  <c r="BF29" i="82"/>
  <c r="BG29" i="82"/>
  <c r="B30" i="82"/>
  <c r="C30" i="82"/>
  <c r="D30" i="82"/>
  <c r="E30" i="82"/>
  <c r="F30" i="82"/>
  <c r="G30" i="82"/>
  <c r="H30" i="82"/>
  <c r="I30" i="82"/>
  <c r="J30" i="82"/>
  <c r="K30" i="82"/>
  <c r="L30" i="82"/>
  <c r="M30" i="82"/>
  <c r="N30" i="82"/>
  <c r="O30" i="82"/>
  <c r="P30" i="82"/>
  <c r="Q30" i="82"/>
  <c r="R30" i="82"/>
  <c r="S30" i="82"/>
  <c r="T30" i="82"/>
  <c r="U30" i="82"/>
  <c r="V30" i="82"/>
  <c r="W30" i="82"/>
  <c r="X30" i="82"/>
  <c r="Y30" i="82"/>
  <c r="Z30" i="82"/>
  <c r="AA30" i="82"/>
  <c r="AB30" i="82"/>
  <c r="AC30" i="82"/>
  <c r="AD30" i="82"/>
  <c r="AE30" i="82"/>
  <c r="AF30" i="82"/>
  <c r="AG30" i="82"/>
  <c r="AH30" i="82"/>
  <c r="AI30" i="82"/>
  <c r="AJ30" i="82"/>
  <c r="AK30" i="82"/>
  <c r="AL30" i="82"/>
  <c r="AM30" i="82"/>
  <c r="AN30" i="82"/>
  <c r="AO30" i="82"/>
  <c r="AP30" i="82"/>
  <c r="AQ30" i="82"/>
  <c r="AR30" i="82"/>
  <c r="AS30" i="82"/>
  <c r="AT30" i="82"/>
  <c r="AU30" i="82"/>
  <c r="AV30" i="82"/>
  <c r="AW30" i="82"/>
  <c r="AX30" i="82"/>
  <c r="AY30" i="82"/>
  <c r="AZ30" i="82"/>
  <c r="BA30" i="82"/>
  <c r="BB30" i="82"/>
  <c r="BC30" i="82"/>
  <c r="BD30" i="82"/>
  <c r="BE30" i="82"/>
  <c r="BF30" i="82"/>
  <c r="BG30" i="82"/>
  <c r="B31" i="82"/>
  <c r="C31" i="82"/>
  <c r="D31" i="82"/>
  <c r="E31" i="82"/>
  <c r="F31" i="82"/>
  <c r="G31" i="82"/>
  <c r="H31" i="82"/>
  <c r="I31" i="82"/>
  <c r="J31" i="82"/>
  <c r="K31" i="82"/>
  <c r="L31" i="82"/>
  <c r="M31" i="82"/>
  <c r="N31" i="82"/>
  <c r="O31" i="82"/>
  <c r="P31" i="82"/>
  <c r="Q31" i="82"/>
  <c r="R31" i="82"/>
  <c r="S31" i="82"/>
  <c r="T31" i="82"/>
  <c r="U31" i="82"/>
  <c r="V31" i="82"/>
  <c r="W31" i="82"/>
  <c r="X31" i="82"/>
  <c r="Y31" i="82"/>
  <c r="Z31" i="82"/>
  <c r="AA31" i="82"/>
  <c r="AB31" i="82"/>
  <c r="AC31" i="82"/>
  <c r="AD31" i="82"/>
  <c r="AE31" i="82"/>
  <c r="AF31" i="82"/>
  <c r="AG31" i="82"/>
  <c r="AH31" i="82"/>
  <c r="AI31" i="82"/>
  <c r="AJ31" i="82"/>
  <c r="AK31" i="82"/>
  <c r="AL31" i="82"/>
  <c r="AM31" i="82"/>
  <c r="AN31" i="82"/>
  <c r="AO31" i="82"/>
  <c r="AP31" i="82"/>
  <c r="AQ31" i="82"/>
  <c r="AR31" i="82"/>
  <c r="AS31" i="82"/>
  <c r="AT31" i="82"/>
  <c r="AU31" i="82"/>
  <c r="AV31" i="82"/>
  <c r="AW31" i="82"/>
  <c r="AX31" i="82"/>
  <c r="AY31" i="82"/>
  <c r="AZ31" i="82"/>
  <c r="BA31" i="82"/>
  <c r="BB31" i="82"/>
  <c r="BC31" i="82"/>
  <c r="BD31" i="82"/>
  <c r="BE31" i="82"/>
  <c r="BF31" i="82"/>
  <c r="BG31" i="82"/>
  <c r="B32" i="82"/>
  <c r="C32" i="82"/>
  <c r="D32" i="82"/>
  <c r="E32" i="82"/>
  <c r="F32" i="82"/>
  <c r="G32" i="82"/>
  <c r="H32" i="82"/>
  <c r="I32" i="82"/>
  <c r="J32" i="82"/>
  <c r="K32" i="82"/>
  <c r="L32" i="82"/>
  <c r="M32" i="82"/>
  <c r="N32" i="82"/>
  <c r="O32" i="82"/>
  <c r="P32" i="82"/>
  <c r="Q32" i="82"/>
  <c r="R32" i="82"/>
  <c r="S32" i="82"/>
  <c r="T32" i="82"/>
  <c r="U32" i="82"/>
  <c r="V32" i="82"/>
  <c r="W32" i="82"/>
  <c r="X32" i="82"/>
  <c r="Y32" i="82"/>
  <c r="Z32" i="82"/>
  <c r="AA32" i="82"/>
  <c r="AB32" i="82"/>
  <c r="AC32" i="82"/>
  <c r="AD32" i="82"/>
  <c r="AE32" i="82"/>
  <c r="AF32" i="82"/>
  <c r="AG32" i="82"/>
  <c r="AH32" i="82"/>
  <c r="AI32" i="82"/>
  <c r="AJ32" i="82"/>
  <c r="AK32" i="82"/>
  <c r="AL32" i="82"/>
  <c r="AM32" i="82"/>
  <c r="AN32" i="82"/>
  <c r="AO32" i="82"/>
  <c r="AP32" i="82"/>
  <c r="AQ32" i="82"/>
  <c r="AR32" i="82"/>
  <c r="AS32" i="82"/>
  <c r="AT32" i="82"/>
  <c r="AU32" i="82"/>
  <c r="AV32" i="82"/>
  <c r="AW32" i="82"/>
  <c r="AX32" i="82"/>
  <c r="AY32" i="82"/>
  <c r="AZ32" i="82"/>
  <c r="BA32" i="82"/>
  <c r="BB32" i="82"/>
  <c r="BC32" i="82"/>
  <c r="BD32" i="82"/>
  <c r="BE32" i="82"/>
  <c r="BF32" i="82"/>
  <c r="BG32" i="82"/>
  <c r="B33" i="82"/>
  <c r="C33" i="82"/>
  <c r="D33" i="82"/>
  <c r="E33" i="82"/>
  <c r="F33" i="82"/>
  <c r="G33" i="82"/>
  <c r="H33" i="82"/>
  <c r="I33" i="82"/>
  <c r="J33" i="82"/>
  <c r="K33" i="82"/>
  <c r="L33" i="82"/>
  <c r="M33" i="82"/>
  <c r="N33" i="82"/>
  <c r="O33" i="82"/>
  <c r="P33" i="82"/>
  <c r="Q33" i="82"/>
  <c r="R33" i="82"/>
  <c r="S33" i="82"/>
  <c r="T33" i="82"/>
  <c r="U33" i="82"/>
  <c r="V33" i="82"/>
  <c r="W33" i="82"/>
  <c r="X33" i="82"/>
  <c r="Y33" i="82"/>
  <c r="Z33" i="82"/>
  <c r="AA33" i="82"/>
  <c r="AB33" i="82"/>
  <c r="AC33" i="82"/>
  <c r="AD33" i="82"/>
  <c r="AE33" i="82"/>
  <c r="AF33" i="82"/>
  <c r="AG33" i="82"/>
  <c r="AH33" i="82"/>
  <c r="AI33" i="82"/>
  <c r="AJ33" i="82"/>
  <c r="AK33" i="82"/>
  <c r="AL33" i="82"/>
  <c r="AM33" i="82"/>
  <c r="AN33" i="82"/>
  <c r="AO33" i="82"/>
  <c r="AP33" i="82"/>
  <c r="AQ33" i="82"/>
  <c r="AR33" i="82"/>
  <c r="AS33" i="82"/>
  <c r="AT33" i="82"/>
  <c r="AU33" i="82"/>
  <c r="AV33" i="82"/>
  <c r="AW33" i="82"/>
  <c r="AX33" i="82"/>
  <c r="AY33" i="82"/>
  <c r="AZ33" i="82"/>
  <c r="BA33" i="82"/>
  <c r="BB33" i="82"/>
  <c r="BC33" i="82"/>
  <c r="BD33" i="82"/>
  <c r="BE33" i="82"/>
  <c r="BF33" i="82"/>
  <c r="BG33" i="82"/>
  <c r="B34" i="82"/>
  <c r="C34" i="82"/>
  <c r="D34" i="82"/>
  <c r="E34" i="82"/>
  <c r="F34" i="82"/>
  <c r="G34" i="82"/>
  <c r="H34" i="82"/>
  <c r="I34" i="82"/>
  <c r="J34" i="82"/>
  <c r="K34" i="82"/>
  <c r="L34" i="82"/>
  <c r="M34" i="82"/>
  <c r="N34" i="82"/>
  <c r="O34" i="82"/>
  <c r="P34" i="82"/>
  <c r="Q34" i="82"/>
  <c r="R34" i="82"/>
  <c r="S34" i="82"/>
  <c r="T34" i="82"/>
  <c r="U34" i="82"/>
  <c r="V34" i="82"/>
  <c r="W34" i="82"/>
  <c r="X34" i="82"/>
  <c r="Y34" i="82"/>
  <c r="Z34" i="82"/>
  <c r="AA34" i="82"/>
  <c r="AB34" i="82"/>
  <c r="AC34" i="82"/>
  <c r="AD34" i="82"/>
  <c r="AE34" i="82"/>
  <c r="AF34" i="82"/>
  <c r="AG34" i="82"/>
  <c r="AH34" i="82"/>
  <c r="AI34" i="82"/>
  <c r="AJ34" i="82"/>
  <c r="AK34" i="82"/>
  <c r="AL34" i="82"/>
  <c r="AM34" i="82"/>
  <c r="AN34" i="82"/>
  <c r="AO34" i="82"/>
  <c r="AP34" i="82"/>
  <c r="AQ34" i="82"/>
  <c r="AR34" i="82"/>
  <c r="AS34" i="82"/>
  <c r="AT34" i="82"/>
  <c r="AU34" i="82"/>
  <c r="AV34" i="82"/>
  <c r="AW34" i="82"/>
  <c r="AX34" i="82"/>
  <c r="AY34" i="82"/>
  <c r="AZ34" i="82"/>
  <c r="BA34" i="82"/>
  <c r="BB34" i="82"/>
  <c r="BC34" i="82"/>
  <c r="BD34" i="82"/>
  <c r="BE34" i="82"/>
  <c r="BF34" i="82"/>
  <c r="BG34" i="82"/>
  <c r="B35" i="82"/>
  <c r="C35" i="82"/>
  <c r="D35" i="82"/>
  <c r="E35" i="82"/>
  <c r="F35" i="82"/>
  <c r="G35" i="82"/>
  <c r="H35" i="82"/>
  <c r="I35" i="82"/>
  <c r="J35" i="82"/>
  <c r="K35" i="82"/>
  <c r="L35" i="82"/>
  <c r="M35" i="82"/>
  <c r="N35" i="82"/>
  <c r="O35" i="82"/>
  <c r="P35" i="82"/>
  <c r="Q35" i="82"/>
  <c r="R35" i="82"/>
  <c r="S35" i="82"/>
  <c r="T35" i="82"/>
  <c r="U35" i="82"/>
  <c r="V35" i="82"/>
  <c r="W35" i="82"/>
  <c r="X35" i="82"/>
  <c r="Y35" i="82"/>
  <c r="Z35" i="82"/>
  <c r="AA35" i="82"/>
  <c r="AB35" i="82"/>
  <c r="AC35" i="82"/>
  <c r="AD35" i="82"/>
  <c r="AE35" i="82"/>
  <c r="AF35" i="82"/>
  <c r="AG35" i="82"/>
  <c r="AH35" i="82"/>
  <c r="AI35" i="82"/>
  <c r="AJ35" i="82"/>
  <c r="AK35" i="82"/>
  <c r="AL35" i="82"/>
  <c r="AM35" i="82"/>
  <c r="AN35" i="82"/>
  <c r="AO35" i="82"/>
  <c r="AP35" i="82"/>
  <c r="AQ35" i="82"/>
  <c r="AR35" i="82"/>
  <c r="AS35" i="82"/>
  <c r="AT35" i="82"/>
  <c r="AU35" i="82"/>
  <c r="AV35" i="82"/>
  <c r="AW35" i="82"/>
  <c r="AX35" i="82"/>
  <c r="AY35" i="82"/>
  <c r="AZ35" i="82"/>
  <c r="BA35" i="82"/>
  <c r="BB35" i="82"/>
  <c r="BC35" i="82"/>
  <c r="BD35" i="82"/>
  <c r="BE35" i="82"/>
  <c r="BF35" i="82"/>
  <c r="BG35" i="82"/>
  <c r="B36" i="82"/>
  <c r="C36" i="82"/>
  <c r="D36" i="82"/>
  <c r="E36" i="82"/>
  <c r="F36" i="82"/>
  <c r="G36" i="82"/>
  <c r="H36" i="82"/>
  <c r="I36" i="82"/>
  <c r="J36" i="82"/>
  <c r="K36" i="82"/>
  <c r="L36" i="82"/>
  <c r="M36" i="82"/>
  <c r="N36" i="82"/>
  <c r="O36" i="82"/>
  <c r="P36" i="82"/>
  <c r="Q36" i="82"/>
  <c r="R36" i="82"/>
  <c r="S36" i="82"/>
  <c r="T36" i="82"/>
  <c r="U36" i="82"/>
  <c r="V36" i="82"/>
  <c r="W36" i="82"/>
  <c r="X36" i="82"/>
  <c r="Y36" i="82"/>
  <c r="Z36" i="82"/>
  <c r="AA36" i="82"/>
  <c r="AB36" i="82"/>
  <c r="AC36" i="82"/>
  <c r="AD36" i="82"/>
  <c r="AE36" i="82"/>
  <c r="AF36" i="82"/>
  <c r="AG36" i="82"/>
  <c r="AH36" i="82"/>
  <c r="AI36" i="82"/>
  <c r="AJ36" i="82"/>
  <c r="AK36" i="82"/>
  <c r="AL36" i="82"/>
  <c r="AM36" i="82"/>
  <c r="AN36" i="82"/>
  <c r="AO36" i="82"/>
  <c r="AP36" i="82"/>
  <c r="AQ36" i="82"/>
  <c r="AR36" i="82"/>
  <c r="AS36" i="82"/>
  <c r="AT36" i="82"/>
  <c r="AU36" i="82"/>
  <c r="AV36" i="82"/>
  <c r="AW36" i="82"/>
  <c r="AX36" i="82"/>
  <c r="AY36" i="82"/>
  <c r="AZ36" i="82"/>
  <c r="BA36" i="82"/>
  <c r="BB36" i="82"/>
  <c r="BC36" i="82"/>
  <c r="BD36" i="82"/>
  <c r="BE36" i="82"/>
  <c r="BF36" i="82"/>
  <c r="BG36" i="82"/>
  <c r="B37" i="82"/>
  <c r="C37" i="82"/>
  <c r="D37" i="82"/>
  <c r="E37" i="82"/>
  <c r="F37" i="82"/>
  <c r="G37" i="82"/>
  <c r="H37" i="82"/>
  <c r="I37" i="82"/>
  <c r="J37" i="82"/>
  <c r="K37" i="82"/>
  <c r="L37" i="82"/>
  <c r="M37" i="82"/>
  <c r="N37" i="82"/>
  <c r="O37" i="82"/>
  <c r="P37" i="82"/>
  <c r="Q37" i="82"/>
  <c r="R37" i="82"/>
  <c r="S37" i="82"/>
  <c r="T37" i="82"/>
  <c r="U37" i="82"/>
  <c r="V37" i="82"/>
  <c r="W37" i="82"/>
  <c r="X37" i="82"/>
  <c r="Y37" i="82"/>
  <c r="Z37" i="82"/>
  <c r="AA37" i="82"/>
  <c r="AB37" i="82"/>
  <c r="AC37" i="82"/>
  <c r="AD37" i="82"/>
  <c r="AE37" i="82"/>
  <c r="AF37" i="82"/>
  <c r="AG37" i="82"/>
  <c r="AH37" i="82"/>
  <c r="AI37" i="82"/>
  <c r="AJ37" i="82"/>
  <c r="AK37" i="82"/>
  <c r="AL37" i="82"/>
  <c r="AM37" i="82"/>
  <c r="AN37" i="82"/>
  <c r="AO37" i="82"/>
  <c r="AP37" i="82"/>
  <c r="AQ37" i="82"/>
  <c r="AR37" i="82"/>
  <c r="AS37" i="82"/>
  <c r="AT37" i="82"/>
  <c r="AU37" i="82"/>
  <c r="AV37" i="82"/>
  <c r="AW37" i="82"/>
  <c r="AX37" i="82"/>
  <c r="AY37" i="82"/>
  <c r="AZ37" i="82"/>
  <c r="BA37" i="82"/>
  <c r="BB37" i="82"/>
  <c r="BC37" i="82"/>
  <c r="BD37" i="82"/>
  <c r="BE37" i="82"/>
  <c r="BF37" i="82"/>
  <c r="BG37" i="82"/>
  <c r="B38" i="82"/>
  <c r="C38" i="82"/>
  <c r="D38" i="82"/>
  <c r="E38" i="82"/>
  <c r="F38" i="82"/>
  <c r="G38" i="82"/>
  <c r="H38" i="82"/>
  <c r="I38" i="82"/>
  <c r="J38" i="82"/>
  <c r="K38" i="82"/>
  <c r="L38" i="82"/>
  <c r="M38" i="82"/>
  <c r="N38" i="82"/>
  <c r="O38" i="82"/>
  <c r="P38" i="82"/>
  <c r="Q38" i="82"/>
  <c r="R38" i="82"/>
  <c r="S38" i="82"/>
  <c r="T38" i="82"/>
  <c r="U38" i="82"/>
  <c r="V38" i="82"/>
  <c r="W38" i="82"/>
  <c r="X38" i="82"/>
  <c r="Y38" i="82"/>
  <c r="Z38" i="82"/>
  <c r="AA38" i="82"/>
  <c r="AB38" i="82"/>
  <c r="AC38" i="82"/>
  <c r="AD38" i="82"/>
  <c r="AE38" i="82"/>
  <c r="AF38" i="82"/>
  <c r="AG38" i="82"/>
  <c r="AH38" i="82"/>
  <c r="AI38" i="82"/>
  <c r="AJ38" i="82"/>
  <c r="AK38" i="82"/>
  <c r="AL38" i="82"/>
  <c r="AM38" i="82"/>
  <c r="AN38" i="82"/>
  <c r="AO38" i="82"/>
  <c r="AP38" i="82"/>
  <c r="AQ38" i="82"/>
  <c r="AR38" i="82"/>
  <c r="AS38" i="82"/>
  <c r="AT38" i="82"/>
  <c r="AU38" i="82"/>
  <c r="AV38" i="82"/>
  <c r="AW38" i="82"/>
  <c r="AX38" i="82"/>
  <c r="AY38" i="82"/>
  <c r="AZ38" i="82"/>
  <c r="BA38" i="82"/>
  <c r="BB38" i="82"/>
  <c r="BC38" i="82"/>
  <c r="BD38" i="82"/>
  <c r="BE38" i="82"/>
  <c r="BF38" i="82"/>
  <c r="BG38" i="82"/>
  <c r="B39" i="82"/>
  <c r="C39" i="82"/>
  <c r="D39" i="82"/>
  <c r="E39" i="82"/>
  <c r="F39" i="82"/>
  <c r="G39" i="82"/>
  <c r="H39" i="82"/>
  <c r="I39" i="82"/>
  <c r="J39" i="82"/>
  <c r="K39" i="82"/>
  <c r="L39" i="82"/>
  <c r="M39" i="82"/>
  <c r="N39" i="82"/>
  <c r="O39" i="82"/>
  <c r="P39" i="82"/>
  <c r="Q39" i="82"/>
  <c r="R39" i="82"/>
  <c r="S39" i="82"/>
  <c r="T39" i="82"/>
  <c r="U39" i="82"/>
  <c r="V39" i="82"/>
  <c r="W39" i="82"/>
  <c r="X39" i="82"/>
  <c r="Y39" i="82"/>
  <c r="Z39" i="82"/>
  <c r="AA39" i="82"/>
  <c r="AB39" i="82"/>
  <c r="AC39" i="82"/>
  <c r="AD39" i="82"/>
  <c r="AE39" i="82"/>
  <c r="AF39" i="82"/>
  <c r="AG39" i="82"/>
  <c r="AH39" i="82"/>
  <c r="AI39" i="82"/>
  <c r="AJ39" i="82"/>
  <c r="AK39" i="82"/>
  <c r="AL39" i="82"/>
  <c r="AM39" i="82"/>
  <c r="AN39" i="82"/>
  <c r="AO39" i="82"/>
  <c r="AP39" i="82"/>
  <c r="AQ39" i="82"/>
  <c r="AR39" i="82"/>
  <c r="AS39" i="82"/>
  <c r="AT39" i="82"/>
  <c r="AU39" i="82"/>
  <c r="AV39" i="82"/>
  <c r="AW39" i="82"/>
  <c r="AX39" i="82"/>
  <c r="AY39" i="82"/>
  <c r="AZ39" i="82"/>
  <c r="BA39" i="82"/>
  <c r="BB39" i="82"/>
  <c r="BC39" i="82"/>
  <c r="BD39" i="82"/>
  <c r="BE39" i="82"/>
  <c r="BF39" i="82"/>
  <c r="BG39" i="82"/>
  <c r="B40" i="82"/>
  <c r="C40" i="82"/>
  <c r="D40" i="82"/>
  <c r="E40" i="82"/>
  <c r="F40" i="82"/>
  <c r="G40" i="82"/>
  <c r="H40" i="82"/>
  <c r="I40" i="82"/>
  <c r="J40" i="82"/>
  <c r="K40" i="82"/>
  <c r="L40" i="82"/>
  <c r="M40" i="82"/>
  <c r="N40" i="82"/>
  <c r="O40" i="82"/>
  <c r="P40" i="82"/>
  <c r="Q40" i="82"/>
  <c r="R40" i="82"/>
  <c r="S40" i="82"/>
  <c r="T40" i="82"/>
  <c r="U40" i="82"/>
  <c r="V40" i="82"/>
  <c r="W40" i="82"/>
  <c r="X40" i="82"/>
  <c r="Y40" i="82"/>
  <c r="Z40" i="82"/>
  <c r="AA40" i="82"/>
  <c r="AB40" i="82"/>
  <c r="AC40" i="82"/>
  <c r="AD40" i="82"/>
  <c r="AE40" i="82"/>
  <c r="AF40" i="82"/>
  <c r="AG40" i="82"/>
  <c r="AH40" i="82"/>
  <c r="AI40" i="82"/>
  <c r="AJ40" i="82"/>
  <c r="AK40" i="82"/>
  <c r="AL40" i="82"/>
  <c r="AM40" i="82"/>
  <c r="AN40" i="82"/>
  <c r="AO40" i="82"/>
  <c r="AP40" i="82"/>
  <c r="AQ40" i="82"/>
  <c r="AR40" i="82"/>
  <c r="AS40" i="82"/>
  <c r="AT40" i="82"/>
  <c r="AU40" i="82"/>
  <c r="AV40" i="82"/>
  <c r="AW40" i="82"/>
  <c r="AX40" i="82"/>
  <c r="AY40" i="82"/>
  <c r="AZ40" i="82"/>
  <c r="BA40" i="82"/>
  <c r="BB40" i="82"/>
  <c r="BC40" i="82"/>
  <c r="BD40" i="82"/>
  <c r="BE40" i="82"/>
  <c r="BF40" i="82"/>
  <c r="BG40" i="82"/>
  <c r="B41" i="82"/>
  <c r="C41" i="82"/>
  <c r="D41" i="82"/>
  <c r="E41" i="82"/>
  <c r="F41" i="82"/>
  <c r="G41" i="82"/>
  <c r="H41" i="82"/>
  <c r="I41" i="82"/>
  <c r="J41" i="82"/>
  <c r="K41" i="82"/>
  <c r="L41" i="82"/>
  <c r="M41" i="82"/>
  <c r="N41" i="82"/>
  <c r="O41" i="82"/>
  <c r="P41" i="82"/>
  <c r="Q41" i="82"/>
  <c r="R41" i="82"/>
  <c r="S41" i="82"/>
  <c r="T41" i="82"/>
  <c r="U41" i="82"/>
  <c r="V41" i="82"/>
  <c r="W41" i="82"/>
  <c r="X41" i="82"/>
  <c r="Y41" i="82"/>
  <c r="Z41" i="82"/>
  <c r="AA41" i="82"/>
  <c r="AB41" i="82"/>
  <c r="AC41" i="82"/>
  <c r="AD41" i="82"/>
  <c r="AE41" i="82"/>
  <c r="AF41" i="82"/>
  <c r="AG41" i="82"/>
  <c r="AH41" i="82"/>
  <c r="AI41" i="82"/>
  <c r="AJ41" i="82"/>
  <c r="AK41" i="82"/>
  <c r="AL41" i="82"/>
  <c r="AM41" i="82"/>
  <c r="AN41" i="82"/>
  <c r="AO41" i="82"/>
  <c r="AP41" i="82"/>
  <c r="AQ41" i="82"/>
  <c r="AR41" i="82"/>
  <c r="AS41" i="82"/>
  <c r="AT41" i="82"/>
  <c r="AU41" i="82"/>
  <c r="AV41" i="82"/>
  <c r="AW41" i="82"/>
  <c r="AX41" i="82"/>
  <c r="AY41" i="82"/>
  <c r="AZ41" i="82"/>
  <c r="BA41" i="82"/>
  <c r="BB41" i="82"/>
  <c r="BC41" i="82"/>
  <c r="BD41" i="82"/>
  <c r="BE41" i="82"/>
  <c r="BF41" i="82"/>
  <c r="BG41" i="82"/>
  <c r="B42" i="82"/>
  <c r="C42" i="82"/>
  <c r="D42" i="82"/>
  <c r="E42" i="82"/>
  <c r="F42" i="82"/>
  <c r="G42" i="82"/>
  <c r="H42" i="82"/>
  <c r="I42" i="82"/>
  <c r="J42" i="82"/>
  <c r="K42" i="82"/>
  <c r="L42" i="82"/>
  <c r="M42" i="82"/>
  <c r="N42" i="82"/>
  <c r="O42" i="82"/>
  <c r="P42" i="82"/>
  <c r="Q42" i="82"/>
  <c r="R42" i="82"/>
  <c r="S42" i="82"/>
  <c r="T42" i="82"/>
  <c r="U42" i="82"/>
  <c r="V42" i="82"/>
  <c r="W42" i="82"/>
  <c r="X42" i="82"/>
  <c r="Y42" i="82"/>
  <c r="Z42" i="82"/>
  <c r="AA42" i="82"/>
  <c r="AB42" i="82"/>
  <c r="AC42" i="82"/>
  <c r="AD42" i="82"/>
  <c r="AE42" i="82"/>
  <c r="AF42" i="82"/>
  <c r="AG42" i="82"/>
  <c r="AH42" i="82"/>
  <c r="AI42" i="82"/>
  <c r="AJ42" i="82"/>
  <c r="AK42" i="82"/>
  <c r="AL42" i="82"/>
  <c r="AM42" i="82"/>
  <c r="AN42" i="82"/>
  <c r="AO42" i="82"/>
  <c r="AP42" i="82"/>
  <c r="AQ42" i="82"/>
  <c r="AR42" i="82"/>
  <c r="AS42" i="82"/>
  <c r="AT42" i="82"/>
  <c r="AU42" i="82"/>
  <c r="AV42" i="82"/>
  <c r="AW42" i="82"/>
  <c r="AX42" i="82"/>
  <c r="AY42" i="82"/>
  <c r="AZ42" i="82"/>
  <c r="BA42" i="82"/>
  <c r="BB42" i="82"/>
  <c r="BC42" i="82"/>
  <c r="BD42" i="82"/>
  <c r="BE42" i="82"/>
  <c r="BF42" i="82"/>
  <c r="BG42" i="82"/>
  <c r="B43" i="82"/>
  <c r="C43" i="82"/>
  <c r="D43" i="82"/>
  <c r="E43" i="82"/>
  <c r="F43" i="82"/>
  <c r="G43" i="82"/>
  <c r="H43" i="82"/>
  <c r="I43" i="82"/>
  <c r="J43" i="82"/>
  <c r="K43" i="82"/>
  <c r="L43" i="82"/>
  <c r="M43" i="82"/>
  <c r="N43" i="82"/>
  <c r="O43" i="82"/>
  <c r="P43" i="82"/>
  <c r="Q43" i="82"/>
  <c r="R43" i="82"/>
  <c r="S43" i="82"/>
  <c r="T43" i="82"/>
  <c r="U43" i="82"/>
  <c r="V43" i="82"/>
  <c r="W43" i="82"/>
  <c r="X43" i="82"/>
  <c r="Y43" i="82"/>
  <c r="Z43" i="82"/>
  <c r="AA43" i="82"/>
  <c r="AB43" i="82"/>
  <c r="AC43" i="82"/>
  <c r="AD43" i="82"/>
  <c r="AE43" i="82"/>
  <c r="AF43" i="82"/>
  <c r="AG43" i="82"/>
  <c r="AH43" i="82"/>
  <c r="AI43" i="82"/>
  <c r="AJ43" i="82"/>
  <c r="AK43" i="82"/>
  <c r="AL43" i="82"/>
  <c r="AM43" i="82"/>
  <c r="AN43" i="82"/>
  <c r="AO43" i="82"/>
  <c r="AP43" i="82"/>
  <c r="AQ43" i="82"/>
  <c r="AR43" i="82"/>
  <c r="AS43" i="82"/>
  <c r="AT43" i="82"/>
  <c r="AU43" i="82"/>
  <c r="AV43" i="82"/>
  <c r="AW43" i="82"/>
  <c r="AX43" i="82"/>
  <c r="AY43" i="82"/>
  <c r="AZ43" i="82"/>
  <c r="BA43" i="82"/>
  <c r="BB43" i="82"/>
  <c r="BC43" i="82"/>
  <c r="BD43" i="82"/>
  <c r="BE43" i="82"/>
  <c r="BF43" i="82"/>
  <c r="BG43" i="82"/>
  <c r="B44" i="82"/>
  <c r="C44" i="82"/>
  <c r="D44" i="82"/>
  <c r="E44" i="82"/>
  <c r="F44" i="82"/>
  <c r="G44" i="82"/>
  <c r="H44" i="82"/>
  <c r="I44" i="82"/>
  <c r="J44" i="82"/>
  <c r="K44" i="82"/>
  <c r="L44" i="82"/>
  <c r="M44" i="82"/>
  <c r="N44" i="82"/>
  <c r="O44" i="82"/>
  <c r="P44" i="82"/>
  <c r="Q44" i="82"/>
  <c r="R44" i="82"/>
  <c r="S44" i="82"/>
  <c r="T44" i="82"/>
  <c r="U44" i="82"/>
  <c r="V44" i="82"/>
  <c r="W44" i="82"/>
  <c r="X44" i="82"/>
  <c r="Y44" i="82"/>
  <c r="Z44" i="82"/>
  <c r="AA44" i="82"/>
  <c r="AB44" i="82"/>
  <c r="AC44" i="82"/>
  <c r="AD44" i="82"/>
  <c r="AE44" i="82"/>
  <c r="AF44" i="82"/>
  <c r="AG44" i="82"/>
  <c r="AH44" i="82"/>
  <c r="AI44" i="82"/>
  <c r="AJ44" i="82"/>
  <c r="AK44" i="82"/>
  <c r="AL44" i="82"/>
  <c r="AM44" i="82"/>
  <c r="AN44" i="82"/>
  <c r="AO44" i="82"/>
  <c r="AP44" i="82"/>
  <c r="AQ44" i="82"/>
  <c r="AR44" i="82"/>
  <c r="AS44" i="82"/>
  <c r="AT44" i="82"/>
  <c r="AU44" i="82"/>
  <c r="AV44" i="82"/>
  <c r="AW44" i="82"/>
  <c r="AX44" i="82"/>
  <c r="AY44" i="82"/>
  <c r="AZ44" i="82"/>
  <c r="BA44" i="82"/>
  <c r="BB44" i="82"/>
  <c r="BC44" i="82"/>
  <c r="BD44" i="82"/>
  <c r="BE44" i="82"/>
  <c r="BF44" i="82"/>
  <c r="BG44" i="82"/>
  <c r="B45" i="82"/>
  <c r="C45" i="82"/>
  <c r="D45" i="82"/>
  <c r="E45" i="82"/>
  <c r="F45" i="82"/>
  <c r="G45" i="82"/>
  <c r="H45" i="82"/>
  <c r="I45" i="82"/>
  <c r="J45" i="82"/>
  <c r="K45" i="82"/>
  <c r="L45" i="82"/>
  <c r="M45" i="82"/>
  <c r="N45" i="82"/>
  <c r="O45" i="82"/>
  <c r="P45" i="82"/>
  <c r="Q45" i="82"/>
  <c r="R45" i="82"/>
  <c r="S45" i="82"/>
  <c r="T45" i="82"/>
  <c r="U45" i="82"/>
  <c r="V45" i="82"/>
  <c r="W45" i="82"/>
  <c r="X45" i="82"/>
  <c r="Y45" i="82"/>
  <c r="Z45" i="82"/>
  <c r="AA45" i="82"/>
  <c r="AB45" i="82"/>
  <c r="AC45" i="82"/>
  <c r="AD45" i="82"/>
  <c r="AE45" i="82"/>
  <c r="AF45" i="82"/>
  <c r="AG45" i="82"/>
  <c r="AH45" i="82"/>
  <c r="AI45" i="82"/>
  <c r="AJ45" i="82"/>
  <c r="AK45" i="82"/>
  <c r="AL45" i="82"/>
  <c r="AM45" i="82"/>
  <c r="AN45" i="82"/>
  <c r="AO45" i="82"/>
  <c r="AP45" i="82"/>
  <c r="AQ45" i="82"/>
  <c r="AR45" i="82"/>
  <c r="AS45" i="82"/>
  <c r="AT45" i="82"/>
  <c r="AU45" i="82"/>
  <c r="AV45" i="82"/>
  <c r="AW45" i="82"/>
  <c r="AX45" i="82"/>
  <c r="AY45" i="82"/>
  <c r="AZ45" i="82"/>
  <c r="BA45" i="82"/>
  <c r="BB45" i="82"/>
  <c r="BC45" i="82"/>
  <c r="BD45" i="82"/>
  <c r="BE45" i="82"/>
  <c r="BF45" i="82"/>
  <c r="BG45" i="82"/>
  <c r="B46" i="82"/>
  <c r="C46" i="82"/>
  <c r="D46" i="82"/>
  <c r="E46" i="82"/>
  <c r="F46" i="82"/>
  <c r="G46" i="82"/>
  <c r="H46" i="82"/>
  <c r="I46" i="82"/>
  <c r="J46" i="82"/>
  <c r="K46" i="82"/>
  <c r="L46" i="82"/>
  <c r="M46" i="82"/>
  <c r="N46" i="82"/>
  <c r="O46" i="82"/>
  <c r="P46" i="82"/>
  <c r="Q46" i="82"/>
  <c r="R46" i="82"/>
  <c r="S46" i="82"/>
  <c r="T46" i="82"/>
  <c r="U46" i="82"/>
  <c r="V46" i="82"/>
  <c r="W46" i="82"/>
  <c r="X46" i="82"/>
  <c r="Y46" i="82"/>
  <c r="Z46" i="82"/>
  <c r="AA46" i="82"/>
  <c r="AB46" i="82"/>
  <c r="AC46" i="82"/>
  <c r="AD46" i="82"/>
  <c r="AE46" i="82"/>
  <c r="AF46" i="82"/>
  <c r="AG46" i="82"/>
  <c r="AH46" i="82"/>
  <c r="AI46" i="82"/>
  <c r="AJ46" i="82"/>
  <c r="AK46" i="82"/>
  <c r="AL46" i="82"/>
  <c r="AM46" i="82"/>
  <c r="AN46" i="82"/>
  <c r="AO46" i="82"/>
  <c r="AP46" i="82"/>
  <c r="AQ46" i="82"/>
  <c r="AR46" i="82"/>
  <c r="AS46" i="82"/>
  <c r="AT46" i="82"/>
  <c r="AU46" i="82"/>
  <c r="AV46" i="82"/>
  <c r="AW46" i="82"/>
  <c r="AX46" i="82"/>
  <c r="AY46" i="82"/>
  <c r="AZ46" i="82"/>
  <c r="BA46" i="82"/>
  <c r="BB46" i="82"/>
  <c r="BC46" i="82"/>
  <c r="BD46" i="82"/>
  <c r="BE46" i="82"/>
  <c r="BF46" i="82"/>
  <c r="BG46" i="82"/>
  <c r="B47" i="82"/>
  <c r="C47" i="82"/>
  <c r="D47" i="82"/>
  <c r="E47" i="82"/>
  <c r="F47" i="82"/>
  <c r="G47" i="82"/>
  <c r="H47" i="82"/>
  <c r="I47" i="82"/>
  <c r="J47" i="82"/>
  <c r="K47" i="82"/>
  <c r="L47" i="82"/>
  <c r="M47" i="82"/>
  <c r="N47" i="82"/>
  <c r="O47" i="82"/>
  <c r="P47" i="82"/>
  <c r="Q47" i="82"/>
  <c r="R47" i="82"/>
  <c r="S47" i="82"/>
  <c r="T47" i="82"/>
  <c r="U47" i="82"/>
  <c r="V47" i="82"/>
  <c r="W47" i="82"/>
  <c r="X47" i="82"/>
  <c r="Y47" i="82"/>
  <c r="Z47" i="82"/>
  <c r="AA47" i="82"/>
  <c r="AB47" i="82"/>
  <c r="AC47" i="82"/>
  <c r="AD47" i="82"/>
  <c r="AE47" i="82"/>
  <c r="AF47" i="82"/>
  <c r="AG47" i="82"/>
  <c r="AH47" i="82"/>
  <c r="AI47" i="82"/>
  <c r="AJ47" i="82"/>
  <c r="AK47" i="82"/>
  <c r="AL47" i="82"/>
  <c r="AM47" i="82"/>
  <c r="AN47" i="82"/>
  <c r="AO47" i="82"/>
  <c r="AP47" i="82"/>
  <c r="AQ47" i="82"/>
  <c r="AR47" i="82"/>
  <c r="AS47" i="82"/>
  <c r="AT47" i="82"/>
  <c r="AU47" i="82"/>
  <c r="AV47" i="82"/>
  <c r="AW47" i="82"/>
  <c r="AX47" i="82"/>
  <c r="AY47" i="82"/>
  <c r="AZ47" i="82"/>
  <c r="BA47" i="82"/>
  <c r="BB47" i="82"/>
  <c r="BC47" i="82"/>
  <c r="BD47" i="82"/>
  <c r="BE47" i="82"/>
  <c r="BF47" i="82"/>
  <c r="BG47" i="82"/>
  <c r="B48" i="82"/>
  <c r="C48" i="82"/>
  <c r="D48" i="82"/>
  <c r="E48" i="82"/>
  <c r="F48" i="82"/>
  <c r="G48" i="82"/>
  <c r="H48" i="82"/>
  <c r="I48" i="82"/>
  <c r="J48" i="82"/>
  <c r="K48" i="82"/>
  <c r="L48" i="82"/>
  <c r="M48" i="82"/>
  <c r="N48" i="82"/>
  <c r="O48" i="82"/>
  <c r="P48" i="82"/>
  <c r="Q48" i="82"/>
  <c r="R48" i="82"/>
  <c r="S48" i="82"/>
  <c r="T48" i="82"/>
  <c r="U48" i="82"/>
  <c r="V48" i="82"/>
  <c r="W48" i="82"/>
  <c r="X48" i="82"/>
  <c r="Y48" i="82"/>
  <c r="Z48" i="82"/>
  <c r="AA48" i="82"/>
  <c r="AB48" i="82"/>
  <c r="AC48" i="82"/>
  <c r="AD48" i="82"/>
  <c r="AE48" i="82"/>
  <c r="AF48" i="82"/>
  <c r="AG48" i="82"/>
  <c r="AH48" i="82"/>
  <c r="AI48" i="82"/>
  <c r="AJ48" i="82"/>
  <c r="AK48" i="82"/>
  <c r="AL48" i="82"/>
  <c r="AM48" i="82"/>
  <c r="AN48" i="82"/>
  <c r="AO48" i="82"/>
  <c r="AP48" i="82"/>
  <c r="AQ48" i="82"/>
  <c r="AR48" i="82"/>
  <c r="AS48" i="82"/>
  <c r="AT48" i="82"/>
  <c r="AU48" i="82"/>
  <c r="AV48" i="82"/>
  <c r="AW48" i="82"/>
  <c r="AX48" i="82"/>
  <c r="AY48" i="82"/>
  <c r="AZ48" i="82"/>
  <c r="BA48" i="82"/>
  <c r="BB48" i="82"/>
  <c r="BC48" i="82"/>
  <c r="BD48" i="82"/>
  <c r="BE48" i="82"/>
  <c r="BF48" i="82"/>
  <c r="BG48" i="82"/>
  <c r="B49" i="82"/>
  <c r="C49" i="82"/>
  <c r="D49" i="82"/>
  <c r="E49" i="82"/>
  <c r="F49" i="82"/>
  <c r="G49" i="82"/>
  <c r="H49" i="82"/>
  <c r="I49" i="82"/>
  <c r="J49" i="82"/>
  <c r="K49" i="82"/>
  <c r="L49" i="82"/>
  <c r="M49" i="82"/>
  <c r="N49" i="82"/>
  <c r="O49" i="82"/>
  <c r="P49" i="82"/>
  <c r="Q49" i="82"/>
  <c r="R49" i="82"/>
  <c r="S49" i="82"/>
  <c r="T49" i="82"/>
  <c r="U49" i="82"/>
  <c r="V49" i="82"/>
  <c r="W49" i="82"/>
  <c r="X49" i="82"/>
  <c r="Y49" i="82"/>
  <c r="Z49" i="82"/>
  <c r="AA49" i="82"/>
  <c r="AB49" i="82"/>
  <c r="AC49" i="82"/>
  <c r="AD49" i="82"/>
  <c r="AE49" i="82"/>
  <c r="AF49" i="82"/>
  <c r="AG49" i="82"/>
  <c r="AH49" i="82"/>
  <c r="AI49" i="82"/>
  <c r="AJ49" i="82"/>
  <c r="AK49" i="82"/>
  <c r="AL49" i="82"/>
  <c r="AM49" i="82"/>
  <c r="AN49" i="82"/>
  <c r="AO49" i="82"/>
  <c r="AP49" i="82"/>
  <c r="AQ49" i="82"/>
  <c r="AR49" i="82"/>
  <c r="AS49" i="82"/>
  <c r="AT49" i="82"/>
  <c r="AU49" i="82"/>
  <c r="AV49" i="82"/>
  <c r="AW49" i="82"/>
  <c r="AX49" i="82"/>
  <c r="AY49" i="82"/>
  <c r="AZ49" i="82"/>
  <c r="BA49" i="82"/>
  <c r="BB49" i="82"/>
  <c r="BC49" i="82"/>
  <c r="BD49" i="82"/>
  <c r="BE49" i="82"/>
  <c r="BF49" i="82"/>
  <c r="BG49" i="82"/>
  <c r="B50" i="82"/>
  <c r="C50" i="82"/>
  <c r="D50" i="82"/>
  <c r="E50" i="82"/>
  <c r="F50" i="82"/>
  <c r="G50" i="82"/>
  <c r="H50" i="82"/>
  <c r="I50" i="82"/>
  <c r="J50" i="82"/>
  <c r="K50" i="82"/>
  <c r="L50" i="82"/>
  <c r="M50" i="82"/>
  <c r="N50" i="82"/>
  <c r="O50" i="82"/>
  <c r="P50" i="82"/>
  <c r="Q50" i="82"/>
  <c r="R50" i="82"/>
  <c r="S50" i="82"/>
  <c r="T50" i="82"/>
  <c r="U50" i="82"/>
  <c r="V50" i="82"/>
  <c r="W50" i="82"/>
  <c r="X50" i="82"/>
  <c r="Y50" i="82"/>
  <c r="Z50" i="82"/>
  <c r="AA50" i="82"/>
  <c r="AB50" i="82"/>
  <c r="AC50" i="82"/>
  <c r="AD50" i="82"/>
  <c r="AE50" i="82"/>
  <c r="AF50" i="82"/>
  <c r="AG50" i="82"/>
  <c r="AH50" i="82"/>
  <c r="AI50" i="82"/>
  <c r="AJ50" i="82"/>
  <c r="AK50" i="82"/>
  <c r="AL50" i="82"/>
  <c r="AM50" i="82"/>
  <c r="AN50" i="82"/>
  <c r="AO50" i="82"/>
  <c r="AP50" i="82"/>
  <c r="AQ50" i="82"/>
  <c r="AR50" i="82"/>
  <c r="AS50" i="82"/>
  <c r="AT50" i="82"/>
  <c r="AU50" i="82"/>
  <c r="AV50" i="82"/>
  <c r="AW50" i="82"/>
  <c r="AX50" i="82"/>
  <c r="AY50" i="82"/>
  <c r="AZ50" i="82"/>
  <c r="BA50" i="82"/>
  <c r="BB50" i="82"/>
  <c r="BC50" i="82"/>
  <c r="BD50" i="82"/>
  <c r="BE50" i="82"/>
  <c r="BF50" i="82"/>
  <c r="BG50" i="82"/>
  <c r="B51" i="82"/>
  <c r="C51" i="82"/>
  <c r="D51" i="82"/>
  <c r="E51" i="82"/>
  <c r="F51" i="82"/>
  <c r="G51" i="82"/>
  <c r="H51" i="82"/>
  <c r="I51" i="82"/>
  <c r="J51" i="82"/>
  <c r="K51" i="82"/>
  <c r="L51" i="82"/>
  <c r="M51" i="82"/>
  <c r="N51" i="82"/>
  <c r="O51" i="82"/>
  <c r="P51" i="82"/>
  <c r="Q51" i="82"/>
  <c r="R51" i="82"/>
  <c r="S51" i="82"/>
  <c r="T51" i="82"/>
  <c r="U51" i="82"/>
  <c r="V51" i="82"/>
  <c r="W51" i="82"/>
  <c r="X51" i="82"/>
  <c r="Y51" i="82"/>
  <c r="Z51" i="82"/>
  <c r="AA51" i="82"/>
  <c r="AB51" i="82"/>
  <c r="AC51" i="82"/>
  <c r="AD51" i="82"/>
  <c r="AE51" i="82"/>
  <c r="AF51" i="82"/>
  <c r="AG51" i="82"/>
  <c r="AH51" i="82"/>
  <c r="AI51" i="82"/>
  <c r="AJ51" i="82"/>
  <c r="AK51" i="82"/>
  <c r="AL51" i="82"/>
  <c r="AM51" i="82"/>
  <c r="AN51" i="82"/>
  <c r="AO51" i="82"/>
  <c r="AP51" i="82"/>
  <c r="AQ51" i="82"/>
  <c r="AR51" i="82"/>
  <c r="AS51" i="82"/>
  <c r="AT51" i="82"/>
  <c r="AU51" i="82"/>
  <c r="AV51" i="82"/>
  <c r="AW51" i="82"/>
  <c r="AX51" i="82"/>
  <c r="AY51" i="82"/>
  <c r="AZ51" i="82"/>
  <c r="BA51" i="82"/>
  <c r="BB51" i="82"/>
  <c r="BC51" i="82"/>
  <c r="BD51" i="82"/>
  <c r="BE51" i="82"/>
  <c r="BF51" i="82"/>
  <c r="BG51" i="82"/>
  <c r="B52" i="82"/>
  <c r="C52" i="82"/>
  <c r="D52" i="82"/>
  <c r="E52" i="82"/>
  <c r="F52" i="82"/>
  <c r="G52" i="82"/>
  <c r="H52" i="82"/>
  <c r="I52" i="82"/>
  <c r="J52" i="82"/>
  <c r="K52" i="82"/>
  <c r="L52" i="82"/>
  <c r="M52" i="82"/>
  <c r="N52" i="82"/>
  <c r="O52" i="82"/>
  <c r="P52" i="82"/>
  <c r="Q52" i="82"/>
  <c r="R52" i="82"/>
  <c r="S52" i="82"/>
  <c r="T52" i="82"/>
  <c r="U52" i="82"/>
  <c r="V52" i="82"/>
  <c r="W52" i="82"/>
  <c r="X52" i="82"/>
  <c r="Y52" i="82"/>
  <c r="Z52" i="82"/>
  <c r="AA52" i="82"/>
  <c r="AB52" i="82"/>
  <c r="AC52" i="82"/>
  <c r="AD52" i="82"/>
  <c r="AE52" i="82"/>
  <c r="AF52" i="82"/>
  <c r="AG52" i="82"/>
  <c r="AH52" i="82"/>
  <c r="AI52" i="82"/>
  <c r="AJ52" i="82"/>
  <c r="AK52" i="82"/>
  <c r="AL52" i="82"/>
  <c r="AM52" i="82"/>
  <c r="AN52" i="82"/>
  <c r="AO52" i="82"/>
  <c r="AP52" i="82"/>
  <c r="AQ52" i="82"/>
  <c r="AR52" i="82"/>
  <c r="AS52" i="82"/>
  <c r="AT52" i="82"/>
  <c r="AU52" i="82"/>
  <c r="AV52" i="82"/>
  <c r="AW52" i="82"/>
  <c r="AX52" i="82"/>
  <c r="AY52" i="82"/>
  <c r="AZ52" i="82"/>
  <c r="BA52" i="82"/>
  <c r="BB52" i="82"/>
  <c r="BC52" i="82"/>
  <c r="BD52" i="82"/>
  <c r="BE52" i="82"/>
  <c r="BF52" i="82"/>
  <c r="BG52" i="82"/>
  <c r="B53" i="82"/>
  <c r="C53" i="82"/>
  <c r="D53" i="82"/>
  <c r="E53" i="82"/>
  <c r="F53" i="82"/>
  <c r="G53" i="82"/>
  <c r="H53" i="82"/>
  <c r="I53" i="82"/>
  <c r="J53" i="82"/>
  <c r="K53" i="82"/>
  <c r="L53" i="82"/>
  <c r="M53" i="82"/>
  <c r="N53" i="82"/>
  <c r="O53" i="82"/>
  <c r="P53" i="82"/>
  <c r="Q53" i="82"/>
  <c r="R53" i="82"/>
  <c r="S53" i="82"/>
  <c r="T53" i="82"/>
  <c r="U53" i="82"/>
  <c r="V53" i="82"/>
  <c r="W53" i="82"/>
  <c r="X53" i="82"/>
  <c r="Y53" i="82"/>
  <c r="Z53" i="82"/>
  <c r="AA53" i="82"/>
  <c r="AB53" i="82"/>
  <c r="AC53" i="82"/>
  <c r="AD53" i="82"/>
  <c r="AE53" i="82"/>
  <c r="AF53" i="82"/>
  <c r="AG53" i="82"/>
  <c r="AH53" i="82"/>
  <c r="AI53" i="82"/>
  <c r="AJ53" i="82"/>
  <c r="AK53" i="82"/>
  <c r="AL53" i="82"/>
  <c r="AM53" i="82"/>
  <c r="AN53" i="82"/>
  <c r="AO53" i="82"/>
  <c r="AP53" i="82"/>
  <c r="AQ53" i="82"/>
  <c r="AR53" i="82"/>
  <c r="AS53" i="82"/>
  <c r="AT53" i="82"/>
  <c r="AU53" i="82"/>
  <c r="AV53" i="82"/>
  <c r="AW53" i="82"/>
  <c r="AX53" i="82"/>
  <c r="AY53" i="82"/>
  <c r="AZ53" i="82"/>
  <c r="BA53" i="82"/>
  <c r="BB53" i="82"/>
  <c r="BC53" i="82"/>
  <c r="BD53" i="82"/>
  <c r="BE53" i="82"/>
  <c r="BF53" i="82"/>
  <c r="BG53" i="82"/>
  <c r="B54" i="82"/>
  <c r="C54" i="82"/>
  <c r="D54" i="82"/>
  <c r="E54" i="82"/>
  <c r="F54" i="82"/>
  <c r="G54" i="82"/>
  <c r="H54" i="82"/>
  <c r="I54" i="82"/>
  <c r="J54" i="82"/>
  <c r="K54" i="82"/>
  <c r="L54" i="82"/>
  <c r="M54" i="82"/>
  <c r="N54" i="82"/>
  <c r="O54" i="82"/>
  <c r="P54" i="82"/>
  <c r="Q54" i="82"/>
  <c r="R54" i="82"/>
  <c r="S54" i="82"/>
  <c r="T54" i="82"/>
  <c r="U54" i="82"/>
  <c r="V54" i="82"/>
  <c r="W54" i="82"/>
  <c r="X54" i="82"/>
  <c r="Y54" i="82"/>
  <c r="Z54" i="82"/>
  <c r="AA54" i="82"/>
  <c r="AB54" i="82"/>
  <c r="AC54" i="82"/>
  <c r="AD54" i="82"/>
  <c r="AE54" i="82"/>
  <c r="AF54" i="82"/>
  <c r="AG54" i="82"/>
  <c r="AH54" i="82"/>
  <c r="AI54" i="82"/>
  <c r="AJ54" i="82"/>
  <c r="AK54" i="82"/>
  <c r="AL54" i="82"/>
  <c r="AM54" i="82"/>
  <c r="AN54" i="82"/>
  <c r="AO54" i="82"/>
  <c r="AP54" i="82"/>
  <c r="AQ54" i="82"/>
  <c r="AR54" i="82"/>
  <c r="AS54" i="82"/>
  <c r="AT54" i="82"/>
  <c r="AU54" i="82"/>
  <c r="AV54" i="82"/>
  <c r="AW54" i="82"/>
  <c r="AX54" i="82"/>
  <c r="AY54" i="82"/>
  <c r="AZ54" i="82"/>
  <c r="BA54" i="82"/>
  <c r="BB54" i="82"/>
  <c r="BC54" i="82"/>
  <c r="BD54" i="82"/>
  <c r="BE54" i="82"/>
  <c r="BF54" i="82"/>
  <c r="BG54" i="82"/>
  <c r="B55" i="82"/>
  <c r="C55" i="82"/>
  <c r="D55" i="82"/>
  <c r="E55" i="82"/>
  <c r="F55" i="82"/>
  <c r="G55" i="82"/>
  <c r="H55" i="82"/>
  <c r="I55" i="82"/>
  <c r="J55" i="82"/>
  <c r="K55" i="82"/>
  <c r="L55" i="82"/>
  <c r="M55" i="82"/>
  <c r="N55" i="82"/>
  <c r="O55" i="82"/>
  <c r="P55" i="82"/>
  <c r="Q55" i="82"/>
  <c r="R55" i="82"/>
  <c r="S55" i="82"/>
  <c r="T55" i="82"/>
  <c r="U55" i="82"/>
  <c r="V55" i="82"/>
  <c r="W55" i="82"/>
  <c r="X55" i="82"/>
  <c r="Y55" i="82"/>
  <c r="Z55" i="82"/>
  <c r="AA55" i="82"/>
  <c r="AB55" i="82"/>
  <c r="AC55" i="82"/>
  <c r="AD55" i="82"/>
  <c r="AE55" i="82"/>
  <c r="AF55" i="82"/>
  <c r="AG55" i="82"/>
  <c r="AH55" i="82"/>
  <c r="AI55" i="82"/>
  <c r="AJ55" i="82"/>
  <c r="AK55" i="82"/>
  <c r="AL55" i="82"/>
  <c r="AM55" i="82"/>
  <c r="AN55" i="82"/>
  <c r="AO55" i="82"/>
  <c r="AP55" i="82"/>
  <c r="AQ55" i="82"/>
  <c r="AR55" i="82"/>
  <c r="AS55" i="82"/>
  <c r="AT55" i="82"/>
  <c r="AU55" i="82"/>
  <c r="AV55" i="82"/>
  <c r="AW55" i="82"/>
  <c r="AX55" i="82"/>
  <c r="AY55" i="82"/>
  <c r="AZ55" i="82"/>
  <c r="BA55" i="82"/>
  <c r="BB55" i="82"/>
  <c r="BC55" i="82"/>
  <c r="BD55" i="82"/>
  <c r="BE55" i="82"/>
  <c r="BF55" i="82"/>
  <c r="BG55" i="82"/>
  <c r="B56" i="82"/>
  <c r="C56" i="82"/>
  <c r="D56" i="82"/>
  <c r="E56" i="82"/>
  <c r="F56" i="82"/>
  <c r="G56" i="82"/>
  <c r="H56" i="82"/>
  <c r="I56" i="82"/>
  <c r="J56" i="82"/>
  <c r="K56" i="82"/>
  <c r="L56" i="82"/>
  <c r="M56" i="82"/>
  <c r="N56" i="82"/>
  <c r="O56" i="82"/>
  <c r="P56" i="82"/>
  <c r="Q56" i="82"/>
  <c r="R56" i="82"/>
  <c r="S56" i="82"/>
  <c r="T56" i="82"/>
  <c r="U56" i="82"/>
  <c r="V56" i="82"/>
  <c r="W56" i="82"/>
  <c r="X56" i="82"/>
  <c r="Y56" i="82"/>
  <c r="Z56" i="82"/>
  <c r="AA56" i="82"/>
  <c r="AB56" i="82"/>
  <c r="AC56" i="82"/>
  <c r="AD56" i="82"/>
  <c r="AE56" i="82"/>
  <c r="AF56" i="82"/>
  <c r="AG56" i="82"/>
  <c r="AH56" i="82"/>
  <c r="AI56" i="82"/>
  <c r="AJ56" i="82"/>
  <c r="AK56" i="82"/>
  <c r="AL56" i="82"/>
  <c r="AM56" i="82"/>
  <c r="AN56" i="82"/>
  <c r="AO56" i="82"/>
  <c r="AP56" i="82"/>
  <c r="AQ56" i="82"/>
  <c r="AR56" i="82"/>
  <c r="AS56" i="82"/>
  <c r="AT56" i="82"/>
  <c r="AU56" i="82"/>
  <c r="AV56" i="82"/>
  <c r="AW56" i="82"/>
  <c r="AX56" i="82"/>
  <c r="AY56" i="82"/>
  <c r="AZ56" i="82"/>
  <c r="BA56" i="82"/>
  <c r="BB56" i="82"/>
  <c r="BC56" i="82"/>
  <c r="BD56" i="82"/>
  <c r="BE56" i="82"/>
  <c r="BF56" i="82"/>
  <c r="BG56" i="82"/>
  <c r="B57" i="82"/>
  <c r="C57" i="82"/>
  <c r="D57" i="82"/>
  <c r="E57" i="82"/>
  <c r="F57" i="82"/>
  <c r="G57" i="82"/>
  <c r="H57" i="82"/>
  <c r="I57" i="82"/>
  <c r="J57" i="82"/>
  <c r="K57" i="82"/>
  <c r="L57" i="82"/>
  <c r="M57" i="82"/>
  <c r="N57" i="82"/>
  <c r="O57" i="82"/>
  <c r="P57" i="82"/>
  <c r="Q57" i="82"/>
  <c r="R57" i="82"/>
  <c r="S57" i="82"/>
  <c r="T57" i="82"/>
  <c r="U57" i="82"/>
  <c r="V57" i="82"/>
  <c r="W57" i="82"/>
  <c r="X57" i="82"/>
  <c r="Y57" i="82"/>
  <c r="Z57" i="82"/>
  <c r="AA57" i="82"/>
  <c r="AB57" i="82"/>
  <c r="AC57" i="82"/>
  <c r="AD57" i="82"/>
  <c r="AE57" i="82"/>
  <c r="AF57" i="82"/>
  <c r="AG57" i="82"/>
  <c r="AH57" i="82"/>
  <c r="AI57" i="82"/>
  <c r="AJ57" i="82"/>
  <c r="AK57" i="82"/>
  <c r="AL57" i="82"/>
  <c r="AM57" i="82"/>
  <c r="AN57" i="82"/>
  <c r="AO57" i="82"/>
  <c r="AP57" i="82"/>
  <c r="AQ57" i="82"/>
  <c r="AR57" i="82"/>
  <c r="AS57" i="82"/>
  <c r="AT57" i="82"/>
  <c r="AU57" i="82"/>
  <c r="AV57" i="82"/>
  <c r="AW57" i="82"/>
  <c r="AX57" i="82"/>
  <c r="AY57" i="82"/>
  <c r="AZ57" i="82"/>
  <c r="BA57" i="82"/>
  <c r="BB57" i="82"/>
  <c r="BC57" i="82"/>
  <c r="BD57" i="82"/>
  <c r="BE57" i="82"/>
  <c r="BF57" i="82"/>
  <c r="BG57" i="82"/>
  <c r="B58" i="82"/>
  <c r="C58" i="82"/>
  <c r="D58" i="82"/>
  <c r="E58" i="82"/>
  <c r="F58" i="82"/>
  <c r="G58" i="82"/>
  <c r="H58" i="82"/>
  <c r="I58" i="82"/>
  <c r="J58" i="82"/>
  <c r="K58" i="82"/>
  <c r="L58" i="82"/>
  <c r="M58" i="82"/>
  <c r="N58" i="82"/>
  <c r="O58" i="82"/>
  <c r="P58" i="82"/>
  <c r="Q58" i="82"/>
  <c r="R58" i="82"/>
  <c r="S58" i="82"/>
  <c r="T58" i="82"/>
  <c r="U58" i="82"/>
  <c r="V58" i="82"/>
  <c r="W58" i="82"/>
  <c r="X58" i="82"/>
  <c r="Y58" i="82"/>
  <c r="Z58" i="82"/>
  <c r="AA58" i="82"/>
  <c r="AB58" i="82"/>
  <c r="AC58" i="82"/>
  <c r="AD58" i="82"/>
  <c r="AE58" i="82"/>
  <c r="AF58" i="82"/>
  <c r="AG58" i="82"/>
  <c r="AH58" i="82"/>
  <c r="AI58" i="82"/>
  <c r="AJ58" i="82"/>
  <c r="AK58" i="82"/>
  <c r="AL58" i="82"/>
  <c r="AM58" i="82"/>
  <c r="AN58" i="82"/>
  <c r="AO58" i="82"/>
  <c r="AP58" i="82"/>
  <c r="AQ58" i="82"/>
  <c r="AR58" i="82"/>
  <c r="AS58" i="82"/>
  <c r="AT58" i="82"/>
  <c r="AU58" i="82"/>
  <c r="AV58" i="82"/>
  <c r="AW58" i="82"/>
  <c r="AX58" i="82"/>
  <c r="AY58" i="82"/>
  <c r="AZ58" i="82"/>
  <c r="BA58" i="82"/>
  <c r="BB58" i="82"/>
  <c r="BC58" i="82"/>
  <c r="BD58" i="82"/>
  <c r="BE58" i="82"/>
  <c r="BF58" i="82"/>
  <c r="BG58" i="82"/>
  <c r="B59" i="82"/>
  <c r="C59" i="82"/>
  <c r="D59" i="82"/>
  <c r="E59" i="82"/>
  <c r="F59" i="82"/>
  <c r="G59" i="82"/>
  <c r="H59" i="82"/>
  <c r="I59" i="82"/>
  <c r="J59" i="82"/>
  <c r="K59" i="82"/>
  <c r="L59" i="82"/>
  <c r="M59" i="82"/>
  <c r="N59" i="82"/>
  <c r="O59" i="82"/>
  <c r="P59" i="82"/>
  <c r="Q59" i="82"/>
  <c r="R59" i="82"/>
  <c r="S59" i="82"/>
  <c r="T59" i="82"/>
  <c r="U59" i="82"/>
  <c r="V59" i="82"/>
  <c r="W59" i="82"/>
  <c r="X59" i="82"/>
  <c r="Y59" i="82"/>
  <c r="Z59" i="82"/>
  <c r="AA59" i="82"/>
  <c r="AB59" i="82"/>
  <c r="AC59" i="82"/>
  <c r="AD59" i="82"/>
  <c r="AE59" i="82"/>
  <c r="AF59" i="82"/>
  <c r="AG59" i="82"/>
  <c r="AH59" i="82"/>
  <c r="AI59" i="82"/>
  <c r="AJ59" i="82"/>
  <c r="AK59" i="82"/>
  <c r="AL59" i="82"/>
  <c r="AM59" i="82"/>
  <c r="AN59" i="82"/>
  <c r="AO59" i="82"/>
  <c r="AP59" i="82"/>
  <c r="AQ59" i="82"/>
  <c r="AR59" i="82"/>
  <c r="AS59" i="82"/>
  <c r="AT59" i="82"/>
  <c r="AU59" i="82"/>
  <c r="AV59" i="82"/>
  <c r="AW59" i="82"/>
  <c r="AX59" i="82"/>
  <c r="AY59" i="82"/>
  <c r="AZ59" i="82"/>
  <c r="BA59" i="82"/>
  <c r="BB59" i="82"/>
  <c r="BC59" i="82"/>
  <c r="BD59" i="82"/>
  <c r="BE59" i="82"/>
  <c r="BF59" i="82"/>
  <c r="BG59" i="82"/>
  <c r="B60" i="82"/>
  <c r="C60" i="82"/>
  <c r="D60" i="82"/>
  <c r="E60" i="82"/>
  <c r="F60" i="82"/>
  <c r="G60" i="82"/>
  <c r="H60" i="82"/>
  <c r="I60" i="82"/>
  <c r="J60" i="82"/>
  <c r="K60" i="82"/>
  <c r="L60" i="82"/>
  <c r="M60" i="82"/>
  <c r="N60" i="82"/>
  <c r="O60" i="82"/>
  <c r="P60" i="82"/>
  <c r="Q60" i="82"/>
  <c r="R60" i="82"/>
  <c r="S60" i="82"/>
  <c r="T60" i="82"/>
  <c r="U60" i="82"/>
  <c r="V60" i="82"/>
  <c r="W60" i="82"/>
  <c r="X60" i="82"/>
  <c r="Y60" i="82"/>
  <c r="Z60" i="82"/>
  <c r="AA60" i="82"/>
  <c r="AB60" i="82"/>
  <c r="AC60" i="82"/>
  <c r="AD60" i="82"/>
  <c r="AE60" i="82"/>
  <c r="AF60" i="82"/>
  <c r="AG60" i="82"/>
  <c r="AH60" i="82"/>
  <c r="AI60" i="82"/>
  <c r="AJ60" i="82"/>
  <c r="AK60" i="82"/>
  <c r="AL60" i="82"/>
  <c r="AM60" i="82"/>
  <c r="AN60" i="82"/>
  <c r="AO60" i="82"/>
  <c r="AP60" i="82"/>
  <c r="AQ60" i="82"/>
  <c r="AR60" i="82"/>
  <c r="AS60" i="82"/>
  <c r="AT60" i="82"/>
  <c r="AU60" i="82"/>
  <c r="AV60" i="82"/>
  <c r="AW60" i="82"/>
  <c r="AX60" i="82"/>
  <c r="AY60" i="82"/>
  <c r="AZ60" i="82"/>
  <c r="BA60" i="82"/>
  <c r="BB60" i="82"/>
  <c r="BC60" i="82"/>
  <c r="BD60" i="82"/>
  <c r="BE60" i="82"/>
  <c r="BF60" i="82"/>
  <c r="BG60" i="82"/>
  <c r="B61" i="82"/>
  <c r="C61" i="82"/>
  <c r="D61" i="82"/>
  <c r="E61" i="82"/>
  <c r="F61" i="82"/>
  <c r="G61" i="82"/>
  <c r="H61" i="82"/>
  <c r="I61" i="82"/>
  <c r="J61" i="82"/>
  <c r="K61" i="82"/>
  <c r="L61" i="82"/>
  <c r="M61" i="82"/>
  <c r="N61" i="82"/>
  <c r="O61" i="82"/>
  <c r="P61" i="82"/>
  <c r="Q61" i="82"/>
  <c r="R61" i="82"/>
  <c r="S61" i="82"/>
  <c r="T61" i="82"/>
  <c r="U61" i="82"/>
  <c r="V61" i="82"/>
  <c r="W61" i="82"/>
  <c r="X61" i="82"/>
  <c r="Y61" i="82"/>
  <c r="Z61" i="82"/>
  <c r="AA61" i="82"/>
  <c r="AB61" i="82"/>
  <c r="AC61" i="82"/>
  <c r="AD61" i="82"/>
  <c r="AE61" i="82"/>
  <c r="AF61" i="82"/>
  <c r="AG61" i="82"/>
  <c r="AH61" i="82"/>
  <c r="AI61" i="82"/>
  <c r="AJ61" i="82"/>
  <c r="AK61" i="82"/>
  <c r="AL61" i="82"/>
  <c r="AM61" i="82"/>
  <c r="AN61" i="82"/>
  <c r="AO61" i="82"/>
  <c r="AP61" i="82"/>
  <c r="AQ61" i="82"/>
  <c r="AR61" i="82"/>
  <c r="AS61" i="82"/>
  <c r="AT61" i="82"/>
  <c r="AU61" i="82"/>
  <c r="AV61" i="82"/>
  <c r="AW61" i="82"/>
  <c r="AX61" i="82"/>
  <c r="AY61" i="82"/>
  <c r="AZ61" i="82"/>
  <c r="BA61" i="82"/>
  <c r="BB61" i="82"/>
  <c r="BC61" i="82"/>
  <c r="BD61" i="82"/>
  <c r="BE61" i="82"/>
  <c r="BF61" i="82"/>
  <c r="BG61" i="82"/>
  <c r="B62" i="82"/>
  <c r="C62" i="82"/>
  <c r="D62" i="82"/>
  <c r="E62" i="82"/>
  <c r="F62" i="82"/>
  <c r="G62" i="82"/>
  <c r="H62" i="82"/>
  <c r="I62" i="82"/>
  <c r="J62" i="82"/>
  <c r="K62" i="82"/>
  <c r="L62" i="82"/>
  <c r="M62" i="82"/>
  <c r="N62" i="82"/>
  <c r="O62" i="82"/>
  <c r="P62" i="82"/>
  <c r="Q62" i="82"/>
  <c r="R62" i="82"/>
  <c r="S62" i="82"/>
  <c r="T62" i="82"/>
  <c r="U62" i="82"/>
  <c r="V62" i="82"/>
  <c r="W62" i="82"/>
  <c r="X62" i="82"/>
  <c r="Y62" i="82"/>
  <c r="Z62" i="82"/>
  <c r="AA62" i="82"/>
  <c r="AB62" i="82"/>
  <c r="AC62" i="82"/>
  <c r="AD62" i="82"/>
  <c r="AE62" i="82"/>
  <c r="AF62" i="82"/>
  <c r="AG62" i="82"/>
  <c r="AH62" i="82"/>
  <c r="AI62" i="82"/>
  <c r="AJ62" i="82"/>
  <c r="AK62" i="82"/>
  <c r="AL62" i="82"/>
  <c r="AM62" i="82"/>
  <c r="AN62" i="82"/>
  <c r="AO62" i="82"/>
  <c r="AP62" i="82"/>
  <c r="AQ62" i="82"/>
  <c r="AR62" i="82"/>
  <c r="AS62" i="82"/>
  <c r="AT62" i="82"/>
  <c r="AU62" i="82"/>
  <c r="AV62" i="82"/>
  <c r="AW62" i="82"/>
  <c r="AX62" i="82"/>
  <c r="AY62" i="82"/>
  <c r="AZ62" i="82"/>
  <c r="BA62" i="82"/>
  <c r="BB62" i="82"/>
  <c r="BC62" i="82"/>
  <c r="BD62" i="82"/>
  <c r="BE62" i="82"/>
  <c r="BF62" i="82"/>
  <c r="BG62" i="82"/>
  <c r="B63" i="82"/>
  <c r="C63" i="82"/>
  <c r="D63" i="82"/>
  <c r="E63" i="82"/>
  <c r="F63" i="82"/>
  <c r="G63" i="82"/>
  <c r="H63" i="82"/>
  <c r="I63" i="82"/>
  <c r="J63" i="82"/>
  <c r="K63" i="82"/>
  <c r="L63" i="82"/>
  <c r="M63" i="82"/>
  <c r="N63" i="82"/>
  <c r="O63" i="82"/>
  <c r="P63" i="82"/>
  <c r="Q63" i="82"/>
  <c r="R63" i="82"/>
  <c r="S63" i="82"/>
  <c r="T63" i="82"/>
  <c r="U63" i="82"/>
  <c r="V63" i="82"/>
  <c r="W63" i="82"/>
  <c r="X63" i="82"/>
  <c r="Y63" i="82"/>
  <c r="Z63" i="82"/>
  <c r="AA63" i="82"/>
  <c r="AB63" i="82"/>
  <c r="AC63" i="82"/>
  <c r="AD63" i="82"/>
  <c r="AE63" i="82"/>
  <c r="AF63" i="82"/>
  <c r="AG63" i="82"/>
  <c r="AH63" i="82"/>
  <c r="AI63" i="82"/>
  <c r="AJ63" i="82"/>
  <c r="AK63" i="82"/>
  <c r="AL63" i="82"/>
  <c r="AM63" i="82"/>
  <c r="AN63" i="82"/>
  <c r="AO63" i="82"/>
  <c r="AP63" i="82"/>
  <c r="AQ63" i="82"/>
  <c r="AR63" i="82"/>
  <c r="AS63" i="82"/>
  <c r="AT63" i="82"/>
  <c r="AU63" i="82"/>
  <c r="AV63" i="82"/>
  <c r="AW63" i="82"/>
  <c r="AX63" i="82"/>
  <c r="AY63" i="82"/>
  <c r="AZ63" i="82"/>
  <c r="BA63" i="82"/>
  <c r="BB63" i="82"/>
  <c r="BC63" i="82"/>
  <c r="BD63" i="82"/>
  <c r="BE63" i="82"/>
  <c r="BF63" i="82"/>
  <c r="BG63" i="82"/>
  <c r="B64" i="82"/>
  <c r="C64" i="82"/>
  <c r="D64" i="82"/>
  <c r="E64" i="82"/>
  <c r="F64" i="82"/>
  <c r="G64" i="82"/>
  <c r="H64" i="82"/>
  <c r="I64" i="82"/>
  <c r="J64" i="82"/>
  <c r="K64" i="82"/>
  <c r="L64" i="82"/>
  <c r="M64" i="82"/>
  <c r="N64" i="82"/>
  <c r="O64" i="82"/>
  <c r="P64" i="82"/>
  <c r="Q64" i="82"/>
  <c r="R64" i="82"/>
  <c r="S64" i="82"/>
  <c r="T64" i="82"/>
  <c r="U64" i="82"/>
  <c r="V64" i="82"/>
  <c r="W64" i="82"/>
  <c r="X64" i="82"/>
  <c r="Y64" i="82"/>
  <c r="Z64" i="82"/>
  <c r="AA64" i="82"/>
  <c r="AB64" i="82"/>
  <c r="AC64" i="82"/>
  <c r="AD64" i="82"/>
  <c r="AE64" i="82"/>
  <c r="AF64" i="82"/>
  <c r="AG64" i="82"/>
  <c r="AH64" i="82"/>
  <c r="AI64" i="82"/>
  <c r="AJ64" i="82"/>
  <c r="AK64" i="82"/>
  <c r="AL64" i="82"/>
  <c r="AM64" i="82"/>
  <c r="AN64" i="82"/>
  <c r="AO64" i="82"/>
  <c r="AP64" i="82"/>
  <c r="AQ64" i="82"/>
  <c r="AR64" i="82"/>
  <c r="AS64" i="82"/>
  <c r="AT64" i="82"/>
  <c r="AU64" i="82"/>
  <c r="AV64" i="82"/>
  <c r="AW64" i="82"/>
  <c r="AX64" i="82"/>
  <c r="AY64" i="82"/>
  <c r="AZ64" i="82"/>
  <c r="BA64" i="82"/>
  <c r="BB64" i="82"/>
  <c r="BC64" i="82"/>
  <c r="BD64" i="82"/>
  <c r="BE64" i="82"/>
  <c r="BF64" i="82"/>
  <c r="BG64" i="82"/>
  <c r="B65" i="82"/>
  <c r="C65" i="82"/>
  <c r="D65" i="82"/>
  <c r="E65" i="82"/>
  <c r="F65" i="82"/>
  <c r="G65" i="82"/>
  <c r="H65" i="82"/>
  <c r="I65" i="82"/>
  <c r="J65" i="82"/>
  <c r="K65" i="82"/>
  <c r="L65" i="82"/>
  <c r="M65" i="82"/>
  <c r="N65" i="82"/>
  <c r="O65" i="82"/>
  <c r="P65" i="82"/>
  <c r="Q65" i="82"/>
  <c r="R65" i="82"/>
  <c r="S65" i="82"/>
  <c r="T65" i="82"/>
  <c r="U65" i="82"/>
  <c r="V65" i="82"/>
  <c r="W65" i="82"/>
  <c r="X65" i="82"/>
  <c r="Y65" i="82"/>
  <c r="Z65" i="82"/>
  <c r="AA65" i="82"/>
  <c r="AB65" i="82"/>
  <c r="AC65" i="82"/>
  <c r="AD65" i="82"/>
  <c r="AE65" i="82"/>
  <c r="AF65" i="82"/>
  <c r="AG65" i="82"/>
  <c r="AH65" i="82"/>
  <c r="AI65" i="82"/>
  <c r="AJ65" i="82"/>
  <c r="AK65" i="82"/>
  <c r="AL65" i="82"/>
  <c r="AM65" i="82"/>
  <c r="AN65" i="82"/>
  <c r="AO65" i="82"/>
  <c r="AP65" i="82"/>
  <c r="AQ65" i="82"/>
  <c r="AR65" i="82"/>
  <c r="AS65" i="82"/>
  <c r="AT65" i="82"/>
  <c r="AU65" i="82"/>
  <c r="AV65" i="82"/>
  <c r="AW65" i="82"/>
  <c r="AX65" i="82"/>
  <c r="AY65" i="82"/>
  <c r="AZ65" i="82"/>
  <c r="BA65" i="82"/>
  <c r="BB65" i="82"/>
  <c r="BC65" i="82"/>
  <c r="BD65" i="82"/>
  <c r="BE65" i="82"/>
  <c r="BF65" i="82"/>
  <c r="BG65" i="82"/>
  <c r="B66" i="82"/>
  <c r="C66" i="82"/>
  <c r="D66" i="82"/>
  <c r="E66" i="82"/>
  <c r="F66" i="82"/>
  <c r="G66" i="82"/>
  <c r="H66" i="82"/>
  <c r="I66" i="82"/>
  <c r="J66" i="82"/>
  <c r="K66" i="82"/>
  <c r="L66" i="82"/>
  <c r="M66" i="82"/>
  <c r="N66" i="82"/>
  <c r="O66" i="82"/>
  <c r="P66" i="82"/>
  <c r="Q66" i="82"/>
  <c r="R66" i="82"/>
  <c r="S66" i="82"/>
  <c r="T66" i="82"/>
  <c r="U66" i="82"/>
  <c r="V66" i="82"/>
  <c r="W66" i="82"/>
  <c r="X66" i="82"/>
  <c r="Y66" i="82"/>
  <c r="Z66" i="82"/>
  <c r="AA66" i="82"/>
  <c r="AB66" i="82"/>
  <c r="AC66" i="82"/>
  <c r="AD66" i="82"/>
  <c r="AE66" i="82"/>
  <c r="AF66" i="82"/>
  <c r="AG66" i="82"/>
  <c r="AH66" i="82"/>
  <c r="AI66" i="82"/>
  <c r="AJ66" i="82"/>
  <c r="AK66" i="82"/>
  <c r="AL66" i="82"/>
  <c r="AM66" i="82"/>
  <c r="AN66" i="82"/>
  <c r="AO66" i="82"/>
  <c r="AP66" i="82"/>
  <c r="AQ66" i="82"/>
  <c r="AR66" i="82"/>
  <c r="AS66" i="82"/>
  <c r="AT66" i="82"/>
  <c r="AU66" i="82"/>
  <c r="AV66" i="82"/>
  <c r="AW66" i="82"/>
  <c r="AX66" i="82"/>
  <c r="AY66" i="82"/>
  <c r="AZ66" i="82"/>
  <c r="BA66" i="82"/>
  <c r="BB66" i="82"/>
  <c r="BC66" i="82"/>
  <c r="BD66" i="82"/>
  <c r="BE66" i="82"/>
  <c r="BF66" i="82"/>
  <c r="BG66" i="82"/>
  <c r="B67" i="82"/>
  <c r="C67" i="82"/>
  <c r="D67" i="82"/>
  <c r="E67" i="82"/>
  <c r="F67" i="82"/>
  <c r="G67" i="82"/>
  <c r="H67" i="82"/>
  <c r="I67" i="82"/>
  <c r="J67" i="82"/>
  <c r="K67" i="82"/>
  <c r="L67" i="82"/>
  <c r="M67" i="82"/>
  <c r="N67" i="82"/>
  <c r="O67" i="82"/>
  <c r="P67" i="82"/>
  <c r="Q67" i="82"/>
  <c r="R67" i="82"/>
  <c r="S67" i="82"/>
  <c r="T67" i="82"/>
  <c r="U67" i="82"/>
  <c r="V67" i="82"/>
  <c r="W67" i="82"/>
  <c r="X67" i="82"/>
  <c r="Y67" i="82"/>
  <c r="Z67" i="82"/>
  <c r="AA67" i="82"/>
  <c r="AB67" i="82"/>
  <c r="AC67" i="82"/>
  <c r="AD67" i="82"/>
  <c r="AE67" i="82"/>
  <c r="AF67" i="82"/>
  <c r="AG67" i="82"/>
  <c r="AH67" i="82"/>
  <c r="AI67" i="82"/>
  <c r="AJ67" i="82"/>
  <c r="AK67" i="82"/>
  <c r="AL67" i="82"/>
  <c r="AM67" i="82"/>
  <c r="AN67" i="82"/>
  <c r="AO67" i="82"/>
  <c r="AP67" i="82"/>
  <c r="AQ67" i="82"/>
  <c r="AR67" i="82"/>
  <c r="AS67" i="82"/>
  <c r="AT67" i="82"/>
  <c r="AU67" i="82"/>
  <c r="AV67" i="82"/>
  <c r="AW67" i="82"/>
  <c r="AX67" i="82"/>
  <c r="AY67" i="82"/>
  <c r="AZ67" i="82"/>
  <c r="BA67" i="82"/>
  <c r="BB67" i="82"/>
  <c r="BC67" i="82"/>
  <c r="BD67" i="82"/>
  <c r="BE67" i="82"/>
  <c r="BF67" i="82"/>
  <c r="BG67" i="82"/>
  <c r="B68" i="82"/>
  <c r="C68" i="82"/>
  <c r="D68" i="82"/>
  <c r="E68" i="82"/>
  <c r="F68" i="82"/>
  <c r="G68" i="82"/>
  <c r="H68" i="82"/>
  <c r="I68" i="82"/>
  <c r="J68" i="82"/>
  <c r="K68" i="82"/>
  <c r="L68" i="82"/>
  <c r="M68" i="82"/>
  <c r="N68" i="82"/>
  <c r="O68" i="82"/>
  <c r="P68" i="82"/>
  <c r="Q68" i="82"/>
  <c r="R68" i="82"/>
  <c r="S68" i="82"/>
  <c r="T68" i="82"/>
  <c r="U68" i="82"/>
  <c r="V68" i="82"/>
  <c r="W68" i="82"/>
  <c r="X68" i="82"/>
  <c r="Y68" i="82"/>
  <c r="Z68" i="82"/>
  <c r="AA68" i="82"/>
  <c r="AB68" i="82"/>
  <c r="AC68" i="82"/>
  <c r="AD68" i="82"/>
  <c r="AE68" i="82"/>
  <c r="AF68" i="82"/>
  <c r="AG68" i="82"/>
  <c r="AH68" i="82"/>
  <c r="AI68" i="82"/>
  <c r="AJ68" i="82"/>
  <c r="AK68" i="82"/>
  <c r="AL68" i="82"/>
  <c r="AM68" i="82"/>
  <c r="AN68" i="82"/>
  <c r="AO68" i="82"/>
  <c r="AP68" i="82"/>
  <c r="AQ68" i="82"/>
  <c r="AR68" i="82"/>
  <c r="AS68" i="82"/>
  <c r="AT68" i="82"/>
  <c r="AU68" i="82"/>
  <c r="AV68" i="82"/>
  <c r="AW68" i="82"/>
  <c r="AX68" i="82"/>
  <c r="AY68" i="82"/>
  <c r="AZ68" i="82"/>
  <c r="BA68" i="82"/>
  <c r="BB68" i="82"/>
  <c r="BC68" i="82"/>
  <c r="BD68" i="82"/>
  <c r="BE68" i="82"/>
  <c r="BF68" i="82"/>
  <c r="BG68" i="82"/>
  <c r="B69" i="82"/>
  <c r="C69" i="82"/>
  <c r="D69" i="82"/>
  <c r="E69" i="82"/>
  <c r="F69" i="82"/>
  <c r="G69" i="82"/>
  <c r="H69" i="82"/>
  <c r="I69" i="82"/>
  <c r="J69" i="82"/>
  <c r="K69" i="82"/>
  <c r="L69" i="82"/>
  <c r="M69" i="82"/>
  <c r="N69" i="82"/>
  <c r="O69" i="82"/>
  <c r="P69" i="82"/>
  <c r="Q69" i="82"/>
  <c r="R69" i="82"/>
  <c r="S69" i="82"/>
  <c r="T69" i="82"/>
  <c r="U69" i="82"/>
  <c r="V69" i="82"/>
  <c r="W69" i="82"/>
  <c r="X69" i="82"/>
  <c r="Y69" i="82"/>
  <c r="Z69" i="82"/>
  <c r="AA69" i="82"/>
  <c r="AB69" i="82"/>
  <c r="AC69" i="82"/>
  <c r="AD69" i="82"/>
  <c r="AE69" i="82"/>
  <c r="AF69" i="82"/>
  <c r="AG69" i="82"/>
  <c r="AH69" i="82"/>
  <c r="AI69" i="82"/>
  <c r="AJ69" i="82"/>
  <c r="AK69" i="82"/>
  <c r="AL69" i="82"/>
  <c r="AM69" i="82"/>
  <c r="AN69" i="82"/>
  <c r="AO69" i="82"/>
  <c r="AP69" i="82"/>
  <c r="AQ69" i="82"/>
  <c r="AR69" i="82"/>
  <c r="AS69" i="82"/>
  <c r="AT69" i="82"/>
  <c r="AU69" i="82"/>
  <c r="AV69" i="82"/>
  <c r="AW69" i="82"/>
  <c r="AX69" i="82"/>
  <c r="AY69" i="82"/>
  <c r="AZ69" i="82"/>
  <c r="BA69" i="82"/>
  <c r="BB69" i="82"/>
  <c r="BC69" i="82"/>
  <c r="BD69" i="82"/>
  <c r="BE69" i="82"/>
  <c r="BF69" i="82"/>
  <c r="BG69" i="82"/>
  <c r="B70" i="82"/>
  <c r="C70" i="82"/>
  <c r="D70" i="82"/>
  <c r="E70" i="82"/>
  <c r="F70" i="82"/>
  <c r="G70" i="82"/>
  <c r="H70" i="82"/>
  <c r="I70" i="82"/>
  <c r="J70" i="82"/>
  <c r="K70" i="82"/>
  <c r="L70" i="82"/>
  <c r="M70" i="82"/>
  <c r="N70" i="82"/>
  <c r="O70" i="82"/>
  <c r="P70" i="82"/>
  <c r="Q70" i="82"/>
  <c r="R70" i="82"/>
  <c r="S70" i="82"/>
  <c r="T70" i="82"/>
  <c r="U70" i="82"/>
  <c r="V70" i="82"/>
  <c r="W70" i="82"/>
  <c r="X70" i="82"/>
  <c r="Y70" i="82"/>
  <c r="Z70" i="82"/>
  <c r="AA70" i="82"/>
  <c r="AB70" i="82"/>
  <c r="AC70" i="82"/>
  <c r="AD70" i="82"/>
  <c r="AE70" i="82"/>
  <c r="AF70" i="82"/>
  <c r="AG70" i="82"/>
  <c r="AH70" i="82"/>
  <c r="AI70" i="82"/>
  <c r="AJ70" i="82"/>
  <c r="AK70" i="82"/>
  <c r="AL70" i="82"/>
  <c r="AM70" i="82"/>
  <c r="AN70" i="82"/>
  <c r="AO70" i="82"/>
  <c r="AP70" i="82"/>
  <c r="AQ70" i="82"/>
  <c r="AR70" i="82"/>
  <c r="AS70" i="82"/>
  <c r="AT70" i="82"/>
  <c r="AU70" i="82"/>
  <c r="AV70" i="82"/>
  <c r="AW70" i="82"/>
  <c r="AX70" i="82"/>
  <c r="AY70" i="82"/>
  <c r="AZ70" i="82"/>
  <c r="BA70" i="82"/>
  <c r="BB70" i="82"/>
  <c r="BC70" i="82"/>
  <c r="BD70" i="82"/>
  <c r="BE70" i="82"/>
  <c r="BF70" i="82"/>
  <c r="BG70" i="82"/>
  <c r="B71" i="82"/>
  <c r="C71" i="82"/>
  <c r="D71" i="82"/>
  <c r="E71" i="82"/>
  <c r="F71" i="82"/>
  <c r="G71" i="82"/>
  <c r="H71" i="82"/>
  <c r="I71" i="82"/>
  <c r="J71" i="82"/>
  <c r="K71" i="82"/>
  <c r="L71" i="82"/>
  <c r="M71" i="82"/>
  <c r="N71" i="82"/>
  <c r="O71" i="82"/>
  <c r="P71" i="82"/>
  <c r="Q71" i="82"/>
  <c r="R71" i="82"/>
  <c r="S71" i="82"/>
  <c r="T71" i="82"/>
  <c r="U71" i="82"/>
  <c r="V71" i="82"/>
  <c r="W71" i="82"/>
  <c r="X71" i="82"/>
  <c r="Y71" i="82"/>
  <c r="Z71" i="82"/>
  <c r="AA71" i="82"/>
  <c r="AB71" i="82"/>
  <c r="AC71" i="82"/>
  <c r="AD71" i="82"/>
  <c r="AE71" i="82"/>
  <c r="AF71" i="82"/>
  <c r="AG71" i="82"/>
  <c r="AH71" i="82"/>
  <c r="AI71" i="82"/>
  <c r="AJ71" i="82"/>
  <c r="AK71" i="82"/>
  <c r="AL71" i="82"/>
  <c r="AM71" i="82"/>
  <c r="AN71" i="82"/>
  <c r="AO71" i="82"/>
  <c r="AP71" i="82"/>
  <c r="AQ71" i="82"/>
  <c r="AR71" i="82"/>
  <c r="AS71" i="82"/>
  <c r="AT71" i="82"/>
  <c r="AU71" i="82"/>
  <c r="AV71" i="82"/>
  <c r="AW71" i="82"/>
  <c r="AX71" i="82"/>
  <c r="AY71" i="82"/>
  <c r="AZ71" i="82"/>
  <c r="BA71" i="82"/>
  <c r="BB71" i="82"/>
  <c r="BC71" i="82"/>
  <c r="BD71" i="82"/>
  <c r="BE71" i="82"/>
  <c r="BF71" i="82"/>
  <c r="BG71" i="82"/>
  <c r="B72" i="82"/>
  <c r="C72" i="82"/>
  <c r="D72" i="82"/>
  <c r="E72" i="82"/>
  <c r="F72" i="82"/>
  <c r="G72" i="82"/>
  <c r="H72" i="82"/>
  <c r="I72" i="82"/>
  <c r="J72" i="82"/>
  <c r="K72" i="82"/>
  <c r="L72" i="82"/>
  <c r="M72" i="82"/>
  <c r="N72" i="82"/>
  <c r="O72" i="82"/>
  <c r="P72" i="82"/>
  <c r="Q72" i="82"/>
  <c r="R72" i="82"/>
  <c r="S72" i="82"/>
  <c r="T72" i="82"/>
  <c r="U72" i="82"/>
  <c r="V72" i="82"/>
  <c r="W72" i="82"/>
  <c r="X72" i="82"/>
  <c r="Y72" i="82"/>
  <c r="Z72" i="82"/>
  <c r="AA72" i="82"/>
  <c r="AB72" i="82"/>
  <c r="AC72" i="82"/>
  <c r="AD72" i="82"/>
  <c r="AE72" i="82"/>
  <c r="AF72" i="82"/>
  <c r="AG72" i="82"/>
  <c r="AH72" i="82"/>
  <c r="AI72" i="82"/>
  <c r="AJ72" i="82"/>
  <c r="AK72" i="82"/>
  <c r="AL72" i="82"/>
  <c r="AM72" i="82"/>
  <c r="AN72" i="82"/>
  <c r="AO72" i="82"/>
  <c r="AP72" i="82"/>
  <c r="AQ72" i="82"/>
  <c r="AR72" i="82"/>
  <c r="AS72" i="82"/>
  <c r="AT72" i="82"/>
  <c r="AU72" i="82"/>
  <c r="AV72" i="82"/>
  <c r="AW72" i="82"/>
  <c r="AX72" i="82"/>
  <c r="AY72" i="82"/>
  <c r="AZ72" i="82"/>
  <c r="BA72" i="82"/>
  <c r="BB72" i="82"/>
  <c r="BC72" i="82"/>
  <c r="BD72" i="82"/>
  <c r="BE72" i="82"/>
  <c r="BF72" i="82"/>
  <c r="BG72" i="82"/>
  <c r="B73" i="82"/>
  <c r="C73" i="82"/>
  <c r="D73" i="82"/>
  <c r="E73" i="82"/>
  <c r="F73" i="82"/>
  <c r="G73" i="82"/>
  <c r="H73" i="82"/>
  <c r="I73" i="82"/>
  <c r="J73" i="82"/>
  <c r="K73" i="82"/>
  <c r="L73" i="82"/>
  <c r="M73" i="82"/>
  <c r="N73" i="82"/>
  <c r="O73" i="82"/>
  <c r="P73" i="82"/>
  <c r="Q73" i="82"/>
  <c r="R73" i="82"/>
  <c r="S73" i="82"/>
  <c r="T73" i="82"/>
  <c r="U73" i="82"/>
  <c r="V73" i="82"/>
  <c r="W73" i="82"/>
  <c r="X73" i="82"/>
  <c r="Y73" i="82"/>
  <c r="Z73" i="82"/>
  <c r="AA73" i="82"/>
  <c r="AB73" i="82"/>
  <c r="AC73" i="82"/>
  <c r="AD73" i="82"/>
  <c r="AE73" i="82"/>
  <c r="AF73" i="82"/>
  <c r="AG73" i="82"/>
  <c r="AH73" i="82"/>
  <c r="AI73" i="82"/>
  <c r="AJ73" i="82"/>
  <c r="AK73" i="82"/>
  <c r="AL73" i="82"/>
  <c r="AM73" i="82"/>
  <c r="AN73" i="82"/>
  <c r="AO73" i="82"/>
  <c r="AP73" i="82"/>
  <c r="AQ73" i="82"/>
  <c r="AR73" i="82"/>
  <c r="AS73" i="82"/>
  <c r="AT73" i="82"/>
  <c r="AU73" i="82"/>
  <c r="AV73" i="82"/>
  <c r="AW73" i="82"/>
  <c r="AX73" i="82"/>
  <c r="AY73" i="82"/>
  <c r="AZ73" i="82"/>
  <c r="BA73" i="82"/>
  <c r="BB73" i="82"/>
  <c r="BC73" i="82"/>
  <c r="BD73" i="82"/>
  <c r="BE73" i="82"/>
  <c r="BF73" i="82"/>
  <c r="BG73" i="82"/>
  <c r="B74" i="82"/>
  <c r="C74" i="82"/>
  <c r="D74" i="82"/>
  <c r="E74" i="82"/>
  <c r="F74" i="82"/>
  <c r="G74" i="82"/>
  <c r="H74" i="82"/>
  <c r="I74" i="82"/>
  <c r="J74" i="82"/>
  <c r="K74" i="82"/>
  <c r="L74" i="82"/>
  <c r="M74" i="82"/>
  <c r="N74" i="82"/>
  <c r="O74" i="82"/>
  <c r="P74" i="82"/>
  <c r="Q74" i="82"/>
  <c r="R74" i="82"/>
  <c r="S74" i="82"/>
  <c r="T74" i="82"/>
  <c r="U74" i="82"/>
  <c r="V74" i="82"/>
  <c r="W74" i="82"/>
  <c r="X74" i="82"/>
  <c r="Y74" i="82"/>
  <c r="Z74" i="82"/>
  <c r="AA74" i="82"/>
  <c r="AB74" i="82"/>
  <c r="AC74" i="82"/>
  <c r="AD74" i="82"/>
  <c r="AE74" i="82"/>
  <c r="AF74" i="82"/>
  <c r="AG74" i="82"/>
  <c r="AH74" i="82"/>
  <c r="AI74" i="82"/>
  <c r="AJ74" i="82"/>
  <c r="AK74" i="82"/>
  <c r="AL74" i="82"/>
  <c r="AM74" i="82"/>
  <c r="AN74" i="82"/>
  <c r="AO74" i="82"/>
  <c r="AP74" i="82"/>
  <c r="AQ74" i="82"/>
  <c r="AR74" i="82"/>
  <c r="AS74" i="82"/>
  <c r="AT74" i="82"/>
  <c r="AU74" i="82"/>
  <c r="AV74" i="82"/>
  <c r="AW74" i="82"/>
  <c r="AX74" i="82"/>
  <c r="AY74" i="82"/>
  <c r="AZ74" i="82"/>
  <c r="BA74" i="82"/>
  <c r="BB74" i="82"/>
  <c r="BC74" i="82"/>
  <c r="BD74" i="82"/>
  <c r="BE74" i="82"/>
  <c r="BF74" i="82"/>
  <c r="BG74" i="82"/>
  <c r="B75" i="82"/>
  <c r="C75" i="82"/>
  <c r="D75" i="82"/>
  <c r="E75" i="82"/>
  <c r="F75" i="82"/>
  <c r="G75" i="82"/>
  <c r="H75" i="82"/>
  <c r="I75" i="82"/>
  <c r="J75" i="82"/>
  <c r="K75" i="82"/>
  <c r="L75" i="82"/>
  <c r="M75" i="82"/>
  <c r="N75" i="82"/>
  <c r="O75" i="82"/>
  <c r="P75" i="82"/>
  <c r="Q75" i="82"/>
  <c r="R75" i="82"/>
  <c r="S75" i="82"/>
  <c r="T75" i="82"/>
  <c r="U75" i="82"/>
  <c r="V75" i="82"/>
  <c r="W75" i="82"/>
  <c r="X75" i="82"/>
  <c r="Y75" i="82"/>
  <c r="Z75" i="82"/>
  <c r="AA75" i="82"/>
  <c r="AB75" i="82"/>
  <c r="AC75" i="82"/>
  <c r="AD75" i="82"/>
  <c r="AE75" i="82"/>
  <c r="AF75" i="82"/>
  <c r="AG75" i="82"/>
  <c r="AH75" i="82"/>
  <c r="AI75" i="82"/>
  <c r="AJ75" i="82"/>
  <c r="AK75" i="82"/>
  <c r="AL75" i="82"/>
  <c r="AM75" i="82"/>
  <c r="AN75" i="82"/>
  <c r="AO75" i="82"/>
  <c r="AP75" i="82"/>
  <c r="AQ75" i="82"/>
  <c r="AR75" i="82"/>
  <c r="AS75" i="82"/>
  <c r="AT75" i="82"/>
  <c r="AU75" i="82"/>
  <c r="AV75" i="82"/>
  <c r="AW75" i="82"/>
  <c r="AX75" i="82"/>
  <c r="AY75" i="82"/>
  <c r="AZ75" i="82"/>
  <c r="BA75" i="82"/>
  <c r="BB75" i="82"/>
  <c r="BC75" i="82"/>
  <c r="BD75" i="82"/>
  <c r="BE75" i="82"/>
  <c r="BF75" i="82"/>
  <c r="BG75" i="82"/>
  <c r="B76" i="82"/>
  <c r="C76" i="82"/>
  <c r="D76" i="82"/>
  <c r="E76" i="82"/>
  <c r="F76" i="82"/>
  <c r="G76" i="82"/>
  <c r="H76" i="82"/>
  <c r="I76" i="82"/>
  <c r="J76" i="82"/>
  <c r="K76" i="82"/>
  <c r="L76" i="82"/>
  <c r="M76" i="82"/>
  <c r="N76" i="82"/>
  <c r="O76" i="82"/>
  <c r="P76" i="82"/>
  <c r="Q76" i="82"/>
  <c r="R76" i="82"/>
  <c r="S76" i="82"/>
  <c r="T76" i="82"/>
  <c r="U76" i="82"/>
  <c r="V76" i="82"/>
  <c r="W76" i="82"/>
  <c r="X76" i="82"/>
  <c r="Y76" i="82"/>
  <c r="Z76" i="82"/>
  <c r="AA76" i="82"/>
  <c r="AB76" i="82"/>
  <c r="AC76" i="82"/>
  <c r="AD76" i="82"/>
  <c r="AE76" i="82"/>
  <c r="AF76" i="82"/>
  <c r="AG76" i="82"/>
  <c r="AH76" i="82"/>
  <c r="AI76" i="82"/>
  <c r="AJ76" i="82"/>
  <c r="AK76" i="82"/>
  <c r="AL76" i="82"/>
  <c r="AM76" i="82"/>
  <c r="AN76" i="82"/>
  <c r="AO76" i="82"/>
  <c r="AP76" i="82"/>
  <c r="AQ76" i="82"/>
  <c r="AR76" i="82"/>
  <c r="AS76" i="82"/>
  <c r="AT76" i="82"/>
  <c r="AU76" i="82"/>
  <c r="AV76" i="82"/>
  <c r="AW76" i="82"/>
  <c r="AX76" i="82"/>
  <c r="AY76" i="82"/>
  <c r="AZ76" i="82"/>
  <c r="BA76" i="82"/>
  <c r="BB76" i="82"/>
  <c r="BC76" i="82"/>
  <c r="BD76" i="82"/>
  <c r="BE76" i="82"/>
  <c r="BF76" i="82"/>
  <c r="BG76" i="82"/>
  <c r="B77" i="82"/>
  <c r="C77" i="82"/>
  <c r="D77" i="82"/>
  <c r="E77" i="82"/>
  <c r="F77" i="82"/>
  <c r="G77" i="82"/>
  <c r="H77" i="82"/>
  <c r="I77" i="82"/>
  <c r="J77" i="82"/>
  <c r="K77" i="82"/>
  <c r="L77" i="82"/>
  <c r="M77" i="82"/>
  <c r="N77" i="82"/>
  <c r="O77" i="82"/>
  <c r="P77" i="82"/>
  <c r="Q77" i="82"/>
  <c r="R77" i="82"/>
  <c r="S77" i="82"/>
  <c r="T77" i="82"/>
  <c r="U77" i="82"/>
  <c r="V77" i="82"/>
  <c r="W77" i="82"/>
  <c r="X77" i="82"/>
  <c r="Y77" i="82"/>
  <c r="Z77" i="82"/>
  <c r="AA77" i="82"/>
  <c r="AB77" i="82"/>
  <c r="AC77" i="82"/>
  <c r="AD77" i="82"/>
  <c r="AE77" i="82"/>
  <c r="AF77" i="82"/>
  <c r="AG77" i="82"/>
  <c r="AH77" i="82"/>
  <c r="AI77" i="82"/>
  <c r="AJ77" i="82"/>
  <c r="AK77" i="82"/>
  <c r="AL77" i="82"/>
  <c r="AM77" i="82"/>
  <c r="AN77" i="82"/>
  <c r="AO77" i="82"/>
  <c r="AP77" i="82"/>
  <c r="AQ77" i="82"/>
  <c r="AR77" i="82"/>
  <c r="AS77" i="82"/>
  <c r="AT77" i="82"/>
  <c r="AU77" i="82"/>
  <c r="AV77" i="82"/>
  <c r="AW77" i="82"/>
  <c r="AX77" i="82"/>
  <c r="AY77" i="82"/>
  <c r="AZ77" i="82"/>
  <c r="BA77" i="82"/>
  <c r="BB77" i="82"/>
  <c r="BC77" i="82"/>
  <c r="BD77" i="82"/>
  <c r="BE77" i="82"/>
  <c r="BF77" i="82"/>
  <c r="BG77" i="82"/>
  <c r="B78" i="82"/>
  <c r="C78" i="82"/>
  <c r="D78" i="82"/>
  <c r="E78" i="82"/>
  <c r="F78" i="82"/>
  <c r="G78" i="82"/>
  <c r="H78" i="82"/>
  <c r="I78" i="82"/>
  <c r="J78" i="82"/>
  <c r="K78" i="82"/>
  <c r="L78" i="82"/>
  <c r="M78" i="82"/>
  <c r="N78" i="82"/>
  <c r="O78" i="82"/>
  <c r="P78" i="82"/>
  <c r="Q78" i="82"/>
  <c r="R78" i="82"/>
  <c r="S78" i="82"/>
  <c r="T78" i="82"/>
  <c r="U78" i="82"/>
  <c r="V78" i="82"/>
  <c r="W78" i="82"/>
  <c r="X78" i="82"/>
  <c r="Y78" i="82"/>
  <c r="Z78" i="82"/>
  <c r="AA78" i="82"/>
  <c r="AB78" i="82"/>
  <c r="AC78" i="82"/>
  <c r="AD78" i="82"/>
  <c r="AE78" i="82"/>
  <c r="AF78" i="82"/>
  <c r="AG78" i="82"/>
  <c r="AH78" i="82"/>
  <c r="AI78" i="82"/>
  <c r="AJ78" i="82"/>
  <c r="AK78" i="82"/>
  <c r="AL78" i="82"/>
  <c r="AM78" i="82"/>
  <c r="AN78" i="82"/>
  <c r="AO78" i="82"/>
  <c r="AP78" i="82"/>
  <c r="AQ78" i="82"/>
  <c r="AR78" i="82"/>
  <c r="AS78" i="82"/>
  <c r="AT78" i="82"/>
  <c r="AU78" i="82"/>
  <c r="AV78" i="82"/>
  <c r="AW78" i="82"/>
  <c r="AX78" i="82"/>
  <c r="AY78" i="82"/>
  <c r="AZ78" i="82"/>
  <c r="BA78" i="82"/>
  <c r="BB78" i="82"/>
  <c r="BC78" i="82"/>
  <c r="BD78" i="82"/>
  <c r="BE78" i="82"/>
  <c r="BF78" i="82"/>
  <c r="BG78" i="82"/>
  <c r="B79" i="82"/>
  <c r="C79" i="82"/>
  <c r="D79" i="82"/>
  <c r="E79" i="82"/>
  <c r="F79" i="82"/>
  <c r="G79" i="82"/>
  <c r="H79" i="82"/>
  <c r="I79" i="82"/>
  <c r="J79" i="82"/>
  <c r="K79" i="82"/>
  <c r="L79" i="82"/>
  <c r="M79" i="82"/>
  <c r="N79" i="82"/>
  <c r="O79" i="82"/>
  <c r="P79" i="82"/>
  <c r="Q79" i="82"/>
  <c r="R79" i="82"/>
  <c r="S79" i="82"/>
  <c r="T79" i="82"/>
  <c r="U79" i="82"/>
  <c r="V79" i="82"/>
  <c r="W79" i="82"/>
  <c r="X79" i="82"/>
  <c r="Y79" i="82"/>
  <c r="Z79" i="82"/>
  <c r="AA79" i="82"/>
  <c r="AB79" i="82"/>
  <c r="AC79" i="82"/>
  <c r="AD79" i="82"/>
  <c r="AE79" i="82"/>
  <c r="AF79" i="82"/>
  <c r="AG79" i="82"/>
  <c r="AH79" i="82"/>
  <c r="AI79" i="82"/>
  <c r="AJ79" i="82"/>
  <c r="AK79" i="82"/>
  <c r="AL79" i="82"/>
  <c r="AM79" i="82"/>
  <c r="AN79" i="82"/>
  <c r="AO79" i="82"/>
  <c r="AP79" i="82"/>
  <c r="AQ79" i="82"/>
  <c r="AR79" i="82"/>
  <c r="AS79" i="82"/>
  <c r="AT79" i="82"/>
  <c r="AU79" i="82"/>
  <c r="AV79" i="82"/>
  <c r="AW79" i="82"/>
  <c r="AX79" i="82"/>
  <c r="AY79" i="82"/>
  <c r="AZ79" i="82"/>
  <c r="BA79" i="82"/>
  <c r="BB79" i="82"/>
  <c r="BC79" i="82"/>
  <c r="BD79" i="82"/>
  <c r="BE79" i="82"/>
  <c r="BF79" i="82"/>
  <c r="BG79" i="82"/>
  <c r="B80" i="82"/>
  <c r="C80" i="82"/>
  <c r="D80" i="82"/>
  <c r="E80" i="82"/>
  <c r="F80" i="82"/>
  <c r="G80" i="82"/>
  <c r="H80" i="82"/>
  <c r="I80" i="82"/>
  <c r="J80" i="82"/>
  <c r="K80" i="82"/>
  <c r="L80" i="82"/>
  <c r="M80" i="82"/>
  <c r="N80" i="82"/>
  <c r="O80" i="82"/>
  <c r="P80" i="82"/>
  <c r="Q80" i="82"/>
  <c r="R80" i="82"/>
  <c r="S80" i="82"/>
  <c r="T80" i="82"/>
  <c r="U80" i="82"/>
  <c r="V80" i="82"/>
  <c r="W80" i="82"/>
  <c r="X80" i="82"/>
  <c r="Y80" i="82"/>
  <c r="Z80" i="82"/>
  <c r="AA80" i="82"/>
  <c r="AB80" i="82"/>
  <c r="AC80" i="82"/>
  <c r="AD80" i="82"/>
  <c r="AE80" i="82"/>
  <c r="AF80" i="82"/>
  <c r="AG80" i="82"/>
  <c r="AH80" i="82"/>
  <c r="AI80" i="82"/>
  <c r="AJ80" i="82"/>
  <c r="AK80" i="82"/>
  <c r="AL80" i="82"/>
  <c r="AM80" i="82"/>
  <c r="AN80" i="82"/>
  <c r="AO80" i="82"/>
  <c r="AP80" i="82"/>
  <c r="AQ80" i="82"/>
  <c r="AR80" i="82"/>
  <c r="AS80" i="82"/>
  <c r="AT80" i="82"/>
  <c r="AU80" i="82"/>
  <c r="AV80" i="82"/>
  <c r="AW80" i="82"/>
  <c r="AX80" i="82"/>
  <c r="AY80" i="82"/>
  <c r="AZ80" i="82"/>
  <c r="BA80" i="82"/>
  <c r="BB80" i="82"/>
  <c r="BC80" i="82"/>
  <c r="BD80" i="82"/>
  <c r="BE80" i="82"/>
  <c r="BF80" i="82"/>
  <c r="BG80" i="82"/>
  <c r="B81" i="82"/>
  <c r="C81" i="82"/>
  <c r="D81" i="82"/>
  <c r="E81" i="82"/>
  <c r="F81" i="82"/>
  <c r="G81" i="82"/>
  <c r="H81" i="82"/>
  <c r="I81" i="82"/>
  <c r="J81" i="82"/>
  <c r="K81" i="82"/>
  <c r="L81" i="82"/>
  <c r="M81" i="82"/>
  <c r="N81" i="82"/>
  <c r="O81" i="82"/>
  <c r="P81" i="82"/>
  <c r="Q81" i="82"/>
  <c r="R81" i="82"/>
  <c r="S81" i="82"/>
  <c r="T81" i="82"/>
  <c r="U81" i="82"/>
  <c r="V81" i="82"/>
  <c r="W81" i="82"/>
  <c r="X81" i="82"/>
  <c r="Y81" i="82"/>
  <c r="Z81" i="82"/>
  <c r="AA81" i="82"/>
  <c r="AB81" i="82"/>
  <c r="AC81" i="82"/>
  <c r="AD81" i="82"/>
  <c r="AE81" i="82"/>
  <c r="AF81" i="82"/>
  <c r="AG81" i="82"/>
  <c r="AH81" i="82"/>
  <c r="AI81" i="82"/>
  <c r="AJ81" i="82"/>
  <c r="AK81" i="82"/>
  <c r="AL81" i="82"/>
  <c r="AM81" i="82"/>
  <c r="AN81" i="82"/>
  <c r="AO81" i="82"/>
  <c r="AP81" i="82"/>
  <c r="AQ81" i="82"/>
  <c r="AR81" i="82"/>
  <c r="AS81" i="82"/>
  <c r="AT81" i="82"/>
  <c r="AU81" i="82"/>
  <c r="AV81" i="82"/>
  <c r="AW81" i="82"/>
  <c r="AX81" i="82"/>
  <c r="AY81" i="82"/>
  <c r="AZ81" i="82"/>
  <c r="BA81" i="82"/>
  <c r="BB81" i="82"/>
  <c r="BC81" i="82"/>
  <c r="BD81" i="82"/>
  <c r="BE81" i="82"/>
  <c r="BF81" i="82"/>
  <c r="BG81" i="82"/>
  <c r="B82" i="82"/>
  <c r="C82" i="82"/>
  <c r="D82" i="82"/>
  <c r="E82" i="82"/>
  <c r="F82" i="82"/>
  <c r="G82" i="82"/>
  <c r="H82" i="82"/>
  <c r="I82" i="82"/>
  <c r="J82" i="82"/>
  <c r="K82" i="82"/>
  <c r="L82" i="82"/>
  <c r="M82" i="82"/>
  <c r="N82" i="82"/>
  <c r="O82" i="82"/>
  <c r="P82" i="82"/>
  <c r="Q82" i="82"/>
  <c r="R82" i="82"/>
  <c r="S82" i="82"/>
  <c r="T82" i="82"/>
  <c r="U82" i="82"/>
  <c r="V82" i="82"/>
  <c r="W82" i="82"/>
  <c r="X82" i="82"/>
  <c r="Y82" i="82"/>
  <c r="Z82" i="82"/>
  <c r="AA82" i="82"/>
  <c r="AB82" i="82"/>
  <c r="AC82" i="82"/>
  <c r="AD82" i="82"/>
  <c r="AE82" i="82"/>
  <c r="AF82" i="82"/>
  <c r="AG82" i="82"/>
  <c r="AH82" i="82"/>
  <c r="AI82" i="82"/>
  <c r="AJ82" i="82"/>
  <c r="AK82" i="82"/>
  <c r="AL82" i="82"/>
  <c r="AM82" i="82"/>
  <c r="AN82" i="82"/>
  <c r="AO82" i="82"/>
  <c r="AP82" i="82"/>
  <c r="AQ82" i="82"/>
  <c r="AR82" i="82"/>
  <c r="AS82" i="82"/>
  <c r="AT82" i="82"/>
  <c r="AU82" i="82"/>
  <c r="AV82" i="82"/>
  <c r="AW82" i="82"/>
  <c r="AX82" i="82"/>
  <c r="AY82" i="82"/>
  <c r="AZ82" i="82"/>
  <c r="BA82" i="82"/>
  <c r="BB82" i="82"/>
  <c r="BC82" i="82"/>
  <c r="BD82" i="82"/>
  <c r="BE82" i="82"/>
  <c r="BF82" i="82"/>
  <c r="BG82" i="82"/>
  <c r="B83" i="82"/>
  <c r="C83" i="82"/>
  <c r="D83" i="82"/>
  <c r="E83" i="82"/>
  <c r="F83" i="82"/>
  <c r="G83" i="82"/>
  <c r="H83" i="82"/>
  <c r="I83" i="82"/>
  <c r="J83" i="82"/>
  <c r="K83" i="82"/>
  <c r="L83" i="82"/>
  <c r="M83" i="82"/>
  <c r="N83" i="82"/>
  <c r="O83" i="82"/>
  <c r="P83" i="82"/>
  <c r="Q83" i="82"/>
  <c r="R83" i="82"/>
  <c r="S83" i="82"/>
  <c r="T83" i="82"/>
  <c r="U83" i="82"/>
  <c r="V83" i="82"/>
  <c r="W83" i="82"/>
  <c r="X83" i="82"/>
  <c r="Y83" i="82"/>
  <c r="Z83" i="82"/>
  <c r="AA83" i="82"/>
  <c r="AB83" i="82"/>
  <c r="AC83" i="82"/>
  <c r="AD83" i="82"/>
  <c r="AE83" i="82"/>
  <c r="AF83" i="82"/>
  <c r="AG83" i="82"/>
  <c r="AH83" i="82"/>
  <c r="AI83" i="82"/>
  <c r="AJ83" i="82"/>
  <c r="AK83" i="82"/>
  <c r="AL83" i="82"/>
  <c r="AM83" i="82"/>
  <c r="AN83" i="82"/>
  <c r="AO83" i="82"/>
  <c r="AP83" i="82"/>
  <c r="AQ83" i="82"/>
  <c r="AR83" i="82"/>
  <c r="AS83" i="82"/>
  <c r="AT83" i="82"/>
  <c r="AU83" i="82"/>
  <c r="AV83" i="82"/>
  <c r="AW83" i="82"/>
  <c r="AX83" i="82"/>
  <c r="AY83" i="82"/>
  <c r="AZ83" i="82"/>
  <c r="BA83" i="82"/>
  <c r="BB83" i="82"/>
  <c r="BC83" i="82"/>
  <c r="BD83" i="82"/>
  <c r="BE83" i="82"/>
  <c r="BF83" i="82"/>
  <c r="BG83" i="82"/>
  <c r="B84" i="82"/>
  <c r="C84" i="82"/>
  <c r="D84" i="82"/>
  <c r="E84" i="82"/>
  <c r="F84" i="82"/>
  <c r="G84" i="82"/>
  <c r="H84" i="82"/>
  <c r="I84" i="82"/>
  <c r="J84" i="82"/>
  <c r="K84" i="82"/>
  <c r="L84" i="82"/>
  <c r="M84" i="82"/>
  <c r="N84" i="82"/>
  <c r="O84" i="82"/>
  <c r="P84" i="82"/>
  <c r="Q84" i="82"/>
  <c r="R84" i="82"/>
  <c r="S84" i="82"/>
  <c r="T84" i="82"/>
  <c r="U84" i="82"/>
  <c r="V84" i="82"/>
  <c r="W84" i="82"/>
  <c r="X84" i="82"/>
  <c r="Y84" i="82"/>
  <c r="Z84" i="82"/>
  <c r="AA84" i="82"/>
  <c r="AB84" i="82"/>
  <c r="AC84" i="82"/>
  <c r="AD84" i="82"/>
  <c r="AE84" i="82"/>
  <c r="AF84" i="82"/>
  <c r="AG84" i="82"/>
  <c r="AH84" i="82"/>
  <c r="AI84" i="82"/>
  <c r="AJ84" i="82"/>
  <c r="AK84" i="82"/>
  <c r="AL84" i="82"/>
  <c r="AM84" i="82"/>
  <c r="AN84" i="82"/>
  <c r="AO84" i="82"/>
  <c r="AP84" i="82"/>
  <c r="AQ84" i="82"/>
  <c r="AR84" i="82"/>
  <c r="AS84" i="82"/>
  <c r="AT84" i="82"/>
  <c r="AU84" i="82"/>
  <c r="AV84" i="82"/>
  <c r="AW84" i="82"/>
  <c r="AX84" i="82"/>
  <c r="AY84" i="82"/>
  <c r="AZ84" i="82"/>
  <c r="BA84" i="82"/>
  <c r="BB84" i="82"/>
  <c r="BC84" i="82"/>
  <c r="BD84" i="82"/>
  <c r="BE84" i="82"/>
  <c r="BF84" i="82"/>
  <c r="BG84" i="82"/>
  <c r="B85" i="82"/>
  <c r="C85" i="82"/>
  <c r="D85" i="82"/>
  <c r="E85" i="82"/>
  <c r="F85" i="82"/>
  <c r="G85" i="82"/>
  <c r="H85" i="82"/>
  <c r="I85" i="82"/>
  <c r="J85" i="82"/>
  <c r="K85" i="82"/>
  <c r="L85" i="82"/>
  <c r="M85" i="82"/>
  <c r="N85" i="82"/>
  <c r="O85" i="82"/>
  <c r="P85" i="82"/>
  <c r="Q85" i="82"/>
  <c r="R85" i="82"/>
  <c r="S85" i="82"/>
  <c r="T85" i="82"/>
  <c r="U85" i="82"/>
  <c r="V85" i="82"/>
  <c r="W85" i="82"/>
  <c r="X85" i="82"/>
  <c r="Y85" i="82"/>
  <c r="Z85" i="82"/>
  <c r="AA85" i="82"/>
  <c r="AB85" i="82"/>
  <c r="AC85" i="82"/>
  <c r="AD85" i="82"/>
  <c r="AE85" i="82"/>
  <c r="AF85" i="82"/>
  <c r="AG85" i="82"/>
  <c r="AH85" i="82"/>
  <c r="AI85" i="82"/>
  <c r="AJ85" i="82"/>
  <c r="AK85" i="82"/>
  <c r="AL85" i="82"/>
  <c r="AM85" i="82"/>
  <c r="AN85" i="82"/>
  <c r="AO85" i="82"/>
  <c r="AP85" i="82"/>
  <c r="AQ85" i="82"/>
  <c r="AR85" i="82"/>
  <c r="AS85" i="82"/>
  <c r="AT85" i="82"/>
  <c r="AU85" i="82"/>
  <c r="AV85" i="82"/>
  <c r="AW85" i="82"/>
  <c r="AX85" i="82"/>
  <c r="AY85" i="82"/>
  <c r="AZ85" i="82"/>
  <c r="BA85" i="82"/>
  <c r="BB85" i="82"/>
  <c r="BC85" i="82"/>
  <c r="BD85" i="82"/>
  <c r="BE85" i="82"/>
  <c r="BF85" i="82"/>
  <c r="BG85" i="82"/>
  <c r="BG3" i="82"/>
  <c r="BF3" i="82"/>
  <c r="BE3" i="82"/>
  <c r="BD3" i="82"/>
  <c r="BC3" i="82"/>
  <c r="BB3" i="82"/>
  <c r="BA3" i="82"/>
  <c r="AZ3" i="82"/>
  <c r="AY3" i="82"/>
  <c r="AX3" i="82"/>
  <c r="AW3" i="82"/>
  <c r="AV3" i="82"/>
  <c r="AU3" i="82"/>
  <c r="AT3" i="82"/>
  <c r="AS3" i="82"/>
  <c r="AR3" i="82"/>
  <c r="AQ3" i="82"/>
  <c r="AP3" i="82"/>
  <c r="AO3" i="82"/>
  <c r="AN3" i="82"/>
  <c r="AM3" i="82"/>
  <c r="AL3" i="82"/>
  <c r="AK3" i="82"/>
  <c r="AJ3" i="82"/>
  <c r="AI3" i="82"/>
  <c r="AH3" i="82"/>
  <c r="AG3" i="82"/>
  <c r="AF3" i="82"/>
  <c r="AE3" i="82"/>
  <c r="AD3" i="82"/>
  <c r="AC3" i="82"/>
  <c r="AB3" i="82"/>
  <c r="AA3" i="82"/>
  <c r="Z3" i="82"/>
  <c r="Y3" i="82"/>
  <c r="X3" i="82"/>
  <c r="W3" i="82"/>
  <c r="V3" i="82"/>
  <c r="U3" i="82"/>
  <c r="T3" i="82"/>
  <c r="S3" i="82"/>
  <c r="R3" i="82"/>
  <c r="Q3" i="82"/>
  <c r="P3" i="82"/>
  <c r="O3" i="82"/>
  <c r="N3" i="82"/>
  <c r="M3" i="82"/>
  <c r="L3" i="82"/>
  <c r="K3" i="82"/>
  <c r="J3" i="82"/>
  <c r="I3" i="82"/>
  <c r="G3" i="82"/>
  <c r="F3" i="82"/>
  <c r="E3" i="82"/>
  <c r="D3" i="82"/>
  <c r="C3" i="82"/>
  <c r="B3" i="82"/>
  <c r="H3" i="82"/>
  <c r="BR87" i="86"/>
  <c r="BQ87" i="86"/>
  <c r="BR86" i="86"/>
  <c r="BQ86" i="86"/>
  <c r="BR85" i="86"/>
  <c r="BQ85" i="86"/>
  <c r="BR84" i="86"/>
  <c r="BQ84" i="86"/>
  <c r="BR83" i="86"/>
  <c r="BQ83" i="86"/>
  <c r="BR82" i="86"/>
  <c r="BQ82" i="86"/>
  <c r="BR81" i="86"/>
  <c r="BQ81" i="86"/>
  <c r="BR80" i="86"/>
  <c r="BQ80" i="86"/>
  <c r="BR79" i="86"/>
  <c r="BQ79" i="86"/>
  <c r="BR78" i="86"/>
  <c r="BQ78" i="86"/>
  <c r="BR77" i="86"/>
  <c r="BQ77" i="86"/>
  <c r="BR76" i="86"/>
  <c r="BQ76" i="86"/>
  <c r="BR75" i="86"/>
  <c r="BQ75" i="86"/>
  <c r="BR74" i="86"/>
  <c r="BQ74" i="86"/>
  <c r="BR73" i="86"/>
  <c r="BQ73" i="86"/>
  <c r="BR72" i="86"/>
  <c r="BQ72" i="86"/>
  <c r="BR71" i="86"/>
  <c r="BQ71" i="86"/>
  <c r="BR70" i="86"/>
  <c r="BQ70" i="86"/>
  <c r="BR69" i="86"/>
  <c r="BQ69" i="86"/>
  <c r="BR68" i="86"/>
  <c r="BQ68" i="86"/>
  <c r="BR67" i="86"/>
  <c r="BQ67" i="86"/>
  <c r="BR66" i="86"/>
  <c r="BQ66" i="86"/>
  <c r="BR65" i="86"/>
  <c r="BQ65" i="86"/>
  <c r="BR64" i="86"/>
  <c r="BQ64" i="86"/>
  <c r="BR63" i="86"/>
  <c r="BQ63" i="86"/>
  <c r="BR62" i="86"/>
  <c r="BQ62" i="86"/>
  <c r="BR61" i="86"/>
  <c r="BQ61" i="86"/>
  <c r="BR60" i="86"/>
  <c r="BQ60" i="86"/>
  <c r="BR59" i="86"/>
  <c r="BQ59" i="86"/>
  <c r="BR58" i="86"/>
  <c r="BQ58" i="86"/>
  <c r="BR57" i="86"/>
  <c r="BQ57" i="86"/>
  <c r="BR56" i="86"/>
  <c r="BQ56" i="86"/>
  <c r="BR55" i="86"/>
  <c r="BQ55" i="86"/>
  <c r="BR54" i="86"/>
  <c r="BQ54" i="86"/>
  <c r="BR53" i="86"/>
  <c r="BQ53" i="86"/>
  <c r="BR52" i="86"/>
  <c r="BQ52" i="86"/>
  <c r="BR51" i="86"/>
  <c r="BQ51" i="86"/>
  <c r="BR50" i="86"/>
  <c r="BQ50" i="86"/>
  <c r="BR49" i="86"/>
  <c r="BQ49" i="86"/>
  <c r="BR48" i="86"/>
  <c r="BQ48" i="86"/>
  <c r="BR47" i="86"/>
  <c r="BQ47" i="86"/>
  <c r="BR46" i="86"/>
  <c r="BQ46" i="86"/>
  <c r="BR45" i="86"/>
  <c r="BQ45" i="86"/>
  <c r="BR44" i="86"/>
  <c r="BQ44" i="86"/>
  <c r="BR43" i="86"/>
  <c r="BQ43" i="86"/>
  <c r="BR42" i="86"/>
  <c r="BQ42" i="86"/>
  <c r="BR41" i="86"/>
  <c r="BQ41" i="86"/>
  <c r="BR40" i="86"/>
  <c r="BQ40" i="86"/>
  <c r="BR39" i="86"/>
  <c r="BQ39" i="86"/>
  <c r="BR38" i="86"/>
  <c r="BQ38" i="86"/>
  <c r="BR37" i="86"/>
  <c r="BQ37" i="86"/>
  <c r="BR36" i="86"/>
  <c r="BQ36" i="86"/>
  <c r="BR35" i="86"/>
  <c r="BQ35" i="86"/>
  <c r="BR34" i="86"/>
  <c r="BQ34" i="86"/>
  <c r="BR33" i="86"/>
  <c r="BQ33" i="86"/>
  <c r="BR32" i="86"/>
  <c r="BQ32" i="86"/>
  <c r="BR31" i="86"/>
  <c r="BQ31" i="86"/>
  <c r="BR30" i="86"/>
  <c r="BQ30" i="86"/>
  <c r="BR29" i="86"/>
  <c r="BQ29" i="86"/>
  <c r="BR28" i="86"/>
  <c r="BQ28" i="86"/>
  <c r="BR27" i="86"/>
  <c r="BQ27" i="86"/>
  <c r="BR26" i="86"/>
  <c r="BQ26" i="86"/>
  <c r="BR25" i="86"/>
  <c r="BQ25" i="86"/>
  <c r="BR24" i="86"/>
  <c r="BQ24" i="86"/>
  <c r="BR23" i="86"/>
  <c r="BQ23" i="86"/>
  <c r="BR22" i="86"/>
  <c r="BQ22" i="86"/>
  <c r="BR21" i="86"/>
  <c r="BQ21" i="86"/>
  <c r="BR20" i="86"/>
  <c r="BQ20" i="86"/>
  <c r="BR19" i="86"/>
  <c r="BQ19" i="86"/>
  <c r="BR18" i="86"/>
  <c r="BQ18" i="86"/>
  <c r="BR17" i="86"/>
  <c r="BQ17" i="86"/>
  <c r="BR16" i="86"/>
  <c r="BQ16" i="86"/>
  <c r="BR15" i="86"/>
  <c r="BQ15" i="86"/>
  <c r="BR14" i="86"/>
  <c r="BQ14" i="86"/>
  <c r="BR13" i="86"/>
  <c r="BQ13" i="86"/>
  <c r="BR12" i="86"/>
  <c r="BQ12" i="86"/>
  <c r="BR11" i="86"/>
  <c r="BQ11" i="86"/>
  <c r="BR10" i="86"/>
  <c r="BQ10" i="86"/>
  <c r="BR9" i="86"/>
  <c r="BQ9" i="86"/>
  <c r="BR8" i="86"/>
  <c r="BQ8" i="86"/>
  <c r="BR7" i="86"/>
  <c r="BQ7" i="86"/>
  <c r="BR6" i="86"/>
  <c r="BQ6" i="86"/>
  <c r="BR5" i="86"/>
  <c r="BQ5" i="86"/>
  <c r="BO87" i="86"/>
  <c r="BN87" i="86"/>
  <c r="BO86" i="86"/>
  <c r="BN86" i="86"/>
  <c r="BO85" i="86"/>
  <c r="BN85" i="86"/>
  <c r="BO84" i="86"/>
  <c r="BN84" i="86"/>
  <c r="BO83" i="86"/>
  <c r="BN83" i="86"/>
  <c r="BO82" i="86"/>
  <c r="BN82" i="86"/>
  <c r="BO81" i="86"/>
  <c r="BN81" i="86"/>
  <c r="BO80" i="86"/>
  <c r="BN80" i="86"/>
  <c r="BO79" i="86"/>
  <c r="BN79" i="86"/>
  <c r="BO78" i="86"/>
  <c r="BN78" i="86"/>
  <c r="BO77" i="86"/>
  <c r="BN77" i="86"/>
  <c r="BO76" i="86"/>
  <c r="BN76" i="86"/>
  <c r="BO75" i="86"/>
  <c r="BN75" i="86"/>
  <c r="BO74" i="86"/>
  <c r="BN74" i="86"/>
  <c r="BO73" i="86"/>
  <c r="BN73" i="86"/>
  <c r="BO72" i="86"/>
  <c r="BN72" i="86"/>
  <c r="BO71" i="86"/>
  <c r="BN71" i="86"/>
  <c r="BO70" i="86"/>
  <c r="BN70" i="86"/>
  <c r="BO69" i="86"/>
  <c r="BN69" i="86"/>
  <c r="BO68" i="86"/>
  <c r="BN68" i="86"/>
  <c r="BO67" i="86"/>
  <c r="BN67" i="86"/>
  <c r="BO66" i="86"/>
  <c r="BN66" i="86"/>
  <c r="BO65" i="86"/>
  <c r="BN65" i="86"/>
  <c r="BO64" i="86"/>
  <c r="BN64" i="86"/>
  <c r="BO63" i="86"/>
  <c r="BN63" i="86"/>
  <c r="BO62" i="86"/>
  <c r="BN62" i="86"/>
  <c r="BO61" i="86"/>
  <c r="BN61" i="86"/>
  <c r="BO60" i="86"/>
  <c r="BN60" i="86"/>
  <c r="BO59" i="86"/>
  <c r="BN59" i="86"/>
  <c r="BO58" i="86"/>
  <c r="BN58" i="86"/>
  <c r="BO57" i="86"/>
  <c r="BN57" i="86"/>
  <c r="BO56" i="86"/>
  <c r="BN56" i="86"/>
  <c r="BO55" i="86"/>
  <c r="BN55" i="86"/>
  <c r="BO54" i="86"/>
  <c r="BN54" i="86"/>
  <c r="BO53" i="86"/>
  <c r="BN53" i="86"/>
  <c r="BO52" i="86"/>
  <c r="BN52" i="86"/>
  <c r="BO51" i="86"/>
  <c r="BN51" i="86"/>
  <c r="BO50" i="86"/>
  <c r="BN50" i="86"/>
  <c r="BO49" i="86"/>
  <c r="BN49" i="86"/>
  <c r="BO48" i="86"/>
  <c r="BN48" i="86"/>
  <c r="BO47" i="86"/>
  <c r="BN47" i="86"/>
  <c r="BO46" i="86"/>
  <c r="BN46" i="86"/>
  <c r="BO45" i="86"/>
  <c r="BN45" i="86"/>
  <c r="BO44" i="86"/>
  <c r="BN44" i="86"/>
  <c r="BO43" i="86"/>
  <c r="BN43" i="86"/>
  <c r="BO42" i="86"/>
  <c r="BN42" i="86"/>
  <c r="BO41" i="86"/>
  <c r="BN41" i="86"/>
  <c r="BO40" i="86"/>
  <c r="BN40" i="86"/>
  <c r="BO39" i="86"/>
  <c r="BN39" i="86"/>
  <c r="BO38" i="86"/>
  <c r="BN38" i="86"/>
  <c r="BO37" i="86"/>
  <c r="BN37" i="86"/>
  <c r="BO36" i="86"/>
  <c r="BN36" i="86"/>
  <c r="BO35" i="86"/>
  <c r="BN35" i="86"/>
  <c r="BO34" i="86"/>
  <c r="BN34" i="86"/>
  <c r="BO33" i="86"/>
  <c r="BN33" i="86"/>
  <c r="BO32" i="86"/>
  <c r="BN32" i="86"/>
  <c r="BO31" i="86"/>
  <c r="BN31" i="86"/>
  <c r="BO30" i="86"/>
  <c r="BN30" i="86"/>
  <c r="BO29" i="86"/>
  <c r="BN29" i="86"/>
  <c r="BO28" i="86"/>
  <c r="BN28" i="86"/>
  <c r="BO27" i="86"/>
  <c r="BN27" i="86"/>
  <c r="BO26" i="86"/>
  <c r="BN26" i="86"/>
  <c r="BO25" i="86"/>
  <c r="BN25" i="86"/>
  <c r="BO24" i="86"/>
  <c r="BN24" i="86"/>
  <c r="BO23" i="86"/>
  <c r="BN23" i="86"/>
  <c r="BO22" i="86"/>
  <c r="BN22" i="86"/>
  <c r="BO21" i="86"/>
  <c r="BN21" i="86"/>
  <c r="BO20" i="86"/>
  <c r="BN20" i="86"/>
  <c r="BO19" i="86"/>
  <c r="BN19" i="86"/>
  <c r="BO18" i="86"/>
  <c r="BN18" i="86"/>
  <c r="BO17" i="86"/>
  <c r="BN17" i="86"/>
  <c r="BO16" i="86"/>
  <c r="BN16" i="86"/>
  <c r="BO15" i="86"/>
  <c r="BN15" i="86"/>
  <c r="BO14" i="86"/>
  <c r="BN14" i="86"/>
  <c r="BO13" i="86"/>
  <c r="BN13" i="86"/>
  <c r="BO12" i="86"/>
  <c r="BN12" i="86"/>
  <c r="BO11" i="86"/>
  <c r="BN11" i="86"/>
  <c r="BO10" i="86"/>
  <c r="BN10" i="86"/>
  <c r="BO9" i="86"/>
  <c r="BN9" i="86"/>
  <c r="BO8" i="86"/>
  <c r="BN8" i="86"/>
  <c r="BO7" i="86"/>
  <c r="BN7" i="86"/>
  <c r="BO6" i="86"/>
  <c r="BN6" i="86"/>
  <c r="BO5" i="86"/>
  <c r="BN5" i="86"/>
  <c r="BM87" i="86"/>
  <c r="BL87" i="86"/>
  <c r="BM86" i="86"/>
  <c r="BL86" i="86"/>
  <c r="BM85" i="86"/>
  <c r="BL85" i="86"/>
  <c r="BM84" i="86"/>
  <c r="BL84" i="86"/>
  <c r="BM83" i="86"/>
  <c r="BL83" i="86"/>
  <c r="BM82" i="86"/>
  <c r="BL82" i="86"/>
  <c r="BM81" i="86"/>
  <c r="BL81" i="86"/>
  <c r="BM80" i="86"/>
  <c r="BL80" i="86"/>
  <c r="BM79" i="86"/>
  <c r="BL79" i="86"/>
  <c r="BM78" i="86"/>
  <c r="BL78" i="86"/>
  <c r="BM77" i="86"/>
  <c r="BL77" i="86"/>
  <c r="BM76" i="86"/>
  <c r="BL76" i="86"/>
  <c r="BM75" i="86"/>
  <c r="BL75" i="86"/>
  <c r="BM74" i="86"/>
  <c r="BL74" i="86"/>
  <c r="BM73" i="86"/>
  <c r="BL73" i="86"/>
  <c r="BM72" i="86"/>
  <c r="BL72" i="86"/>
  <c r="BM71" i="86"/>
  <c r="BL71" i="86"/>
  <c r="BM70" i="86"/>
  <c r="BL70" i="86"/>
  <c r="BM69" i="86"/>
  <c r="BL69" i="86"/>
  <c r="BM68" i="86"/>
  <c r="BL68" i="86"/>
  <c r="BM67" i="86"/>
  <c r="BL67" i="86"/>
  <c r="BM66" i="86"/>
  <c r="BL66" i="86"/>
  <c r="BM65" i="86"/>
  <c r="BL65" i="86"/>
  <c r="BM64" i="86"/>
  <c r="BL64" i="86"/>
  <c r="BM63" i="86"/>
  <c r="BL63" i="86"/>
  <c r="BM62" i="86"/>
  <c r="BL62" i="86"/>
  <c r="BM61" i="86"/>
  <c r="BL61" i="86"/>
  <c r="BM60" i="86"/>
  <c r="BL60" i="86"/>
  <c r="BM59" i="86"/>
  <c r="BL59" i="86"/>
  <c r="BM58" i="86"/>
  <c r="BL58" i="86"/>
  <c r="BM57" i="86"/>
  <c r="BL57" i="86"/>
  <c r="BM56" i="86"/>
  <c r="BL56" i="86"/>
  <c r="BM55" i="86"/>
  <c r="BL55" i="86"/>
  <c r="BM54" i="86"/>
  <c r="BL54" i="86"/>
  <c r="BM53" i="86"/>
  <c r="BL53" i="86"/>
  <c r="BM52" i="86"/>
  <c r="BL52" i="86"/>
  <c r="BM51" i="86"/>
  <c r="BL51" i="86"/>
  <c r="BM50" i="86"/>
  <c r="BL50" i="86"/>
  <c r="BM49" i="86"/>
  <c r="BL49" i="86"/>
  <c r="BM48" i="86"/>
  <c r="BL48" i="86"/>
  <c r="BM47" i="86"/>
  <c r="BL47" i="86"/>
  <c r="BM46" i="86"/>
  <c r="BL46" i="86"/>
  <c r="BM45" i="86"/>
  <c r="BL45" i="86"/>
  <c r="BM44" i="86"/>
  <c r="BL44" i="86"/>
  <c r="BM43" i="86"/>
  <c r="BL43" i="86"/>
  <c r="BM42" i="86"/>
  <c r="BL42" i="86"/>
  <c r="BM41" i="86"/>
  <c r="BL41" i="86"/>
  <c r="BM40" i="86"/>
  <c r="BL40" i="86"/>
  <c r="BM39" i="86"/>
  <c r="BL39" i="86"/>
  <c r="BM38" i="86"/>
  <c r="BL38" i="86"/>
  <c r="BM37" i="86"/>
  <c r="BL37" i="86"/>
  <c r="BM36" i="86"/>
  <c r="BL36" i="86"/>
  <c r="BM35" i="86"/>
  <c r="BL35" i="86"/>
  <c r="BM34" i="86"/>
  <c r="BL34" i="86"/>
  <c r="BM33" i="86"/>
  <c r="BL33" i="86"/>
  <c r="BM32" i="86"/>
  <c r="BL32" i="86"/>
  <c r="BM31" i="86"/>
  <c r="BL31" i="86"/>
  <c r="BM30" i="86"/>
  <c r="BL30" i="86"/>
  <c r="BM29" i="86"/>
  <c r="BL29" i="86"/>
  <c r="BM28" i="86"/>
  <c r="BL28" i="86"/>
  <c r="BM27" i="86"/>
  <c r="BL27" i="86"/>
  <c r="BM26" i="86"/>
  <c r="BL26" i="86"/>
  <c r="BM25" i="86"/>
  <c r="BL25" i="86"/>
  <c r="BM24" i="86"/>
  <c r="BL24" i="86"/>
  <c r="BM23" i="86"/>
  <c r="BL23" i="86"/>
  <c r="BM22" i="86"/>
  <c r="BL22" i="86"/>
  <c r="BM21" i="86"/>
  <c r="BL21" i="86"/>
  <c r="BM20" i="86"/>
  <c r="BL20" i="86"/>
  <c r="BM19" i="86"/>
  <c r="BL19" i="86"/>
  <c r="BM18" i="86"/>
  <c r="BL18" i="86"/>
  <c r="BM17" i="86"/>
  <c r="BL17" i="86"/>
  <c r="BM16" i="86"/>
  <c r="BL16" i="86"/>
  <c r="BM15" i="86"/>
  <c r="BL15" i="86"/>
  <c r="BM14" i="86"/>
  <c r="BL14" i="86"/>
  <c r="BM13" i="86"/>
  <c r="BL13" i="86"/>
  <c r="BM12" i="86"/>
  <c r="BL12" i="86"/>
  <c r="BM11" i="86"/>
  <c r="BL11" i="86"/>
  <c r="BM10" i="86"/>
  <c r="BL10" i="86"/>
  <c r="BM9" i="86"/>
  <c r="BL9" i="86"/>
  <c r="BM8" i="86"/>
  <c r="BL8" i="86"/>
  <c r="BM7" i="86"/>
  <c r="BL7" i="86"/>
  <c r="BM6" i="86"/>
  <c r="BL6" i="86"/>
  <c r="BM5" i="86"/>
  <c r="BL5" i="86"/>
  <c r="BL62" i="82" l="1"/>
  <c r="BH68" i="82" l="1"/>
  <c r="BI68" i="82" s="1"/>
  <c r="BL58" i="82"/>
  <c r="BH44" i="82"/>
  <c r="BI44" i="82" s="1"/>
  <c r="BL42" i="82"/>
  <c r="BL34" i="82"/>
  <c r="BL18" i="82"/>
  <c r="BL70" i="82"/>
  <c r="BL30" i="82"/>
  <c r="BH56" i="82"/>
  <c r="BI56" i="82" s="1"/>
  <c r="BH48" i="82"/>
  <c r="BI48" i="82" s="1"/>
  <c r="BH40" i="82"/>
  <c r="BI40" i="82" s="1"/>
  <c r="BH24" i="82"/>
  <c r="BI24" i="82" s="1"/>
  <c r="BH84" i="82"/>
  <c r="BI84" i="82" s="1"/>
  <c r="AN85" i="5" s="1"/>
  <c r="BH76" i="82"/>
  <c r="BI76" i="82" s="1"/>
  <c r="BL79" i="82"/>
  <c r="BL38" i="82"/>
  <c r="BL82" i="82"/>
  <c r="BH20" i="82"/>
  <c r="BI20" i="82" s="1"/>
  <c r="BL66" i="82"/>
  <c r="BJ31" i="82"/>
  <c r="BH16" i="82"/>
  <c r="BI16" i="82" s="1"/>
  <c r="BL50" i="82"/>
  <c r="BH32" i="82"/>
  <c r="BI32" i="82" s="1"/>
  <c r="BJ55" i="82"/>
  <c r="BH52" i="82"/>
  <c r="BI52" i="82" s="1"/>
  <c r="BH80" i="82"/>
  <c r="BI80" i="82" s="1"/>
  <c r="BJ85" i="82"/>
  <c r="BL68" i="82"/>
  <c r="BL55" i="82"/>
  <c r="BH49" i="82"/>
  <c r="BI49" i="82" s="1"/>
  <c r="BL43" i="82"/>
  <c r="BH41" i="82"/>
  <c r="BI41" i="82" s="1"/>
  <c r="BK40" i="82"/>
  <c r="BL27" i="82"/>
  <c r="BK25" i="82"/>
  <c r="BK19" i="82"/>
  <c r="BK15" i="82"/>
  <c r="BJ83" i="82"/>
  <c r="BL71" i="82"/>
  <c r="BH69" i="82"/>
  <c r="BI69" i="82" s="1"/>
  <c r="BK68" i="82"/>
  <c r="BH59" i="82"/>
  <c r="BI59" i="82" s="1"/>
  <c r="BJ47" i="82"/>
  <c r="BL44" i="82"/>
  <c r="BL22" i="82"/>
  <c r="BJ19" i="82"/>
  <c r="BH17" i="82"/>
  <c r="BI17" i="82" s="1"/>
  <c r="BL74" i="82"/>
  <c r="BK72" i="82"/>
  <c r="BK59" i="82"/>
  <c r="BH53" i="82"/>
  <c r="BI53" i="82" s="1"/>
  <c r="BJ51" i="82"/>
  <c r="BH50" i="82"/>
  <c r="BI50" i="82" s="1"/>
  <c r="BK45" i="82"/>
  <c r="BK44" i="82"/>
  <c r="BJ59" i="82"/>
  <c r="BL47" i="82"/>
  <c r="BH38" i="82"/>
  <c r="BI38" i="82" s="1"/>
  <c r="BK32" i="82"/>
  <c r="BH26" i="82"/>
  <c r="BI26" i="82" s="1"/>
  <c r="BK23" i="82"/>
  <c r="BK20" i="82"/>
  <c r="BL83" i="82"/>
  <c r="BK83" i="82"/>
  <c r="BH78" i="82"/>
  <c r="BI78" i="82" s="1"/>
  <c r="BJ75" i="82"/>
  <c r="BH72" i="82"/>
  <c r="BI72" i="82" s="1"/>
  <c r="BH66" i="82"/>
  <c r="BI66" i="82" s="1"/>
  <c r="BH63" i="82"/>
  <c r="BI63" i="82" s="1"/>
  <c r="BH61" i="82"/>
  <c r="BI61" i="82" s="1"/>
  <c r="BH60" i="82"/>
  <c r="BI60" i="82" s="1"/>
  <c r="BK47" i="82"/>
  <c r="BK35" i="82"/>
  <c r="BL26" i="82"/>
  <c r="BL78" i="82"/>
  <c r="BL75" i="82"/>
  <c r="BK63" i="82"/>
  <c r="BL54" i="82"/>
  <c r="BL51" i="82"/>
  <c r="BK49" i="82"/>
  <c r="BK48" i="82"/>
  <c r="BH45" i="82"/>
  <c r="BI45" i="82" s="1"/>
  <c r="BK36" i="82"/>
  <c r="BK33" i="82"/>
  <c r="BH28" i="82"/>
  <c r="BI28" i="82" s="1"/>
  <c r="BJ28" i="82"/>
  <c r="BJ27" i="82"/>
  <c r="BL84" i="82"/>
  <c r="BJ80" i="82"/>
  <c r="BK76" i="82"/>
  <c r="BK75" i="82"/>
  <c r="BJ63" i="82"/>
  <c r="BH58" i="82"/>
  <c r="BI58" i="82" s="1"/>
  <c r="BJ39" i="82"/>
  <c r="BH37" i="82"/>
  <c r="BI37" i="82" s="1"/>
  <c r="BH36" i="82"/>
  <c r="BI36" i="82" s="1"/>
  <c r="BK27" i="82"/>
  <c r="BH82" i="82"/>
  <c r="BI82" i="82" s="1"/>
  <c r="BH77" i="82"/>
  <c r="BI77" i="82" s="1"/>
  <c r="BH67" i="82"/>
  <c r="BI67" i="82" s="1"/>
  <c r="BH65" i="82"/>
  <c r="BI65" i="82" s="1"/>
  <c r="BH64" i="82"/>
  <c r="BI64" i="82" s="1"/>
  <c r="BK52" i="82"/>
  <c r="BL40" i="82"/>
  <c r="BH30" i="82"/>
  <c r="BI30" i="82" s="1"/>
  <c r="BK16" i="82"/>
  <c r="BJ84" i="82"/>
  <c r="BH73" i="82"/>
  <c r="BI73" i="82" s="1"/>
  <c r="BK71" i="82"/>
  <c r="BJ61" i="82"/>
  <c r="BH54" i="82"/>
  <c r="BI54" i="82" s="1"/>
  <c r="BK43" i="82"/>
  <c r="BJ37" i="82"/>
  <c r="BJ32" i="82"/>
  <c r="BH21" i="82"/>
  <c r="BI21" i="82" s="1"/>
  <c r="BL19" i="82"/>
  <c r="BK80" i="82"/>
  <c r="BJ67" i="82"/>
  <c r="BJ65" i="82"/>
  <c r="BJ60" i="82"/>
  <c r="BJ48" i="82"/>
  <c r="BH34" i="82"/>
  <c r="BI34" i="82" s="1"/>
  <c r="BH25" i="82"/>
  <c r="BI25" i="82" s="1"/>
  <c r="BK24" i="82"/>
  <c r="BL23" i="82"/>
  <c r="BK17" i="82"/>
  <c r="BK67" i="82"/>
  <c r="BK84" i="82"/>
  <c r="BH81" i="82"/>
  <c r="BI81" i="82" s="1"/>
  <c r="BK79" i="82"/>
  <c r="BJ71" i="82"/>
  <c r="BJ69" i="82"/>
  <c r="BL67" i="82"/>
  <c r="BJ64" i="82"/>
  <c r="BH62" i="82"/>
  <c r="BI62" i="82" s="1"/>
  <c r="BJ52" i="82"/>
  <c r="BJ43" i="82"/>
  <c r="BJ41" i="82"/>
  <c r="BJ36" i="82"/>
  <c r="BK31" i="82"/>
  <c r="BK28" i="82"/>
  <c r="BK21" i="82"/>
  <c r="BK39" i="82"/>
  <c r="BH85" i="82"/>
  <c r="BI85" i="82" s="1"/>
  <c r="AN86" i="5" s="1"/>
  <c r="BJ73" i="82"/>
  <c r="BJ68" i="82"/>
  <c r="BJ56" i="82"/>
  <c r="BK53" i="82"/>
  <c r="BK51" i="82"/>
  <c r="BJ40" i="82"/>
  <c r="BH29" i="82"/>
  <c r="BI29" i="82" s="1"/>
  <c r="BJ23" i="82"/>
  <c r="BJ16" i="82"/>
  <c r="BJ79" i="82"/>
  <c r="BJ77" i="82"/>
  <c r="BJ72" i="82"/>
  <c r="BH70" i="82"/>
  <c r="BI70" i="82" s="1"/>
  <c r="BK60" i="82"/>
  <c r="BH57" i="82"/>
  <c r="BI57" i="82" s="1"/>
  <c r="BK56" i="82"/>
  <c r="BK55" i="82"/>
  <c r="BJ44" i="82"/>
  <c r="BH42" i="82"/>
  <c r="BI42" i="82" s="1"/>
  <c r="BL36" i="82"/>
  <c r="BH33" i="82"/>
  <c r="BI33" i="82" s="1"/>
  <c r="BL31" i="82"/>
  <c r="BJ20" i="82"/>
  <c r="BH18" i="82"/>
  <c r="BI18" i="82" s="1"/>
  <c r="BJ57" i="82"/>
  <c r="BJ81" i="82"/>
  <c r="BJ76" i="82"/>
  <c r="BH74" i="82"/>
  <c r="BI74" i="82" s="1"/>
  <c r="BK64" i="82"/>
  <c r="BL46" i="82"/>
  <c r="BH46" i="82"/>
  <c r="BI46" i="82" s="1"/>
  <c r="BJ35" i="82"/>
  <c r="BK29" i="82"/>
  <c r="BJ24" i="82"/>
  <c r="BH22" i="82"/>
  <c r="BI22" i="82" s="1"/>
  <c r="BJ15" i="82"/>
  <c r="BK82" i="82"/>
  <c r="BK78" i="82"/>
  <c r="BK74" i="82"/>
  <c r="BK70" i="82"/>
  <c r="BK66" i="82"/>
  <c r="BK62" i="82"/>
  <c r="BK58" i="82"/>
  <c r="BK54" i="82"/>
  <c r="BK50" i="82"/>
  <c r="BK46" i="82"/>
  <c r="BK42" i="82"/>
  <c r="BK38" i="82"/>
  <c r="BK34" i="82"/>
  <c r="BK30" i="82"/>
  <c r="BK26" i="82"/>
  <c r="BK22" i="82"/>
  <c r="BK18" i="82"/>
  <c r="BL85" i="82"/>
  <c r="BH83" i="82"/>
  <c r="BI83" i="82" s="1"/>
  <c r="AN84" i="5" s="1"/>
  <c r="BJ82" i="82"/>
  <c r="BL81" i="82"/>
  <c r="BH79" i="82"/>
  <c r="BI79" i="82" s="1"/>
  <c r="BJ78" i="82"/>
  <c r="BL77" i="82"/>
  <c r="BH75" i="82"/>
  <c r="BI75" i="82" s="1"/>
  <c r="BJ74" i="82"/>
  <c r="BL73" i="82"/>
  <c r="BH71" i="82"/>
  <c r="BI71" i="82" s="1"/>
  <c r="BJ70" i="82"/>
  <c r="BL69" i="82"/>
  <c r="BJ66" i="82"/>
  <c r="BL65" i="82"/>
  <c r="BJ62" i="82"/>
  <c r="BL61" i="82"/>
  <c r="BJ58" i="82"/>
  <c r="BL57" i="82"/>
  <c r="BH55" i="82"/>
  <c r="BI55" i="82" s="1"/>
  <c r="BJ54" i="82"/>
  <c r="BL53" i="82"/>
  <c r="BH51" i="82"/>
  <c r="BI51" i="82" s="1"/>
  <c r="BJ50" i="82"/>
  <c r="BL49" i="82"/>
  <c r="BH47" i="82"/>
  <c r="BI47" i="82" s="1"/>
  <c r="BJ46" i="82"/>
  <c r="BL45" i="82"/>
  <c r="BH43" i="82"/>
  <c r="BI43" i="82" s="1"/>
  <c r="BJ42" i="82"/>
  <c r="BL41" i="82"/>
  <c r="BH39" i="82"/>
  <c r="BI39" i="82" s="1"/>
  <c r="BJ38" i="82"/>
  <c r="BL37" i="82"/>
  <c r="BH35" i="82"/>
  <c r="BI35" i="82" s="1"/>
  <c r="BJ34" i="82"/>
  <c r="BL33" i="82"/>
  <c r="BH31" i="82"/>
  <c r="BI31" i="82" s="1"/>
  <c r="BJ30" i="82"/>
  <c r="BL29" i="82"/>
  <c r="BH27" i="82"/>
  <c r="BI27" i="82" s="1"/>
  <c r="BJ26" i="82"/>
  <c r="BL25" i="82"/>
  <c r="BH23" i="82"/>
  <c r="BI23" i="82" s="1"/>
  <c r="BJ22" i="82"/>
  <c r="BL21" i="82"/>
  <c r="BH19" i="82"/>
  <c r="BI19" i="82" s="1"/>
  <c r="BJ18" i="82"/>
  <c r="BL17" i="82"/>
  <c r="BH15" i="82"/>
  <c r="BI15" i="82" s="1"/>
  <c r="BK85" i="82"/>
  <c r="BK81" i="82"/>
  <c r="BK77" i="82"/>
  <c r="BK73" i="82"/>
  <c r="BK65" i="82"/>
  <c r="BK61" i="82"/>
  <c r="BK57" i="82"/>
  <c r="BK41" i="82"/>
  <c r="BK37" i="82"/>
  <c r="BK69" i="82"/>
  <c r="BL80" i="82"/>
  <c r="BL76" i="82"/>
  <c r="BL72" i="82"/>
  <c r="BL64" i="82"/>
  <c r="BL60" i="82"/>
  <c r="BL56" i="82"/>
  <c r="BJ53" i="82"/>
  <c r="BL52" i="82"/>
  <c r="BJ49" i="82"/>
  <c r="BL48" i="82"/>
  <c r="BJ45" i="82"/>
  <c r="BJ33" i="82"/>
  <c r="BL32" i="82"/>
  <c r="BJ29" i="82"/>
  <c r="BL28" i="82"/>
  <c r="BJ25" i="82"/>
  <c r="BL24" i="82"/>
  <c r="BJ21" i="82"/>
  <c r="BL20" i="82"/>
  <c r="BJ17" i="82"/>
  <c r="BL16" i="82"/>
  <c r="BL63" i="82"/>
  <c r="BL59" i="82"/>
  <c r="BL39" i="82"/>
  <c r="BL35" i="82"/>
  <c r="BL15" i="82"/>
  <c r="BK76" i="83" l="1"/>
  <c r="BL76" i="83" s="1"/>
  <c r="D14" i="84"/>
  <c r="E14" i="84" s="1"/>
  <c r="D15" i="84"/>
  <c r="E15" i="84" s="1"/>
  <c r="D16" i="84"/>
  <c r="E16" i="84" s="1"/>
  <c r="D17" i="84"/>
  <c r="E17" i="84" s="1"/>
  <c r="D18" i="84"/>
  <c r="E18" i="84" s="1"/>
  <c r="D19" i="84"/>
  <c r="E19" i="84" s="1"/>
  <c r="D20" i="84"/>
  <c r="E20" i="84" s="1"/>
  <c r="D21" i="84"/>
  <c r="E21" i="84" s="1"/>
  <c r="D22" i="84"/>
  <c r="E22" i="84" s="1"/>
  <c r="D23" i="84"/>
  <c r="E23" i="84" s="1"/>
  <c r="D24" i="84"/>
  <c r="E24" i="84" s="1"/>
  <c r="D25" i="84"/>
  <c r="E25" i="84" s="1"/>
  <c r="D26" i="84"/>
  <c r="E26" i="84" s="1"/>
  <c r="D27" i="84"/>
  <c r="E27" i="84" s="1"/>
  <c r="D28" i="84"/>
  <c r="E28" i="84" s="1"/>
  <c r="D29" i="84"/>
  <c r="E29" i="84" s="1"/>
  <c r="D30" i="84"/>
  <c r="E30" i="84" s="1"/>
  <c r="D31" i="84"/>
  <c r="E31" i="84" s="1"/>
  <c r="D32" i="84"/>
  <c r="E32" i="84" s="1"/>
  <c r="D34" i="84"/>
  <c r="E34" i="84" s="1"/>
  <c r="D35" i="84"/>
  <c r="E35" i="84" s="1"/>
  <c r="D36" i="84"/>
  <c r="E36" i="84" s="1"/>
  <c r="D37" i="84"/>
  <c r="E37" i="84" s="1"/>
  <c r="D38" i="84"/>
  <c r="E38" i="84" s="1"/>
  <c r="D39" i="84"/>
  <c r="E39" i="84" s="1"/>
  <c r="D40" i="84"/>
  <c r="E40" i="84" s="1"/>
  <c r="D41" i="84"/>
  <c r="E41" i="84" s="1"/>
  <c r="D42" i="84"/>
  <c r="E42" i="84" s="1"/>
  <c r="D43" i="84"/>
  <c r="E43" i="84" s="1"/>
  <c r="D44" i="84"/>
  <c r="E44" i="84" s="1"/>
  <c r="D45" i="84"/>
  <c r="E45" i="84" s="1"/>
  <c r="D46" i="84"/>
  <c r="E46" i="84" s="1"/>
  <c r="D47" i="84"/>
  <c r="E47" i="84" s="1"/>
  <c r="D48" i="84"/>
  <c r="E48" i="84" s="1"/>
  <c r="D49" i="84"/>
  <c r="E49" i="84" s="1"/>
  <c r="D50" i="84"/>
  <c r="E50" i="84" s="1"/>
  <c r="D51" i="84"/>
  <c r="E51" i="84" s="1"/>
  <c r="D52" i="84"/>
  <c r="E52" i="84" s="1"/>
  <c r="D53" i="84"/>
  <c r="E53" i="84" s="1"/>
  <c r="D54" i="84"/>
  <c r="E54" i="84" s="1"/>
  <c r="D55" i="84"/>
  <c r="E55" i="84" s="1"/>
  <c r="D56" i="84"/>
  <c r="E56" i="84" s="1"/>
  <c r="D57" i="84"/>
  <c r="E57" i="84" s="1"/>
  <c r="D58" i="84"/>
  <c r="E58" i="84" s="1"/>
  <c r="D59" i="84"/>
  <c r="E59" i="84" s="1"/>
  <c r="D60" i="84"/>
  <c r="E60" i="84" s="1"/>
  <c r="D61" i="84"/>
  <c r="E61" i="84" s="1"/>
  <c r="D62" i="84"/>
  <c r="E62" i="84" s="1"/>
  <c r="D63" i="84"/>
  <c r="E63" i="84" s="1"/>
  <c r="D64" i="84"/>
  <c r="E64" i="84" s="1"/>
  <c r="D65" i="84"/>
  <c r="E65" i="84" s="1"/>
  <c r="D66" i="84"/>
  <c r="E66" i="84" s="1"/>
  <c r="D67" i="84"/>
  <c r="E67" i="84" s="1"/>
  <c r="D68" i="84"/>
  <c r="E68" i="84" s="1"/>
  <c r="D69" i="84"/>
  <c r="E69" i="84" s="1"/>
  <c r="D70" i="84"/>
  <c r="E70" i="84" s="1"/>
  <c r="D71" i="84"/>
  <c r="E71" i="84" s="1"/>
  <c r="D72" i="84"/>
  <c r="E72" i="84" s="1"/>
  <c r="D73" i="84"/>
  <c r="E73" i="84" s="1"/>
  <c r="D74" i="84"/>
  <c r="E74" i="84" s="1"/>
  <c r="D75" i="84"/>
  <c r="E75" i="84" s="1"/>
  <c r="D76" i="84"/>
  <c r="E76" i="84" s="1"/>
  <c r="D77" i="84"/>
  <c r="E77" i="84" s="1"/>
  <c r="D78" i="84"/>
  <c r="E78" i="84" s="1"/>
  <c r="D79" i="84"/>
  <c r="E79" i="84" s="1"/>
  <c r="D80" i="84"/>
  <c r="E80" i="84" s="1"/>
  <c r="D81" i="84"/>
  <c r="E81" i="84" s="1"/>
  <c r="D82" i="84"/>
  <c r="E82" i="84" s="1"/>
  <c r="D83" i="84"/>
  <c r="E83" i="84" s="1"/>
  <c r="D84" i="84"/>
  <c r="E84" i="84" s="1"/>
  <c r="BK33" i="83" l="1"/>
  <c r="BK20" i="83"/>
  <c r="BK84" i="83"/>
  <c r="BL84" i="83" s="1"/>
  <c r="BK49" i="83"/>
  <c r="BK17" i="83"/>
  <c r="BK21" i="83"/>
  <c r="BK68" i="83"/>
  <c r="BL68" i="83" s="1"/>
  <c r="BK14" i="83"/>
  <c r="BL14" i="83" s="1"/>
  <c r="BK16" i="83"/>
  <c r="BK82" i="83"/>
  <c r="BK71" i="83"/>
  <c r="BL71" i="83" s="1"/>
  <c r="BK61" i="83"/>
  <c r="BL61" i="83" s="1"/>
  <c r="BK60" i="83"/>
  <c r="BL60" i="83" s="1"/>
  <c r="BK32" i="83"/>
  <c r="B32" i="84" s="1"/>
  <c r="C32" i="84" s="1"/>
  <c r="BK31" i="83"/>
  <c r="B31" i="84" s="1"/>
  <c r="C31" i="84" s="1"/>
  <c r="BK30" i="83"/>
  <c r="BL30" i="83" s="1"/>
  <c r="BK29" i="83"/>
  <c r="BL29" i="83" s="1"/>
  <c r="BK28" i="83"/>
  <c r="BK27" i="83"/>
  <c r="BL27" i="83" s="1"/>
  <c r="BK26" i="83"/>
  <c r="BL26" i="83" s="1"/>
  <c r="BK25" i="83"/>
  <c r="BK24" i="83"/>
  <c r="BK23" i="83"/>
  <c r="B23" i="84" s="1"/>
  <c r="C23" i="84" s="1"/>
  <c r="BK19" i="83"/>
  <c r="BL19" i="83" s="1"/>
  <c r="BK18" i="83"/>
  <c r="B18" i="84" s="1"/>
  <c r="C18" i="84" s="1"/>
  <c r="BK22" i="83"/>
  <c r="BK80" i="83"/>
  <c r="BK72" i="83"/>
  <c r="BL72" i="83" s="1"/>
  <c r="BK75" i="83"/>
  <c r="B75" i="84" s="1"/>
  <c r="C75" i="84" s="1"/>
  <c r="BK70" i="83"/>
  <c r="B70" i="84" s="1"/>
  <c r="C70" i="84" s="1"/>
  <c r="BK63" i="83"/>
  <c r="B63" i="84" s="1"/>
  <c r="C63" i="84" s="1"/>
  <c r="BK64" i="83"/>
  <c r="BL64" i="83" s="1"/>
  <c r="BK62" i="83"/>
  <c r="BL62" i="83" s="1"/>
  <c r="BK66" i="83"/>
  <c r="BL66" i="83" s="1"/>
  <c r="BK42" i="83"/>
  <c r="B42" i="84" s="1"/>
  <c r="C42" i="84" s="1"/>
  <c r="BK52" i="83"/>
  <c r="BL52" i="83" s="1"/>
  <c r="BK35" i="83"/>
  <c r="BL35" i="83" s="1"/>
  <c r="BK40" i="83"/>
  <c r="B40" i="84" s="1"/>
  <c r="C40" i="84" s="1"/>
  <c r="BK36" i="83"/>
  <c r="BL36" i="83" s="1"/>
  <c r="BK83" i="83"/>
  <c r="B83" i="84" s="1"/>
  <c r="C83" i="84" s="1"/>
  <c r="BK81" i="83"/>
  <c r="BL81" i="83" s="1"/>
  <c r="BK79" i="83"/>
  <c r="BL79" i="83" s="1"/>
  <c r="BK78" i="83"/>
  <c r="BL78" i="83" s="1"/>
  <c r="BK77" i="83"/>
  <c r="BL77" i="83" s="1"/>
  <c r="BK74" i="83"/>
  <c r="B74" i="84" s="1"/>
  <c r="C74" i="84" s="1"/>
  <c r="BK73" i="83"/>
  <c r="B73" i="84" s="1"/>
  <c r="C73" i="84" s="1"/>
  <c r="BK56" i="83"/>
  <c r="B56" i="84" s="1"/>
  <c r="C56" i="84" s="1"/>
  <c r="BK58" i="83"/>
  <c r="B58" i="84" s="1"/>
  <c r="C58" i="84" s="1"/>
  <c r="BK57" i="83"/>
  <c r="BL57" i="83" s="1"/>
  <c r="BK53" i="83"/>
  <c r="B53" i="84" s="1"/>
  <c r="C53" i="84" s="1"/>
  <c r="BK50" i="83"/>
  <c r="BL50" i="83" s="1"/>
  <c r="BK47" i="83"/>
  <c r="B47" i="84" s="1"/>
  <c r="C47" i="84" s="1"/>
  <c r="BK44" i="83"/>
  <c r="BL44" i="83" s="1"/>
  <c r="BK37" i="83"/>
  <c r="BL37" i="83" s="1"/>
  <c r="BK39" i="83"/>
  <c r="B39" i="84" s="1"/>
  <c r="C39" i="84" s="1"/>
  <c r="BK34" i="83"/>
  <c r="BL34" i="83" s="1"/>
  <c r="BK38" i="83"/>
  <c r="BL38" i="83" s="1"/>
  <c r="BK41" i="83"/>
  <c r="B41" i="84" s="1"/>
  <c r="C41" i="84" s="1"/>
  <c r="BK48" i="83"/>
  <c r="BL48" i="83" s="1"/>
  <c r="BK51" i="83"/>
  <c r="B51" i="84" s="1"/>
  <c r="C51" i="84" s="1"/>
  <c r="BK59" i="83"/>
  <c r="B59" i="84" s="1"/>
  <c r="C59" i="84" s="1"/>
  <c r="BK55" i="83"/>
  <c r="B55" i="84" s="1"/>
  <c r="C55" i="84" s="1"/>
  <c r="BK45" i="83"/>
  <c r="BL45" i="83" s="1"/>
  <c r="BK46" i="83"/>
  <c r="BL46" i="83" s="1"/>
  <c r="BK15" i="83"/>
  <c r="B15" i="84" s="1"/>
  <c r="C15" i="84" s="1"/>
  <c r="BK54" i="83"/>
  <c r="BL54" i="83" s="1"/>
  <c r="BK43" i="83"/>
  <c r="BL43" i="83" s="1"/>
  <c r="BK65" i="83"/>
  <c r="BL65" i="83" s="1"/>
  <c r="BK69" i="83"/>
  <c r="BL69" i="83" s="1"/>
  <c r="BK67" i="83"/>
  <c r="BL67" i="83" s="1"/>
  <c r="BL33" i="83"/>
  <c r="B33" i="84"/>
  <c r="C33" i="84" s="1"/>
  <c r="B78" i="84"/>
  <c r="C78" i="84" s="1"/>
  <c r="BL73" i="83"/>
  <c r="B21" i="84"/>
  <c r="C21" i="84" s="1"/>
  <c r="BL21" i="83"/>
  <c r="BL42" i="83"/>
  <c r="B35" i="84"/>
  <c r="C35" i="84" s="1"/>
  <c r="BL40" i="83"/>
  <c r="B26" i="84"/>
  <c r="C26" i="84" s="1"/>
  <c r="BL32" i="83"/>
  <c r="BL28" i="83"/>
  <c r="B28" i="84"/>
  <c r="C28" i="84" s="1"/>
  <c r="B24" i="84"/>
  <c r="C24" i="84" s="1"/>
  <c r="BL24" i="83"/>
  <c r="BL20" i="83"/>
  <c r="B20" i="84"/>
  <c r="C20" i="84" s="1"/>
  <c r="B16" i="84"/>
  <c r="C16" i="84" s="1"/>
  <c r="BL16" i="83"/>
  <c r="BL25" i="83"/>
  <c r="B25" i="84"/>
  <c r="C25" i="84" s="1"/>
  <c r="BL82" i="83"/>
  <c r="B82" i="84"/>
  <c r="C82" i="84" s="1"/>
  <c r="BL75" i="83"/>
  <c r="B61" i="84"/>
  <c r="C61" i="84" s="1"/>
  <c r="B80" i="84"/>
  <c r="C80" i="84" s="1"/>
  <c r="BL80" i="83"/>
  <c r="BL74" i="83"/>
  <c r="BL53" i="83"/>
  <c r="BL49" i="83"/>
  <c r="B49" i="84"/>
  <c r="C49" i="84" s="1"/>
  <c r="BL17" i="83"/>
  <c r="B17" i="84"/>
  <c r="C17" i="84" s="1"/>
  <c r="B72" i="84"/>
  <c r="C72" i="84" s="1"/>
  <c r="B22" i="84"/>
  <c r="C22" i="84" s="1"/>
  <c r="BL22" i="83"/>
  <c r="B76" i="84"/>
  <c r="C76" i="84" s="1"/>
  <c r="B84" i="84"/>
  <c r="C84" i="84" s="1"/>
  <c r="B68" i="84" l="1"/>
  <c r="C68" i="84" s="1"/>
  <c r="BL41" i="83"/>
  <c r="B14" i="84"/>
  <c r="C14" i="84" s="1"/>
  <c r="B19" i="84"/>
  <c r="C19" i="84" s="1"/>
  <c r="B29" i="84"/>
  <c r="C29" i="84" s="1"/>
  <c r="B27" i="84"/>
  <c r="C27" i="84" s="1"/>
  <c r="B37" i="84"/>
  <c r="C37" i="84" s="1"/>
  <c r="B38" i="84"/>
  <c r="C38" i="84" s="1"/>
  <c r="BL31" i="83"/>
  <c r="BL18" i="83"/>
  <c r="B77" i="84"/>
  <c r="C77" i="84" s="1"/>
  <c r="B71" i="84"/>
  <c r="C71" i="84" s="1"/>
  <c r="BL70" i="83"/>
  <c r="BL63" i="83"/>
  <c r="B62" i="84"/>
  <c r="C62" i="84" s="1"/>
  <c r="B60" i="84"/>
  <c r="C60" i="84" s="1"/>
  <c r="BL39" i="83"/>
  <c r="B36" i="84"/>
  <c r="C36" i="84" s="1"/>
  <c r="BL23" i="83"/>
  <c r="B64" i="84"/>
  <c r="C64" i="84" s="1"/>
  <c r="B34" i="84"/>
  <c r="C34" i="84" s="1"/>
  <c r="B30" i="84"/>
  <c r="C30" i="84" s="1"/>
  <c r="B79" i="84"/>
  <c r="C79" i="84" s="1"/>
  <c r="BL83" i="83"/>
  <c r="B66" i="84"/>
  <c r="C66" i="84" s="1"/>
  <c r="BL56" i="83"/>
  <c r="B44" i="84"/>
  <c r="C44" i="84" s="1"/>
  <c r="B52" i="84"/>
  <c r="C52" i="84" s="1"/>
  <c r="B57" i="84"/>
  <c r="C57" i="84" s="1"/>
  <c r="B50" i="84"/>
  <c r="C50" i="84" s="1"/>
  <c r="BL47" i="83"/>
  <c r="B48" i="84"/>
  <c r="C48" i="84" s="1"/>
  <c r="B46" i="84"/>
  <c r="C46" i="84" s="1"/>
  <c r="BL58" i="83"/>
  <c r="BL59" i="83"/>
  <c r="BL55" i="83"/>
  <c r="BL51" i="83"/>
  <c r="B45" i="84"/>
  <c r="C45" i="84" s="1"/>
  <c r="B43" i="84"/>
  <c r="BL15" i="83"/>
  <c r="B54" i="84"/>
  <c r="C54" i="84" s="1"/>
  <c r="B65" i="84"/>
  <c r="C65" i="84" s="1"/>
  <c r="B69" i="84"/>
  <c r="C69" i="84" s="1"/>
  <c r="B67" i="84"/>
  <c r="C67" i="84" s="1"/>
  <c r="C43" i="84" l="1"/>
  <c r="S4" i="4" l="1"/>
  <c r="AA5" i="5" s="1"/>
  <c r="S12" i="4"/>
  <c r="AA13" i="5" s="1"/>
  <c r="S20" i="4"/>
  <c r="AA21" i="5" s="1"/>
  <c r="S28" i="4"/>
  <c r="AA29" i="5" s="1"/>
  <c r="S36" i="4"/>
  <c r="AA37" i="5" s="1"/>
  <c r="S44" i="4"/>
  <c r="AA45" i="5" s="1"/>
  <c r="S52" i="4"/>
  <c r="AA53" i="5" s="1"/>
  <c r="S60" i="4"/>
  <c r="AA61" i="5" s="1"/>
  <c r="S76" i="4"/>
  <c r="AA77" i="5" s="1"/>
  <c r="S5" i="4"/>
  <c r="AA6" i="5" s="1"/>
  <c r="S9" i="4"/>
  <c r="AA10" i="5" s="1"/>
  <c r="S13" i="4"/>
  <c r="AA14" i="5" s="1"/>
  <c r="S37" i="4"/>
  <c r="AA38" i="5" s="1"/>
  <c r="S41" i="4"/>
  <c r="AA42" i="5" s="1"/>
  <c r="S45" i="4"/>
  <c r="AA46" i="5" s="1"/>
  <c r="S49" i="4"/>
  <c r="AA50" i="5" s="1"/>
  <c r="S53" i="4"/>
  <c r="AA54" i="5" s="1"/>
  <c r="S57" i="4"/>
  <c r="AA58" i="5" s="1"/>
  <c r="S29" i="4" l="1"/>
  <c r="AA30" i="5" s="1"/>
  <c r="S21" i="4"/>
  <c r="AA22" i="5" s="1"/>
  <c r="S33" i="4"/>
  <c r="AA34" i="5" s="1"/>
  <c r="S25" i="4"/>
  <c r="AA26" i="5" s="1"/>
  <c r="S17" i="4"/>
  <c r="AA18" i="5" s="1"/>
  <c r="S58" i="4"/>
  <c r="AA59" i="5" s="1"/>
  <c r="S50" i="4"/>
  <c r="AA51" i="5" s="1"/>
  <c r="S42" i="4"/>
  <c r="AA43" i="5" s="1"/>
  <c r="S34" i="4"/>
  <c r="AA35" i="5" s="1"/>
  <c r="S26" i="4"/>
  <c r="AA27" i="5" s="1"/>
  <c r="S18" i="4"/>
  <c r="AA19" i="5" s="1"/>
  <c r="S10" i="4"/>
  <c r="AA11" i="5" s="1"/>
  <c r="S3" i="4"/>
  <c r="AA4" i="5" s="1"/>
  <c r="S80" i="4"/>
  <c r="AA81" i="5" s="1"/>
  <c r="S72" i="4"/>
  <c r="AA73" i="5" s="1"/>
  <c r="S64" i="4"/>
  <c r="AA65" i="5" s="1"/>
  <c r="S54" i="4"/>
  <c r="AA55" i="5" s="1"/>
  <c r="S46" i="4"/>
  <c r="AA47" i="5" s="1"/>
  <c r="S38" i="4"/>
  <c r="AA39" i="5" s="1"/>
  <c r="S30" i="4"/>
  <c r="AA31" i="5" s="1"/>
  <c r="S22" i="4"/>
  <c r="AA23" i="5" s="1"/>
  <c r="S14" i="4"/>
  <c r="AA15" i="5" s="1"/>
  <c r="S6" i="4"/>
  <c r="AA7" i="5" s="1"/>
  <c r="S48" i="4"/>
  <c r="AA49" i="5" s="1"/>
  <c r="S84" i="4"/>
  <c r="AA85" i="5" s="1"/>
  <c r="S68" i="4"/>
  <c r="AA69" i="5" s="1"/>
  <c r="S56" i="4"/>
  <c r="AA57" i="5" s="1"/>
  <c r="S40" i="4"/>
  <c r="AA41" i="5" s="1"/>
  <c r="S32" i="4"/>
  <c r="AA33" i="5" s="1"/>
  <c r="S24" i="4"/>
  <c r="AA25" i="5" s="1"/>
  <c r="S16" i="4"/>
  <c r="AA17" i="5" s="1"/>
  <c r="S8" i="4"/>
  <c r="AA9" i="5" s="1"/>
  <c r="S59" i="4"/>
  <c r="AA60" i="5" s="1"/>
  <c r="S55" i="4"/>
  <c r="AA56" i="5" s="1"/>
  <c r="S51" i="4"/>
  <c r="AA52" i="5" s="1"/>
  <c r="S47" i="4"/>
  <c r="AA48" i="5" s="1"/>
  <c r="S43" i="4"/>
  <c r="AA44" i="5" s="1"/>
  <c r="S39" i="4"/>
  <c r="AA40" i="5" s="1"/>
  <c r="S35" i="4"/>
  <c r="AA36" i="5" s="1"/>
  <c r="S31" i="4"/>
  <c r="AA32" i="5" s="1"/>
  <c r="S27" i="4"/>
  <c r="AA28" i="5" s="1"/>
  <c r="S23" i="4"/>
  <c r="AA24" i="5" s="1"/>
  <c r="S19" i="4"/>
  <c r="AA20" i="5" s="1"/>
  <c r="S15" i="4"/>
  <c r="AA16" i="5" s="1"/>
  <c r="S11" i="4"/>
  <c r="AA12" i="5" s="1"/>
  <c r="S7" i="4"/>
  <c r="AA8" i="5" s="1"/>
  <c r="S83" i="4"/>
  <c r="AA84" i="5" s="1"/>
  <c r="S79" i="4"/>
  <c r="AA80" i="5" s="1"/>
  <c r="S75" i="4"/>
  <c r="AA76" i="5" s="1"/>
  <c r="S71" i="4"/>
  <c r="AA72" i="5" s="1"/>
  <c r="S67" i="4"/>
  <c r="AA68" i="5" s="1"/>
  <c r="S63" i="4"/>
  <c r="AA64" i="5" s="1"/>
  <c r="S82" i="4"/>
  <c r="AA83" i="5" s="1"/>
  <c r="S78" i="4"/>
  <c r="AA79" i="5" s="1"/>
  <c r="S74" i="4"/>
  <c r="AA75" i="5" s="1"/>
  <c r="S70" i="4"/>
  <c r="AA71" i="5" s="1"/>
  <c r="S66" i="4"/>
  <c r="AA67" i="5" s="1"/>
  <c r="S62" i="4"/>
  <c r="AA63" i="5" s="1"/>
  <c r="S85" i="4"/>
  <c r="AA86" i="5" s="1"/>
  <c r="S81" i="4"/>
  <c r="AA82" i="5" s="1"/>
  <c r="S77" i="4"/>
  <c r="AA78" i="5" s="1"/>
  <c r="S73" i="4"/>
  <c r="AA74" i="5" s="1"/>
  <c r="S69" i="4"/>
  <c r="AA70" i="5" s="1"/>
  <c r="S65" i="4"/>
  <c r="AA66" i="5" s="1"/>
  <c r="S61" i="4"/>
  <c r="AA62" i="5" s="1"/>
  <c r="AA13" i="3"/>
  <c r="AA17" i="3"/>
  <c r="AA21" i="3"/>
  <c r="AA25" i="3"/>
  <c r="AA29" i="3"/>
  <c r="AA33" i="3"/>
  <c r="AA37" i="3"/>
  <c r="AA41" i="3"/>
  <c r="AA45" i="3"/>
  <c r="AA49" i="3"/>
  <c r="AA53" i="3"/>
  <c r="AA57" i="3"/>
  <c r="AA61" i="3"/>
  <c r="AA65" i="3"/>
  <c r="AA69" i="3"/>
  <c r="AA67" i="3" l="1"/>
  <c r="AA47" i="3"/>
  <c r="AA27" i="3"/>
  <c r="AA7" i="3"/>
  <c r="AA71" i="3"/>
  <c r="AA43" i="3"/>
  <c r="AA23" i="3"/>
  <c r="AA11" i="3"/>
  <c r="AA63" i="3"/>
  <c r="AA39" i="3"/>
  <c r="AA15" i="3"/>
  <c r="AA59" i="3"/>
  <c r="AA35" i="3"/>
  <c r="AA9" i="3"/>
  <c r="AA5" i="3"/>
  <c r="AA55" i="3"/>
  <c r="AA31" i="3"/>
  <c r="AA51" i="3"/>
  <c r="AA19" i="3"/>
  <c r="AA83" i="3"/>
  <c r="AA77" i="3"/>
  <c r="AA85" i="3"/>
  <c r="AA81" i="3"/>
  <c r="AA79" i="3"/>
  <c r="AA75" i="3"/>
  <c r="AA73" i="3"/>
  <c r="AA84" i="3"/>
  <c r="AA82" i="3"/>
  <c r="AA80" i="3"/>
  <c r="AA78" i="3"/>
  <c r="AA76" i="3"/>
  <c r="AA74" i="3"/>
  <c r="AA72" i="3"/>
  <c r="AA70" i="3"/>
  <c r="AA68" i="3"/>
  <c r="AA66" i="3"/>
  <c r="AA64" i="3"/>
  <c r="AA62" i="3"/>
  <c r="AA60" i="3"/>
  <c r="AA58" i="3"/>
  <c r="AA56" i="3"/>
  <c r="AA54" i="3"/>
  <c r="AA52" i="3"/>
  <c r="AA50" i="3"/>
  <c r="AA48" i="3"/>
  <c r="AA46" i="3"/>
  <c r="AA44" i="3"/>
  <c r="AA42" i="3"/>
  <c r="AA40" i="3"/>
  <c r="AA38" i="3"/>
  <c r="AA36" i="3"/>
  <c r="AA34" i="3"/>
  <c r="AA32" i="3"/>
  <c r="AA30" i="3"/>
  <c r="AA28" i="3"/>
  <c r="AA26" i="3"/>
  <c r="AA24" i="3"/>
  <c r="AA22" i="3"/>
  <c r="AA20" i="3"/>
  <c r="AA18" i="3"/>
  <c r="AA16" i="3"/>
  <c r="AA14" i="3"/>
  <c r="AA12" i="3"/>
  <c r="AA10" i="3"/>
  <c r="AA8" i="3"/>
  <c r="AA6" i="3"/>
  <c r="AA3" i="3"/>
  <c r="AA4" i="3"/>
  <c r="AL76" i="5" l="1"/>
  <c r="AM76" i="5" s="1"/>
  <c r="AN82" i="5"/>
  <c r="AN83" i="5"/>
  <c r="AN78" i="5"/>
  <c r="AN80" i="5"/>
  <c r="AN79" i="5"/>
  <c r="AN77" i="5"/>
  <c r="AN81" i="5"/>
  <c r="L58" i="75"/>
  <c r="R58" i="75" s="1"/>
  <c r="D16" i="75"/>
  <c r="E16" i="75"/>
  <c r="D17" i="75"/>
  <c r="E17" i="75"/>
  <c r="D18" i="75"/>
  <c r="E18" i="75"/>
  <c r="D19" i="75"/>
  <c r="E19" i="75"/>
  <c r="D20" i="75"/>
  <c r="E20" i="75"/>
  <c r="D21" i="75"/>
  <c r="E21" i="75"/>
  <c r="D22" i="75"/>
  <c r="E22" i="75"/>
  <c r="D23" i="75"/>
  <c r="E23" i="75"/>
  <c r="D24" i="75"/>
  <c r="E24" i="75"/>
  <c r="D25" i="75"/>
  <c r="E25" i="75"/>
  <c r="D26" i="75"/>
  <c r="E26" i="75"/>
  <c r="D27" i="75"/>
  <c r="E27" i="75"/>
  <c r="D28" i="75"/>
  <c r="E28" i="75"/>
  <c r="D29" i="75"/>
  <c r="E29" i="75"/>
  <c r="D30" i="75"/>
  <c r="E30" i="75"/>
  <c r="D31" i="75"/>
  <c r="E31" i="75"/>
  <c r="D32" i="75"/>
  <c r="E32" i="75"/>
  <c r="D33" i="75"/>
  <c r="E33" i="75"/>
  <c r="D34" i="75"/>
  <c r="E34" i="75"/>
  <c r="D35" i="75"/>
  <c r="E35" i="75"/>
  <c r="D36" i="75"/>
  <c r="E36" i="75"/>
  <c r="D37" i="75"/>
  <c r="E37" i="75"/>
  <c r="D38" i="75"/>
  <c r="E38" i="75"/>
  <c r="D39" i="75"/>
  <c r="E39" i="75"/>
  <c r="D40" i="75"/>
  <c r="E40" i="75"/>
  <c r="D41" i="75"/>
  <c r="E41" i="75"/>
  <c r="D42" i="75"/>
  <c r="E42" i="75"/>
  <c r="D43" i="75"/>
  <c r="E43" i="75"/>
  <c r="D44" i="75"/>
  <c r="E44" i="75"/>
  <c r="D45" i="75"/>
  <c r="E45" i="75"/>
  <c r="D46" i="75"/>
  <c r="E46" i="75"/>
  <c r="D47" i="75"/>
  <c r="E47" i="75"/>
  <c r="D48" i="75"/>
  <c r="E48" i="75"/>
  <c r="D49" i="75"/>
  <c r="E49" i="75"/>
  <c r="D50" i="75"/>
  <c r="E50" i="75"/>
  <c r="D51" i="75"/>
  <c r="E51" i="75"/>
  <c r="D52" i="75"/>
  <c r="E52" i="75"/>
  <c r="D53" i="75"/>
  <c r="E53" i="75"/>
  <c r="D54" i="75"/>
  <c r="E54" i="75"/>
  <c r="D55" i="75"/>
  <c r="E55" i="75"/>
  <c r="D56" i="75"/>
  <c r="E56" i="75"/>
  <c r="D57" i="75"/>
  <c r="E57" i="75"/>
  <c r="D58" i="75"/>
  <c r="E58" i="75"/>
  <c r="D59" i="75"/>
  <c r="E59" i="75"/>
  <c r="D60" i="75"/>
  <c r="E60" i="75"/>
  <c r="D61" i="75"/>
  <c r="E61" i="75"/>
  <c r="D62" i="75"/>
  <c r="E62" i="75"/>
  <c r="D63" i="75"/>
  <c r="E63" i="75"/>
  <c r="D64" i="75"/>
  <c r="E64" i="75"/>
  <c r="D65" i="75"/>
  <c r="E65" i="75"/>
  <c r="D66" i="75"/>
  <c r="E66" i="75"/>
  <c r="D67" i="75"/>
  <c r="E67" i="75"/>
  <c r="D68" i="75"/>
  <c r="E68" i="75"/>
  <c r="D69" i="75"/>
  <c r="E69" i="75"/>
  <c r="D70" i="75"/>
  <c r="E70" i="75"/>
  <c r="D71" i="75"/>
  <c r="E71" i="75"/>
  <c r="D72" i="75"/>
  <c r="E72" i="75"/>
  <c r="D73" i="75"/>
  <c r="E73" i="75"/>
  <c r="D74" i="75"/>
  <c r="E74" i="75"/>
  <c r="D75" i="75"/>
  <c r="E75" i="75"/>
  <c r="D76" i="75"/>
  <c r="E76" i="75"/>
  <c r="D77" i="75"/>
  <c r="E77" i="75"/>
  <c r="D78" i="75"/>
  <c r="E78" i="75"/>
  <c r="D79" i="75"/>
  <c r="E79" i="75"/>
  <c r="D80" i="75"/>
  <c r="E80" i="75"/>
  <c r="D81" i="75"/>
  <c r="E81" i="75"/>
  <c r="D82" i="75"/>
  <c r="E82" i="75"/>
  <c r="D83" i="75"/>
  <c r="E83" i="75"/>
  <c r="D84" i="75"/>
  <c r="E84" i="75"/>
  <c r="D85" i="75"/>
  <c r="E85" i="75"/>
  <c r="G16" i="75"/>
  <c r="N16" i="75" s="1"/>
  <c r="U16" i="75" s="1"/>
  <c r="AG16" i="75" s="1"/>
  <c r="E17" i="5" s="1"/>
  <c r="H16" i="75"/>
  <c r="I16" i="75"/>
  <c r="AE16" i="75"/>
  <c r="L16" i="75"/>
  <c r="R16" i="75" s="1"/>
  <c r="M16" i="75"/>
  <c r="S16" i="75" s="1"/>
  <c r="O16" i="75"/>
  <c r="V16" i="75" s="1"/>
  <c r="P16" i="75"/>
  <c r="W16" i="75" s="1"/>
  <c r="AL16" i="75"/>
  <c r="AM16" i="75"/>
  <c r="AO16" i="75"/>
  <c r="AP16" i="75"/>
  <c r="G17" i="75"/>
  <c r="N17" i="75" s="1"/>
  <c r="U17" i="75" s="1"/>
  <c r="AG17" i="75" s="1"/>
  <c r="E18" i="5" s="1"/>
  <c r="H17" i="75"/>
  <c r="I17" i="75"/>
  <c r="AE17" i="75"/>
  <c r="L17" i="75"/>
  <c r="R17" i="75" s="1"/>
  <c r="Z17" i="75" s="1"/>
  <c r="M17" i="75"/>
  <c r="S17" i="75" s="1"/>
  <c r="O17" i="75"/>
  <c r="V17" i="75" s="1"/>
  <c r="P17" i="75"/>
  <c r="W17" i="75" s="1"/>
  <c r="AL17" i="75"/>
  <c r="AM17" i="75"/>
  <c r="AO17" i="75"/>
  <c r="AP17" i="75"/>
  <c r="G18" i="75"/>
  <c r="N18" i="75" s="1"/>
  <c r="U18" i="75" s="1"/>
  <c r="AG18" i="75" s="1"/>
  <c r="E19" i="5" s="1"/>
  <c r="H18" i="75"/>
  <c r="I18" i="75"/>
  <c r="AE18" i="75"/>
  <c r="L18" i="75"/>
  <c r="R18" i="75" s="1"/>
  <c r="M18" i="75"/>
  <c r="S18" i="75" s="1"/>
  <c r="O18" i="75"/>
  <c r="V18" i="75" s="1"/>
  <c r="P18" i="75"/>
  <c r="W18" i="75" s="1"/>
  <c r="AL18" i="75"/>
  <c r="AM18" i="75"/>
  <c r="AO18" i="75"/>
  <c r="AP18" i="75"/>
  <c r="G19" i="75"/>
  <c r="N19" i="75" s="1"/>
  <c r="U19" i="75" s="1"/>
  <c r="AG19" i="75" s="1"/>
  <c r="E20" i="5" s="1"/>
  <c r="H19" i="75"/>
  <c r="I19" i="75"/>
  <c r="AE19" i="75"/>
  <c r="L19" i="75"/>
  <c r="R19" i="75" s="1"/>
  <c r="M19" i="75"/>
  <c r="S19" i="75" s="1"/>
  <c r="O19" i="75"/>
  <c r="V19" i="75" s="1"/>
  <c r="P19" i="75"/>
  <c r="W19" i="75" s="1"/>
  <c r="AL19" i="75"/>
  <c r="AM19" i="75"/>
  <c r="AO19" i="75"/>
  <c r="AP19" i="75"/>
  <c r="G20" i="75"/>
  <c r="N20" i="75" s="1"/>
  <c r="U20" i="75" s="1"/>
  <c r="AG20" i="75" s="1"/>
  <c r="E21" i="5" s="1"/>
  <c r="H20" i="75"/>
  <c r="I20" i="75"/>
  <c r="AE20" i="75"/>
  <c r="L20" i="75"/>
  <c r="R20" i="75" s="1"/>
  <c r="M20" i="75"/>
  <c r="S20" i="75" s="1"/>
  <c r="O20" i="75"/>
  <c r="V20" i="75" s="1"/>
  <c r="P20" i="75"/>
  <c r="W20" i="75" s="1"/>
  <c r="AL20" i="75"/>
  <c r="AM20" i="75"/>
  <c r="AO20" i="75"/>
  <c r="AP20" i="75"/>
  <c r="G21" i="75"/>
  <c r="N21" i="75" s="1"/>
  <c r="U21" i="75" s="1"/>
  <c r="AG21" i="75" s="1"/>
  <c r="E22" i="5" s="1"/>
  <c r="H21" i="75"/>
  <c r="I21" i="75"/>
  <c r="AE21" i="75"/>
  <c r="L21" i="75"/>
  <c r="R21" i="75" s="1"/>
  <c r="M21" i="75"/>
  <c r="S21" i="75" s="1"/>
  <c r="O21" i="75"/>
  <c r="V21" i="75" s="1"/>
  <c r="P21" i="75"/>
  <c r="W21" i="75" s="1"/>
  <c r="AL21" i="75"/>
  <c r="AM21" i="75"/>
  <c r="AO21" i="75"/>
  <c r="AP21" i="75"/>
  <c r="G22" i="75"/>
  <c r="N22" i="75" s="1"/>
  <c r="U22" i="75" s="1"/>
  <c r="AG22" i="75" s="1"/>
  <c r="E23" i="5" s="1"/>
  <c r="H22" i="75"/>
  <c r="I22" i="75"/>
  <c r="AE22" i="75"/>
  <c r="L22" i="75"/>
  <c r="R22" i="75" s="1"/>
  <c r="M22" i="75"/>
  <c r="S22" i="75" s="1"/>
  <c r="O22" i="75"/>
  <c r="V22" i="75" s="1"/>
  <c r="P22" i="75"/>
  <c r="W22" i="75" s="1"/>
  <c r="AL22" i="75"/>
  <c r="AM22" i="75"/>
  <c r="AO22" i="75"/>
  <c r="AP22" i="75"/>
  <c r="G23" i="75"/>
  <c r="N23" i="75" s="1"/>
  <c r="U23" i="75" s="1"/>
  <c r="AG23" i="75" s="1"/>
  <c r="E24" i="5" s="1"/>
  <c r="H23" i="75"/>
  <c r="I23" i="75"/>
  <c r="AE23" i="75"/>
  <c r="L23" i="75"/>
  <c r="R23" i="75" s="1"/>
  <c r="M23" i="75"/>
  <c r="S23" i="75" s="1"/>
  <c r="O23" i="75"/>
  <c r="V23" i="75" s="1"/>
  <c r="P23" i="75"/>
  <c r="W23" i="75" s="1"/>
  <c r="AL23" i="75"/>
  <c r="AM23" i="75"/>
  <c r="AO23" i="75"/>
  <c r="AP23" i="75"/>
  <c r="G24" i="75"/>
  <c r="N24" i="75" s="1"/>
  <c r="U24" i="75" s="1"/>
  <c r="AG24" i="75" s="1"/>
  <c r="E25" i="5" s="1"/>
  <c r="H24" i="75"/>
  <c r="I24" i="75"/>
  <c r="L24" i="75"/>
  <c r="R24" i="75" s="1"/>
  <c r="M24" i="75"/>
  <c r="S24" i="75" s="1"/>
  <c r="O24" i="75"/>
  <c r="V24" i="75" s="1"/>
  <c r="P24" i="75"/>
  <c r="W24" i="75" s="1"/>
  <c r="AL24" i="75"/>
  <c r="AM24" i="75"/>
  <c r="AO24" i="75"/>
  <c r="AP24" i="75"/>
  <c r="G25" i="75"/>
  <c r="N25" i="75" s="1"/>
  <c r="U25" i="75" s="1"/>
  <c r="AG25" i="75" s="1"/>
  <c r="E26" i="5" s="1"/>
  <c r="H25" i="75"/>
  <c r="I25" i="75"/>
  <c r="L25" i="75"/>
  <c r="R25" i="75" s="1"/>
  <c r="Z25" i="75" s="1"/>
  <c r="M25" i="75"/>
  <c r="S25" i="75" s="1"/>
  <c r="O25" i="75"/>
  <c r="V25" i="75" s="1"/>
  <c r="P25" i="75"/>
  <c r="W25" i="75" s="1"/>
  <c r="AL25" i="75"/>
  <c r="AM25" i="75"/>
  <c r="AO25" i="75"/>
  <c r="AP25" i="75"/>
  <c r="G26" i="75"/>
  <c r="N26" i="75" s="1"/>
  <c r="U26" i="75" s="1"/>
  <c r="AG26" i="75" s="1"/>
  <c r="E27" i="5" s="1"/>
  <c r="H26" i="75"/>
  <c r="I26" i="75"/>
  <c r="L26" i="75"/>
  <c r="R26" i="75" s="1"/>
  <c r="M26" i="75"/>
  <c r="S26" i="75" s="1"/>
  <c r="O26" i="75"/>
  <c r="V26" i="75" s="1"/>
  <c r="P26" i="75"/>
  <c r="W26" i="75" s="1"/>
  <c r="AL26" i="75"/>
  <c r="AM26" i="75"/>
  <c r="AO26" i="75"/>
  <c r="AP26" i="75"/>
  <c r="G27" i="75"/>
  <c r="N27" i="75" s="1"/>
  <c r="U27" i="75" s="1"/>
  <c r="AG27" i="75" s="1"/>
  <c r="E28" i="5" s="1"/>
  <c r="H27" i="75"/>
  <c r="I27" i="75"/>
  <c r="L27" i="75"/>
  <c r="R27" i="75" s="1"/>
  <c r="M27" i="75"/>
  <c r="S27" i="75" s="1"/>
  <c r="O27" i="75"/>
  <c r="V27" i="75" s="1"/>
  <c r="P27" i="75"/>
  <c r="W27" i="75" s="1"/>
  <c r="AL27" i="75"/>
  <c r="AM27" i="75"/>
  <c r="AO27" i="75"/>
  <c r="AP27" i="75"/>
  <c r="G28" i="75"/>
  <c r="N28" i="75" s="1"/>
  <c r="U28" i="75" s="1"/>
  <c r="AG28" i="75" s="1"/>
  <c r="E29" i="5" s="1"/>
  <c r="H28" i="75"/>
  <c r="I28" i="75"/>
  <c r="L28" i="75"/>
  <c r="R28" i="75" s="1"/>
  <c r="M28" i="75"/>
  <c r="S28" i="75" s="1"/>
  <c r="O28" i="75"/>
  <c r="V28" i="75" s="1"/>
  <c r="P28" i="75"/>
  <c r="W28" i="75" s="1"/>
  <c r="AL28" i="75"/>
  <c r="AM28" i="75"/>
  <c r="AO28" i="75"/>
  <c r="AP28" i="75"/>
  <c r="G29" i="75"/>
  <c r="N29" i="75" s="1"/>
  <c r="U29" i="75" s="1"/>
  <c r="AG29" i="75" s="1"/>
  <c r="E30" i="5" s="1"/>
  <c r="H29" i="75"/>
  <c r="I29" i="75"/>
  <c r="L29" i="75"/>
  <c r="R29" i="75" s="1"/>
  <c r="M29" i="75"/>
  <c r="S29" i="75" s="1"/>
  <c r="O29" i="75"/>
  <c r="V29" i="75" s="1"/>
  <c r="P29" i="75"/>
  <c r="W29" i="75" s="1"/>
  <c r="AL29" i="75"/>
  <c r="AM29" i="75"/>
  <c r="AO29" i="75"/>
  <c r="AP29" i="75"/>
  <c r="G30" i="75"/>
  <c r="N30" i="75" s="1"/>
  <c r="U30" i="75" s="1"/>
  <c r="AG30" i="75" s="1"/>
  <c r="E31" i="5" s="1"/>
  <c r="H30" i="75"/>
  <c r="I30" i="75"/>
  <c r="L30" i="75"/>
  <c r="R30" i="75" s="1"/>
  <c r="M30" i="75"/>
  <c r="S30" i="75" s="1"/>
  <c r="O30" i="75"/>
  <c r="V30" i="75" s="1"/>
  <c r="P30" i="75"/>
  <c r="W30" i="75" s="1"/>
  <c r="AL30" i="75"/>
  <c r="AM30" i="75"/>
  <c r="AO30" i="75"/>
  <c r="AP30" i="75"/>
  <c r="G31" i="75"/>
  <c r="N31" i="75" s="1"/>
  <c r="U31" i="75" s="1"/>
  <c r="AG31" i="75" s="1"/>
  <c r="E32" i="5" s="1"/>
  <c r="H31" i="75"/>
  <c r="I31" i="75"/>
  <c r="L31" i="75"/>
  <c r="R31" i="75" s="1"/>
  <c r="M31" i="75"/>
  <c r="S31" i="75" s="1"/>
  <c r="O31" i="75"/>
  <c r="V31" i="75" s="1"/>
  <c r="P31" i="75"/>
  <c r="W31" i="75" s="1"/>
  <c r="AL31" i="75"/>
  <c r="AM31" i="75"/>
  <c r="AO31" i="75"/>
  <c r="AP31" i="75"/>
  <c r="G32" i="75"/>
  <c r="N32" i="75" s="1"/>
  <c r="U32" i="75" s="1"/>
  <c r="AG32" i="75" s="1"/>
  <c r="E33" i="5" s="1"/>
  <c r="H32" i="75"/>
  <c r="I32" i="75"/>
  <c r="L32" i="75"/>
  <c r="R32" i="75" s="1"/>
  <c r="M32" i="75"/>
  <c r="S32" i="75" s="1"/>
  <c r="O32" i="75"/>
  <c r="V32" i="75" s="1"/>
  <c r="P32" i="75"/>
  <c r="W32" i="75" s="1"/>
  <c r="AL32" i="75"/>
  <c r="AM32" i="75"/>
  <c r="AO32" i="75"/>
  <c r="AP32" i="75"/>
  <c r="G33" i="75"/>
  <c r="N33" i="75" s="1"/>
  <c r="U33" i="75" s="1"/>
  <c r="AG33" i="75" s="1"/>
  <c r="E34" i="5" s="1"/>
  <c r="H33" i="75"/>
  <c r="I33" i="75"/>
  <c r="L33" i="75"/>
  <c r="R33" i="75" s="1"/>
  <c r="Z33" i="75" s="1"/>
  <c r="M33" i="75"/>
  <c r="S33" i="75" s="1"/>
  <c r="O33" i="75"/>
  <c r="V33" i="75" s="1"/>
  <c r="P33" i="75"/>
  <c r="W33" i="75" s="1"/>
  <c r="AL33" i="75"/>
  <c r="AM33" i="75"/>
  <c r="AO33" i="75"/>
  <c r="AP33" i="75"/>
  <c r="G34" i="75"/>
  <c r="N34" i="75" s="1"/>
  <c r="U34" i="75" s="1"/>
  <c r="AG34" i="75" s="1"/>
  <c r="E35" i="5" s="1"/>
  <c r="H34" i="75"/>
  <c r="I34" i="75"/>
  <c r="L34" i="75"/>
  <c r="R34" i="75" s="1"/>
  <c r="M34" i="75"/>
  <c r="S34" i="75" s="1"/>
  <c r="O34" i="75"/>
  <c r="V34" i="75" s="1"/>
  <c r="P34" i="75"/>
  <c r="W34" i="75" s="1"/>
  <c r="AL34" i="75"/>
  <c r="AM34" i="75"/>
  <c r="AO34" i="75"/>
  <c r="AP34" i="75"/>
  <c r="G35" i="75"/>
  <c r="N35" i="75" s="1"/>
  <c r="U35" i="75" s="1"/>
  <c r="AG35" i="75" s="1"/>
  <c r="E36" i="5" s="1"/>
  <c r="H35" i="75"/>
  <c r="I35" i="75"/>
  <c r="L35" i="75"/>
  <c r="R35" i="75" s="1"/>
  <c r="M35" i="75"/>
  <c r="S35" i="75" s="1"/>
  <c r="O35" i="75"/>
  <c r="V35" i="75" s="1"/>
  <c r="P35" i="75"/>
  <c r="W35" i="75" s="1"/>
  <c r="AL35" i="75"/>
  <c r="AM35" i="75"/>
  <c r="AO35" i="75"/>
  <c r="AP35" i="75"/>
  <c r="G36" i="75"/>
  <c r="N36" i="75" s="1"/>
  <c r="U36" i="75" s="1"/>
  <c r="AG36" i="75" s="1"/>
  <c r="E37" i="5" s="1"/>
  <c r="H36" i="75"/>
  <c r="I36" i="75"/>
  <c r="L36" i="75"/>
  <c r="R36" i="75" s="1"/>
  <c r="M36" i="75"/>
  <c r="S36" i="75" s="1"/>
  <c r="O36" i="75"/>
  <c r="V36" i="75" s="1"/>
  <c r="P36" i="75"/>
  <c r="W36" i="75" s="1"/>
  <c r="AL36" i="75"/>
  <c r="AM36" i="75"/>
  <c r="AO36" i="75"/>
  <c r="AP36" i="75"/>
  <c r="G37" i="75"/>
  <c r="N37" i="75" s="1"/>
  <c r="U37" i="75" s="1"/>
  <c r="AG37" i="75" s="1"/>
  <c r="E38" i="5" s="1"/>
  <c r="H37" i="75"/>
  <c r="I37" i="75"/>
  <c r="L37" i="75"/>
  <c r="R37" i="75" s="1"/>
  <c r="M37" i="75"/>
  <c r="S37" i="75" s="1"/>
  <c r="O37" i="75"/>
  <c r="V37" i="75" s="1"/>
  <c r="P37" i="75"/>
  <c r="W37" i="75" s="1"/>
  <c r="AL37" i="75"/>
  <c r="AM37" i="75"/>
  <c r="AO37" i="75"/>
  <c r="AP37" i="75"/>
  <c r="G38" i="75"/>
  <c r="N38" i="75" s="1"/>
  <c r="U38" i="75" s="1"/>
  <c r="AG38" i="75" s="1"/>
  <c r="E39" i="5" s="1"/>
  <c r="H38" i="75"/>
  <c r="I38" i="75"/>
  <c r="L38" i="75"/>
  <c r="R38" i="75" s="1"/>
  <c r="M38" i="75"/>
  <c r="S38" i="75" s="1"/>
  <c r="O38" i="75"/>
  <c r="V38" i="75" s="1"/>
  <c r="P38" i="75"/>
  <c r="W38" i="75" s="1"/>
  <c r="AL38" i="75"/>
  <c r="AM38" i="75"/>
  <c r="AO38" i="75"/>
  <c r="AP38" i="75"/>
  <c r="G39" i="75"/>
  <c r="N39" i="75" s="1"/>
  <c r="U39" i="75" s="1"/>
  <c r="AG39" i="75" s="1"/>
  <c r="E40" i="5" s="1"/>
  <c r="H39" i="75"/>
  <c r="I39" i="75"/>
  <c r="L39" i="75"/>
  <c r="R39" i="75" s="1"/>
  <c r="M39" i="75"/>
  <c r="S39" i="75" s="1"/>
  <c r="O39" i="75"/>
  <c r="V39" i="75" s="1"/>
  <c r="P39" i="75"/>
  <c r="W39" i="75" s="1"/>
  <c r="AL39" i="75"/>
  <c r="AM39" i="75"/>
  <c r="AO39" i="75"/>
  <c r="AP39" i="75"/>
  <c r="G40" i="75"/>
  <c r="N40" i="75" s="1"/>
  <c r="U40" i="75" s="1"/>
  <c r="AG40" i="75" s="1"/>
  <c r="E41" i="5" s="1"/>
  <c r="H40" i="75"/>
  <c r="I40" i="75"/>
  <c r="L40" i="75"/>
  <c r="R40" i="75" s="1"/>
  <c r="M40" i="75"/>
  <c r="S40" i="75" s="1"/>
  <c r="O40" i="75"/>
  <c r="V40" i="75" s="1"/>
  <c r="P40" i="75"/>
  <c r="W40" i="75" s="1"/>
  <c r="AL40" i="75"/>
  <c r="AM40" i="75"/>
  <c r="AO40" i="75"/>
  <c r="AP40" i="75"/>
  <c r="G41" i="75"/>
  <c r="N41" i="75" s="1"/>
  <c r="U41" i="75" s="1"/>
  <c r="AG41" i="75" s="1"/>
  <c r="E42" i="5" s="1"/>
  <c r="H41" i="75"/>
  <c r="I41" i="75"/>
  <c r="L41" i="75"/>
  <c r="R41" i="75" s="1"/>
  <c r="M41" i="75"/>
  <c r="S41" i="75" s="1"/>
  <c r="O41" i="75"/>
  <c r="V41" i="75" s="1"/>
  <c r="P41" i="75"/>
  <c r="W41" i="75" s="1"/>
  <c r="AL41" i="75"/>
  <c r="AM41" i="75"/>
  <c r="AO41" i="75"/>
  <c r="AP41" i="75"/>
  <c r="G42" i="75"/>
  <c r="N42" i="75" s="1"/>
  <c r="U42" i="75" s="1"/>
  <c r="AG42" i="75" s="1"/>
  <c r="E43" i="5" s="1"/>
  <c r="H42" i="75"/>
  <c r="I42" i="75"/>
  <c r="L42" i="75"/>
  <c r="R42" i="75" s="1"/>
  <c r="M42" i="75"/>
  <c r="S42" i="75" s="1"/>
  <c r="O42" i="75"/>
  <c r="V42" i="75" s="1"/>
  <c r="P42" i="75"/>
  <c r="W42" i="75" s="1"/>
  <c r="AL42" i="75"/>
  <c r="AM42" i="75"/>
  <c r="AO42" i="75"/>
  <c r="AP42" i="75"/>
  <c r="G43" i="75"/>
  <c r="N43" i="75" s="1"/>
  <c r="U43" i="75" s="1"/>
  <c r="AG43" i="75" s="1"/>
  <c r="E44" i="5" s="1"/>
  <c r="H43" i="75"/>
  <c r="I43" i="75"/>
  <c r="L43" i="75"/>
  <c r="R43" i="75" s="1"/>
  <c r="M43" i="75"/>
  <c r="S43" i="75" s="1"/>
  <c r="O43" i="75"/>
  <c r="V43" i="75" s="1"/>
  <c r="P43" i="75"/>
  <c r="W43" i="75" s="1"/>
  <c r="AL43" i="75"/>
  <c r="AM43" i="75"/>
  <c r="AO43" i="75"/>
  <c r="AP43" i="75"/>
  <c r="G44" i="75"/>
  <c r="N44" i="75" s="1"/>
  <c r="U44" i="75" s="1"/>
  <c r="AG44" i="75" s="1"/>
  <c r="E45" i="5" s="1"/>
  <c r="H44" i="75"/>
  <c r="I44" i="75"/>
  <c r="AE44" i="75"/>
  <c r="L44" i="75"/>
  <c r="R44" i="75" s="1"/>
  <c r="M44" i="75"/>
  <c r="S44" i="75" s="1"/>
  <c r="O44" i="75"/>
  <c r="V44" i="75" s="1"/>
  <c r="P44" i="75"/>
  <c r="W44" i="75" s="1"/>
  <c r="AL44" i="75"/>
  <c r="AM44" i="75"/>
  <c r="AO44" i="75"/>
  <c r="AP44" i="75"/>
  <c r="G45" i="75"/>
  <c r="N45" i="75" s="1"/>
  <c r="U45" i="75" s="1"/>
  <c r="AG45" i="75" s="1"/>
  <c r="E46" i="5" s="1"/>
  <c r="H45" i="75"/>
  <c r="I45" i="75"/>
  <c r="AE45" i="75"/>
  <c r="L45" i="75"/>
  <c r="R45" i="75" s="1"/>
  <c r="M45" i="75"/>
  <c r="S45" i="75" s="1"/>
  <c r="O45" i="75"/>
  <c r="V45" i="75" s="1"/>
  <c r="P45" i="75"/>
  <c r="W45" i="75" s="1"/>
  <c r="AL45" i="75"/>
  <c r="AM45" i="75"/>
  <c r="AO45" i="75"/>
  <c r="AP45" i="75"/>
  <c r="G46" i="75"/>
  <c r="N46" i="75" s="1"/>
  <c r="U46" i="75" s="1"/>
  <c r="AG46" i="75" s="1"/>
  <c r="E47" i="5" s="1"/>
  <c r="H46" i="75"/>
  <c r="I46" i="75"/>
  <c r="AE46" i="75"/>
  <c r="L46" i="75"/>
  <c r="R46" i="75" s="1"/>
  <c r="M46" i="75"/>
  <c r="S46" i="75" s="1"/>
  <c r="O46" i="75"/>
  <c r="V46" i="75" s="1"/>
  <c r="P46" i="75"/>
  <c r="W46" i="75" s="1"/>
  <c r="AL46" i="75"/>
  <c r="AM46" i="75"/>
  <c r="AO46" i="75"/>
  <c r="AP46" i="75"/>
  <c r="G47" i="75"/>
  <c r="N47" i="75" s="1"/>
  <c r="U47" i="75" s="1"/>
  <c r="AG47" i="75" s="1"/>
  <c r="E48" i="5" s="1"/>
  <c r="H47" i="75"/>
  <c r="I47" i="75"/>
  <c r="AE47" i="75"/>
  <c r="L47" i="75"/>
  <c r="R47" i="75" s="1"/>
  <c r="M47" i="75"/>
  <c r="S47" i="75" s="1"/>
  <c r="O47" i="75"/>
  <c r="V47" i="75" s="1"/>
  <c r="P47" i="75"/>
  <c r="W47" i="75" s="1"/>
  <c r="AL47" i="75"/>
  <c r="AM47" i="75"/>
  <c r="AO47" i="75"/>
  <c r="AP47" i="75"/>
  <c r="G48" i="75"/>
  <c r="N48" i="75" s="1"/>
  <c r="U48" i="75" s="1"/>
  <c r="AG48" i="75" s="1"/>
  <c r="E49" i="5" s="1"/>
  <c r="H48" i="75"/>
  <c r="I48" i="75"/>
  <c r="AE48" i="75"/>
  <c r="L48" i="75"/>
  <c r="R48" i="75" s="1"/>
  <c r="M48" i="75"/>
  <c r="S48" i="75" s="1"/>
  <c r="O48" i="75"/>
  <c r="V48" i="75" s="1"/>
  <c r="P48" i="75"/>
  <c r="W48" i="75" s="1"/>
  <c r="AL48" i="75"/>
  <c r="AM48" i="75"/>
  <c r="AO48" i="75"/>
  <c r="AP48" i="75"/>
  <c r="G49" i="75"/>
  <c r="N49" i="75" s="1"/>
  <c r="U49" i="75" s="1"/>
  <c r="AG49" i="75" s="1"/>
  <c r="E50" i="5" s="1"/>
  <c r="H49" i="75"/>
  <c r="I49" i="75"/>
  <c r="AE49" i="75"/>
  <c r="L49" i="75"/>
  <c r="R49" i="75" s="1"/>
  <c r="M49" i="75"/>
  <c r="S49" i="75" s="1"/>
  <c r="O49" i="75"/>
  <c r="V49" i="75" s="1"/>
  <c r="P49" i="75"/>
  <c r="W49" i="75" s="1"/>
  <c r="AL49" i="75"/>
  <c r="AM49" i="75"/>
  <c r="AO49" i="75"/>
  <c r="AP49" i="75"/>
  <c r="G50" i="75"/>
  <c r="N50" i="75" s="1"/>
  <c r="U50" i="75" s="1"/>
  <c r="AG50" i="75" s="1"/>
  <c r="E51" i="5" s="1"/>
  <c r="H50" i="75"/>
  <c r="I50" i="75"/>
  <c r="AE50" i="75"/>
  <c r="L50" i="75"/>
  <c r="R50" i="75" s="1"/>
  <c r="M50" i="75"/>
  <c r="S50" i="75" s="1"/>
  <c r="O50" i="75"/>
  <c r="V50" i="75" s="1"/>
  <c r="P50" i="75"/>
  <c r="W50" i="75" s="1"/>
  <c r="AL50" i="75"/>
  <c r="AM50" i="75"/>
  <c r="AO50" i="75"/>
  <c r="AP50" i="75"/>
  <c r="G51" i="75"/>
  <c r="N51" i="75" s="1"/>
  <c r="U51" i="75" s="1"/>
  <c r="AG51" i="75" s="1"/>
  <c r="E52" i="5" s="1"/>
  <c r="H51" i="75"/>
  <c r="I51" i="75"/>
  <c r="AE51" i="75"/>
  <c r="L51" i="75"/>
  <c r="R51" i="75" s="1"/>
  <c r="M51" i="75"/>
  <c r="S51" i="75" s="1"/>
  <c r="O51" i="75"/>
  <c r="V51" i="75" s="1"/>
  <c r="P51" i="75"/>
  <c r="W51" i="75" s="1"/>
  <c r="AL51" i="75"/>
  <c r="AM51" i="75"/>
  <c r="AO51" i="75"/>
  <c r="AP51" i="75"/>
  <c r="G52" i="75"/>
  <c r="N52" i="75" s="1"/>
  <c r="U52" i="75" s="1"/>
  <c r="AG52" i="75" s="1"/>
  <c r="E53" i="5" s="1"/>
  <c r="H52" i="75"/>
  <c r="I52" i="75"/>
  <c r="AE52" i="75"/>
  <c r="L52" i="75"/>
  <c r="R52" i="75" s="1"/>
  <c r="M52" i="75"/>
  <c r="S52" i="75" s="1"/>
  <c r="O52" i="75"/>
  <c r="V52" i="75" s="1"/>
  <c r="P52" i="75"/>
  <c r="W52" i="75" s="1"/>
  <c r="AL52" i="75"/>
  <c r="AM52" i="75"/>
  <c r="AO52" i="75"/>
  <c r="AP52" i="75"/>
  <c r="G53" i="75"/>
  <c r="N53" i="75" s="1"/>
  <c r="U53" i="75" s="1"/>
  <c r="AG53" i="75" s="1"/>
  <c r="E54" i="5" s="1"/>
  <c r="H53" i="75"/>
  <c r="I53" i="75"/>
  <c r="AE53" i="75"/>
  <c r="L53" i="75"/>
  <c r="R53" i="75" s="1"/>
  <c r="M53" i="75"/>
  <c r="S53" i="75" s="1"/>
  <c r="O53" i="75"/>
  <c r="V53" i="75" s="1"/>
  <c r="P53" i="75"/>
  <c r="W53" i="75" s="1"/>
  <c r="AL53" i="75"/>
  <c r="AM53" i="75"/>
  <c r="AO53" i="75"/>
  <c r="AP53" i="75"/>
  <c r="G54" i="75"/>
  <c r="N54" i="75" s="1"/>
  <c r="U54" i="75" s="1"/>
  <c r="AG54" i="75" s="1"/>
  <c r="E55" i="5" s="1"/>
  <c r="H54" i="75"/>
  <c r="I54" i="75"/>
  <c r="AE54" i="75"/>
  <c r="L54" i="75"/>
  <c r="R54" i="75" s="1"/>
  <c r="M54" i="75"/>
  <c r="S54" i="75" s="1"/>
  <c r="O54" i="75"/>
  <c r="V54" i="75" s="1"/>
  <c r="P54" i="75"/>
  <c r="W54" i="75" s="1"/>
  <c r="AL54" i="75"/>
  <c r="AM54" i="75"/>
  <c r="AO54" i="75"/>
  <c r="AP54" i="75"/>
  <c r="G55" i="75"/>
  <c r="N55" i="75" s="1"/>
  <c r="U55" i="75" s="1"/>
  <c r="AG55" i="75" s="1"/>
  <c r="E56" i="5" s="1"/>
  <c r="H55" i="75"/>
  <c r="I55" i="75"/>
  <c r="AE55" i="75"/>
  <c r="L55" i="75"/>
  <c r="R55" i="75" s="1"/>
  <c r="M55" i="75"/>
  <c r="S55" i="75" s="1"/>
  <c r="O55" i="75"/>
  <c r="V55" i="75" s="1"/>
  <c r="P55" i="75"/>
  <c r="W55" i="75" s="1"/>
  <c r="AL55" i="75"/>
  <c r="AM55" i="75"/>
  <c r="AO55" i="75"/>
  <c r="AP55" i="75"/>
  <c r="G56" i="75"/>
  <c r="N56" i="75" s="1"/>
  <c r="U56" i="75" s="1"/>
  <c r="AG56" i="75" s="1"/>
  <c r="E57" i="5" s="1"/>
  <c r="H56" i="75"/>
  <c r="I56" i="75"/>
  <c r="AE56" i="75"/>
  <c r="L56" i="75"/>
  <c r="R56" i="75" s="1"/>
  <c r="M56" i="75"/>
  <c r="S56" i="75" s="1"/>
  <c r="O56" i="75"/>
  <c r="V56" i="75" s="1"/>
  <c r="P56" i="75"/>
  <c r="W56" i="75" s="1"/>
  <c r="AL56" i="75"/>
  <c r="AM56" i="75"/>
  <c r="AO56" i="75"/>
  <c r="AP56" i="75"/>
  <c r="G57" i="75"/>
  <c r="H57" i="75"/>
  <c r="I57" i="75"/>
  <c r="AE57" i="75"/>
  <c r="L57" i="75"/>
  <c r="R57" i="75" s="1"/>
  <c r="M57" i="75"/>
  <c r="S57" i="75" s="1"/>
  <c r="O57" i="75"/>
  <c r="P57" i="75"/>
  <c r="AL57" i="75"/>
  <c r="AM57" i="75"/>
  <c r="AO57" i="75"/>
  <c r="AP57" i="75"/>
  <c r="G58" i="75"/>
  <c r="N58" i="75" s="1"/>
  <c r="U58" i="75" s="1"/>
  <c r="AG58" i="75" s="1"/>
  <c r="E59" i="5" s="1"/>
  <c r="H58" i="75"/>
  <c r="I58" i="75"/>
  <c r="AE58" i="75"/>
  <c r="M58" i="75"/>
  <c r="S58" i="75" s="1"/>
  <c r="O58" i="75"/>
  <c r="V58" i="75" s="1"/>
  <c r="P58" i="75"/>
  <c r="W58" i="75" s="1"/>
  <c r="AL58" i="75"/>
  <c r="AM58" i="75"/>
  <c r="AO58" i="75"/>
  <c r="AP58" i="75"/>
  <c r="G59" i="75"/>
  <c r="N59" i="75" s="1"/>
  <c r="U59" i="75" s="1"/>
  <c r="AG59" i="75" s="1"/>
  <c r="E60" i="5" s="1"/>
  <c r="H59" i="75"/>
  <c r="I59" i="75"/>
  <c r="AE59" i="75"/>
  <c r="L59" i="75"/>
  <c r="R59" i="75" s="1"/>
  <c r="M59" i="75"/>
  <c r="S59" i="75" s="1"/>
  <c r="O59" i="75"/>
  <c r="V59" i="75" s="1"/>
  <c r="P59" i="75"/>
  <c r="W59" i="75" s="1"/>
  <c r="AL59" i="75"/>
  <c r="AM59" i="75"/>
  <c r="AO59" i="75"/>
  <c r="AP59" i="75"/>
  <c r="G60" i="75"/>
  <c r="N60" i="75" s="1"/>
  <c r="U60" i="75" s="1"/>
  <c r="AG60" i="75" s="1"/>
  <c r="E61" i="5" s="1"/>
  <c r="H60" i="75"/>
  <c r="I60" i="75"/>
  <c r="AE60" i="75"/>
  <c r="L60" i="75"/>
  <c r="R60" i="75" s="1"/>
  <c r="M60" i="75"/>
  <c r="S60" i="75" s="1"/>
  <c r="O60" i="75"/>
  <c r="V60" i="75" s="1"/>
  <c r="P60" i="75"/>
  <c r="W60" i="75" s="1"/>
  <c r="AL60" i="75"/>
  <c r="AM60" i="75"/>
  <c r="AO60" i="75"/>
  <c r="AP60" i="75"/>
  <c r="G61" i="75"/>
  <c r="N61" i="75" s="1"/>
  <c r="U61" i="75" s="1"/>
  <c r="AG61" i="75" s="1"/>
  <c r="E62" i="5" s="1"/>
  <c r="H61" i="75"/>
  <c r="I61" i="75"/>
  <c r="L61" i="75"/>
  <c r="R61" i="75" s="1"/>
  <c r="M61" i="75"/>
  <c r="S61" i="75" s="1"/>
  <c r="O61" i="75"/>
  <c r="V61" i="75" s="1"/>
  <c r="P61" i="75"/>
  <c r="W61" i="75" s="1"/>
  <c r="AL61" i="75"/>
  <c r="AM61" i="75"/>
  <c r="AO61" i="75"/>
  <c r="AP61" i="75"/>
  <c r="G62" i="75"/>
  <c r="N62" i="75" s="1"/>
  <c r="U62" i="75" s="1"/>
  <c r="AG62" i="75" s="1"/>
  <c r="E63" i="5" s="1"/>
  <c r="H62" i="75"/>
  <c r="I62" i="75"/>
  <c r="L62" i="75"/>
  <c r="R62" i="75" s="1"/>
  <c r="M62" i="75"/>
  <c r="S62" i="75" s="1"/>
  <c r="O62" i="75"/>
  <c r="V62" i="75" s="1"/>
  <c r="P62" i="75"/>
  <c r="W62" i="75" s="1"/>
  <c r="AL62" i="75"/>
  <c r="AM62" i="75"/>
  <c r="AO62" i="75"/>
  <c r="AP62" i="75"/>
  <c r="G63" i="75"/>
  <c r="N63" i="75" s="1"/>
  <c r="U63" i="75" s="1"/>
  <c r="AG63" i="75" s="1"/>
  <c r="E64" i="5" s="1"/>
  <c r="H63" i="75"/>
  <c r="I63" i="75"/>
  <c r="L63" i="75"/>
  <c r="R63" i="75" s="1"/>
  <c r="M63" i="75"/>
  <c r="S63" i="75" s="1"/>
  <c r="AA63" i="75" s="1"/>
  <c r="O63" i="75"/>
  <c r="V63" i="75" s="1"/>
  <c r="P63" i="75"/>
  <c r="W63" i="75" s="1"/>
  <c r="AL63" i="75"/>
  <c r="AM63" i="75"/>
  <c r="AO63" i="75"/>
  <c r="AP63" i="75"/>
  <c r="G64" i="75"/>
  <c r="N64" i="75" s="1"/>
  <c r="U64" i="75" s="1"/>
  <c r="AG64" i="75" s="1"/>
  <c r="E65" i="5" s="1"/>
  <c r="H64" i="75"/>
  <c r="I64" i="75"/>
  <c r="L64" i="75"/>
  <c r="R64" i="75" s="1"/>
  <c r="M64" i="75"/>
  <c r="S64" i="75" s="1"/>
  <c r="O64" i="75"/>
  <c r="V64" i="75" s="1"/>
  <c r="P64" i="75"/>
  <c r="W64" i="75" s="1"/>
  <c r="AL64" i="75"/>
  <c r="AM64" i="75"/>
  <c r="AO64" i="75"/>
  <c r="AP64" i="75"/>
  <c r="G65" i="75"/>
  <c r="N65" i="75" s="1"/>
  <c r="U65" i="75" s="1"/>
  <c r="AG65" i="75" s="1"/>
  <c r="E66" i="5" s="1"/>
  <c r="H65" i="75"/>
  <c r="I65" i="75"/>
  <c r="L65" i="75"/>
  <c r="R65" i="75" s="1"/>
  <c r="M65" i="75"/>
  <c r="S65" i="75" s="1"/>
  <c r="O65" i="75"/>
  <c r="V65" i="75" s="1"/>
  <c r="P65" i="75"/>
  <c r="W65" i="75" s="1"/>
  <c r="AL65" i="75"/>
  <c r="AM65" i="75"/>
  <c r="AO65" i="75"/>
  <c r="AP65" i="75"/>
  <c r="G66" i="75"/>
  <c r="N66" i="75" s="1"/>
  <c r="U66" i="75" s="1"/>
  <c r="AG66" i="75" s="1"/>
  <c r="E67" i="5" s="1"/>
  <c r="H66" i="75"/>
  <c r="I66" i="75"/>
  <c r="AE66" i="75"/>
  <c r="L66" i="75"/>
  <c r="R66" i="75" s="1"/>
  <c r="M66" i="75"/>
  <c r="S66" i="75" s="1"/>
  <c r="O66" i="75"/>
  <c r="V66" i="75" s="1"/>
  <c r="P66" i="75"/>
  <c r="W66" i="75" s="1"/>
  <c r="AL66" i="75"/>
  <c r="AM66" i="75"/>
  <c r="AO66" i="75"/>
  <c r="AP66" i="75"/>
  <c r="G67" i="75"/>
  <c r="N67" i="75" s="1"/>
  <c r="U67" i="75" s="1"/>
  <c r="AG67" i="75" s="1"/>
  <c r="E68" i="5" s="1"/>
  <c r="H67" i="75"/>
  <c r="I67" i="75"/>
  <c r="AE67" i="75"/>
  <c r="L67" i="75"/>
  <c r="R67" i="75" s="1"/>
  <c r="M67" i="75"/>
  <c r="S67" i="75" s="1"/>
  <c r="O67" i="75"/>
  <c r="V67" i="75" s="1"/>
  <c r="P67" i="75"/>
  <c r="W67" i="75" s="1"/>
  <c r="AL67" i="75"/>
  <c r="AM67" i="75"/>
  <c r="AO67" i="75"/>
  <c r="AP67" i="75"/>
  <c r="G68" i="75"/>
  <c r="N68" i="75" s="1"/>
  <c r="U68" i="75" s="1"/>
  <c r="AG68" i="75" s="1"/>
  <c r="E69" i="5" s="1"/>
  <c r="H68" i="75"/>
  <c r="I68" i="75"/>
  <c r="AE68" i="75"/>
  <c r="L68" i="75"/>
  <c r="R68" i="75" s="1"/>
  <c r="M68" i="75"/>
  <c r="S68" i="75" s="1"/>
  <c r="O68" i="75"/>
  <c r="V68" i="75" s="1"/>
  <c r="P68" i="75"/>
  <c r="W68" i="75" s="1"/>
  <c r="AL68" i="75"/>
  <c r="AM68" i="75"/>
  <c r="AO68" i="75"/>
  <c r="AP68" i="75"/>
  <c r="G69" i="75"/>
  <c r="N69" i="75" s="1"/>
  <c r="U69" i="75" s="1"/>
  <c r="AG69" i="75" s="1"/>
  <c r="E70" i="5" s="1"/>
  <c r="H69" i="75"/>
  <c r="I69" i="75"/>
  <c r="AE69" i="75"/>
  <c r="L69" i="75"/>
  <c r="R69" i="75" s="1"/>
  <c r="M69" i="75"/>
  <c r="S69" i="75" s="1"/>
  <c r="O69" i="75"/>
  <c r="V69" i="75" s="1"/>
  <c r="P69" i="75"/>
  <c r="W69" i="75" s="1"/>
  <c r="AL69" i="75"/>
  <c r="AM69" i="75"/>
  <c r="AO69" i="75"/>
  <c r="AP69" i="75"/>
  <c r="G70" i="75"/>
  <c r="N70" i="75" s="1"/>
  <c r="U70" i="75" s="1"/>
  <c r="AG70" i="75" s="1"/>
  <c r="E71" i="5" s="1"/>
  <c r="H70" i="75"/>
  <c r="I70" i="75"/>
  <c r="AE70" i="75"/>
  <c r="L70" i="75"/>
  <c r="R70" i="75" s="1"/>
  <c r="M70" i="75"/>
  <c r="S70" i="75" s="1"/>
  <c r="O70" i="75"/>
  <c r="V70" i="75" s="1"/>
  <c r="P70" i="75"/>
  <c r="W70" i="75" s="1"/>
  <c r="AL70" i="75"/>
  <c r="AM70" i="75"/>
  <c r="AO70" i="75"/>
  <c r="AP70" i="75"/>
  <c r="G71" i="75"/>
  <c r="N71" i="75" s="1"/>
  <c r="U71" i="75" s="1"/>
  <c r="AG71" i="75" s="1"/>
  <c r="E72" i="5" s="1"/>
  <c r="H71" i="75"/>
  <c r="I71" i="75"/>
  <c r="AE71" i="75"/>
  <c r="L71" i="75"/>
  <c r="R71" i="75" s="1"/>
  <c r="M71" i="75"/>
  <c r="S71" i="75" s="1"/>
  <c r="O71" i="75"/>
  <c r="V71" i="75" s="1"/>
  <c r="P71" i="75"/>
  <c r="W71" i="75" s="1"/>
  <c r="AL71" i="75"/>
  <c r="AM71" i="75"/>
  <c r="AO71" i="75"/>
  <c r="AP71" i="75"/>
  <c r="G72" i="75"/>
  <c r="N72" i="75" s="1"/>
  <c r="U72" i="75" s="1"/>
  <c r="AG72" i="75" s="1"/>
  <c r="E73" i="5" s="1"/>
  <c r="H72" i="75"/>
  <c r="I72" i="75"/>
  <c r="L72" i="75"/>
  <c r="R72" i="75" s="1"/>
  <c r="M72" i="75"/>
  <c r="S72" i="75" s="1"/>
  <c r="O72" i="75"/>
  <c r="V72" i="75" s="1"/>
  <c r="P72" i="75"/>
  <c r="W72" i="75" s="1"/>
  <c r="AL72" i="75"/>
  <c r="AM72" i="75"/>
  <c r="AO72" i="75"/>
  <c r="AP72" i="75"/>
  <c r="G73" i="75"/>
  <c r="N73" i="75" s="1"/>
  <c r="U73" i="75" s="1"/>
  <c r="AG73" i="75" s="1"/>
  <c r="E74" i="5" s="1"/>
  <c r="H73" i="75"/>
  <c r="I73" i="75"/>
  <c r="L73" i="75"/>
  <c r="R73" i="75" s="1"/>
  <c r="M73" i="75"/>
  <c r="S73" i="75" s="1"/>
  <c r="O73" i="75"/>
  <c r="V73" i="75" s="1"/>
  <c r="P73" i="75"/>
  <c r="W73" i="75" s="1"/>
  <c r="AL73" i="75"/>
  <c r="AM73" i="75"/>
  <c r="AO73" i="75"/>
  <c r="AP73" i="75"/>
  <c r="G74" i="75"/>
  <c r="N74" i="75" s="1"/>
  <c r="U74" i="75" s="1"/>
  <c r="AG74" i="75" s="1"/>
  <c r="E75" i="5" s="1"/>
  <c r="H74" i="75"/>
  <c r="I74" i="75"/>
  <c r="L74" i="75"/>
  <c r="R74" i="75" s="1"/>
  <c r="M74" i="75"/>
  <c r="S74" i="75" s="1"/>
  <c r="O74" i="75"/>
  <c r="V74" i="75" s="1"/>
  <c r="P74" i="75"/>
  <c r="W74" i="75" s="1"/>
  <c r="AL74" i="75"/>
  <c r="AM74" i="75"/>
  <c r="AO74" i="75"/>
  <c r="AP74" i="75"/>
  <c r="G75" i="75"/>
  <c r="N75" i="75" s="1"/>
  <c r="U75" i="75" s="1"/>
  <c r="AG75" i="75" s="1"/>
  <c r="E76" i="5" s="1"/>
  <c r="H75" i="75"/>
  <c r="I75" i="75"/>
  <c r="L75" i="75"/>
  <c r="R75" i="75" s="1"/>
  <c r="M75" i="75"/>
  <c r="S75" i="75" s="1"/>
  <c r="O75" i="75"/>
  <c r="V75" i="75" s="1"/>
  <c r="P75" i="75"/>
  <c r="W75" i="75" s="1"/>
  <c r="AL75" i="75"/>
  <c r="AM75" i="75"/>
  <c r="AO75" i="75"/>
  <c r="AP75" i="75"/>
  <c r="G76" i="75"/>
  <c r="N76" i="75" s="1"/>
  <c r="U76" i="75" s="1"/>
  <c r="AG76" i="75" s="1"/>
  <c r="E77" i="5" s="1"/>
  <c r="H76" i="75"/>
  <c r="I76" i="75"/>
  <c r="L76" i="75"/>
  <c r="R76" i="75" s="1"/>
  <c r="M76" i="75"/>
  <c r="S76" i="75" s="1"/>
  <c r="O76" i="75"/>
  <c r="V76" i="75" s="1"/>
  <c r="P76" i="75"/>
  <c r="W76" i="75" s="1"/>
  <c r="AL76" i="75"/>
  <c r="AM76" i="75"/>
  <c r="AO76" i="75"/>
  <c r="AP76" i="75"/>
  <c r="G77" i="75"/>
  <c r="N77" i="75" s="1"/>
  <c r="U77" i="75" s="1"/>
  <c r="AG77" i="75" s="1"/>
  <c r="E78" i="5" s="1"/>
  <c r="H77" i="75"/>
  <c r="I77" i="75"/>
  <c r="L77" i="75"/>
  <c r="R77" i="75" s="1"/>
  <c r="M77" i="75"/>
  <c r="S77" i="75" s="1"/>
  <c r="O77" i="75"/>
  <c r="V77" i="75" s="1"/>
  <c r="P77" i="75"/>
  <c r="W77" i="75" s="1"/>
  <c r="AL77" i="75"/>
  <c r="AM77" i="75"/>
  <c r="AO77" i="75"/>
  <c r="AP77" i="75"/>
  <c r="G78" i="75"/>
  <c r="N78" i="75" s="1"/>
  <c r="U78" i="75" s="1"/>
  <c r="AG78" i="75" s="1"/>
  <c r="E79" i="5" s="1"/>
  <c r="H78" i="75"/>
  <c r="I78" i="75"/>
  <c r="L78" i="75"/>
  <c r="R78" i="75" s="1"/>
  <c r="M78" i="75"/>
  <c r="S78" i="75" s="1"/>
  <c r="O78" i="75"/>
  <c r="V78" i="75" s="1"/>
  <c r="P78" i="75"/>
  <c r="W78" i="75" s="1"/>
  <c r="AL78" i="75"/>
  <c r="AM78" i="75"/>
  <c r="AO78" i="75"/>
  <c r="AP78" i="75"/>
  <c r="G79" i="75"/>
  <c r="N79" i="75" s="1"/>
  <c r="U79" i="75" s="1"/>
  <c r="AG79" i="75" s="1"/>
  <c r="E80" i="5" s="1"/>
  <c r="H79" i="75"/>
  <c r="I79" i="75"/>
  <c r="L79" i="75"/>
  <c r="R79" i="75" s="1"/>
  <c r="M79" i="75"/>
  <c r="S79" i="75" s="1"/>
  <c r="O79" i="75"/>
  <c r="V79" i="75" s="1"/>
  <c r="P79" i="75"/>
  <c r="W79" i="75" s="1"/>
  <c r="AL79" i="75"/>
  <c r="AM79" i="75"/>
  <c r="AO79" i="75"/>
  <c r="AP79" i="75"/>
  <c r="G80" i="75"/>
  <c r="N80" i="75" s="1"/>
  <c r="U80" i="75" s="1"/>
  <c r="AG80" i="75" s="1"/>
  <c r="E81" i="5" s="1"/>
  <c r="H80" i="75"/>
  <c r="I80" i="75"/>
  <c r="L80" i="75"/>
  <c r="R80" i="75" s="1"/>
  <c r="M80" i="75"/>
  <c r="S80" i="75" s="1"/>
  <c r="O80" i="75"/>
  <c r="V80" i="75" s="1"/>
  <c r="P80" i="75"/>
  <c r="W80" i="75" s="1"/>
  <c r="AL80" i="75"/>
  <c r="AM80" i="75"/>
  <c r="AO80" i="75"/>
  <c r="AP80" i="75"/>
  <c r="G81" i="75"/>
  <c r="N81" i="75" s="1"/>
  <c r="U81" i="75" s="1"/>
  <c r="AG81" i="75" s="1"/>
  <c r="E82" i="5" s="1"/>
  <c r="H81" i="75"/>
  <c r="I81" i="75"/>
  <c r="L81" i="75"/>
  <c r="R81" i="75" s="1"/>
  <c r="M81" i="75"/>
  <c r="S81" i="75" s="1"/>
  <c r="O81" i="75"/>
  <c r="V81" i="75" s="1"/>
  <c r="P81" i="75"/>
  <c r="W81" i="75" s="1"/>
  <c r="AL81" i="75"/>
  <c r="AM81" i="75"/>
  <c r="AO81" i="75"/>
  <c r="AP81" i="75"/>
  <c r="G82" i="75"/>
  <c r="N82" i="75" s="1"/>
  <c r="U82" i="75" s="1"/>
  <c r="AG82" i="75" s="1"/>
  <c r="E83" i="5" s="1"/>
  <c r="H82" i="75"/>
  <c r="I82" i="75"/>
  <c r="L82" i="75"/>
  <c r="R82" i="75" s="1"/>
  <c r="M82" i="75"/>
  <c r="S82" i="75" s="1"/>
  <c r="O82" i="75"/>
  <c r="V82" i="75" s="1"/>
  <c r="P82" i="75"/>
  <c r="W82" i="75" s="1"/>
  <c r="AL82" i="75"/>
  <c r="AM82" i="75"/>
  <c r="AO82" i="75"/>
  <c r="AP82" i="75"/>
  <c r="G83" i="75"/>
  <c r="N83" i="75" s="1"/>
  <c r="U83" i="75" s="1"/>
  <c r="AG83" i="75" s="1"/>
  <c r="E84" i="5" s="1"/>
  <c r="H83" i="75"/>
  <c r="I83" i="75"/>
  <c r="L83" i="75"/>
  <c r="R83" i="75" s="1"/>
  <c r="M83" i="75"/>
  <c r="S83" i="75" s="1"/>
  <c r="O83" i="75"/>
  <c r="V83" i="75" s="1"/>
  <c r="P83" i="75"/>
  <c r="W83" i="75" s="1"/>
  <c r="AL83" i="75"/>
  <c r="AM83" i="75"/>
  <c r="AO83" i="75"/>
  <c r="AP83" i="75"/>
  <c r="G84" i="75"/>
  <c r="N84" i="75" s="1"/>
  <c r="U84" i="75" s="1"/>
  <c r="AG84" i="75" s="1"/>
  <c r="E85" i="5" s="1"/>
  <c r="H84" i="75"/>
  <c r="I84" i="75"/>
  <c r="L84" i="75"/>
  <c r="R84" i="75" s="1"/>
  <c r="M84" i="75"/>
  <c r="S84" i="75" s="1"/>
  <c r="O84" i="75"/>
  <c r="V84" i="75" s="1"/>
  <c r="P84" i="75"/>
  <c r="W84" i="75" s="1"/>
  <c r="AL84" i="75"/>
  <c r="AM84" i="75"/>
  <c r="AO84" i="75"/>
  <c r="AP84" i="75"/>
  <c r="G85" i="75"/>
  <c r="N85" i="75" s="1"/>
  <c r="U85" i="75" s="1"/>
  <c r="AG85" i="75" s="1"/>
  <c r="E86" i="5" s="1"/>
  <c r="H85" i="75"/>
  <c r="I85" i="75"/>
  <c r="L85" i="75"/>
  <c r="R85" i="75" s="1"/>
  <c r="M85" i="75"/>
  <c r="S85" i="75" s="1"/>
  <c r="O85" i="75"/>
  <c r="V85" i="75" s="1"/>
  <c r="P85" i="75"/>
  <c r="W85" i="75" s="1"/>
  <c r="AL85" i="75"/>
  <c r="AM85" i="75"/>
  <c r="AO85" i="75"/>
  <c r="AP85" i="75"/>
  <c r="I16" i="3"/>
  <c r="L16" i="3"/>
  <c r="M16" i="3" s="1"/>
  <c r="N16" i="3" s="1"/>
  <c r="T16" i="3"/>
  <c r="AD16" i="3"/>
  <c r="AF16" i="3"/>
  <c r="T17" i="5" s="1"/>
  <c r="AJ16" i="3"/>
  <c r="I17" i="3"/>
  <c r="L17" i="3"/>
  <c r="M17" i="3" s="1"/>
  <c r="N17" i="3" s="1"/>
  <c r="T17" i="3"/>
  <c r="AD17" i="3"/>
  <c r="AF17" i="3"/>
  <c r="T18" i="5" s="1"/>
  <c r="AJ17" i="3"/>
  <c r="I18" i="3"/>
  <c r="L18" i="3"/>
  <c r="M18" i="3" s="1"/>
  <c r="N18" i="3" s="1"/>
  <c r="T18" i="3"/>
  <c r="AD18" i="3"/>
  <c r="S19" i="5" s="1"/>
  <c r="AF18" i="3"/>
  <c r="T19" i="5" s="1"/>
  <c r="AJ18" i="3"/>
  <c r="I19" i="3"/>
  <c r="L19" i="3"/>
  <c r="M19" i="3" s="1"/>
  <c r="N19" i="3" s="1"/>
  <c r="T19" i="3"/>
  <c r="AD19" i="3"/>
  <c r="AF19" i="3"/>
  <c r="T20" i="5" s="1"/>
  <c r="AJ19" i="3"/>
  <c r="I20" i="3"/>
  <c r="L20" i="3"/>
  <c r="M20" i="3" s="1"/>
  <c r="N20" i="3" s="1"/>
  <c r="T20" i="3"/>
  <c r="AB20" i="3"/>
  <c r="AD20" i="3"/>
  <c r="S21" i="5" s="1"/>
  <c r="AF20" i="3"/>
  <c r="T21" i="5" s="1"/>
  <c r="AJ20" i="3"/>
  <c r="I21" i="3"/>
  <c r="L21" i="3"/>
  <c r="M21" i="3" s="1"/>
  <c r="N21" i="3" s="1"/>
  <c r="T21" i="3"/>
  <c r="AB21" i="3"/>
  <c r="AD21" i="3"/>
  <c r="AF21" i="3"/>
  <c r="T22" i="5" s="1"/>
  <c r="AJ21" i="3"/>
  <c r="I22" i="3"/>
  <c r="L22" i="3"/>
  <c r="M22" i="3" s="1"/>
  <c r="N22" i="3" s="1"/>
  <c r="T22" i="3"/>
  <c r="AB22" i="3"/>
  <c r="AD22" i="3"/>
  <c r="S23" i="5" s="1"/>
  <c r="AF22" i="3"/>
  <c r="T23" i="5" s="1"/>
  <c r="AJ22" i="3"/>
  <c r="I23" i="3"/>
  <c r="L23" i="3"/>
  <c r="M23" i="3" s="1"/>
  <c r="N23" i="3" s="1"/>
  <c r="T23" i="3"/>
  <c r="AB23" i="3"/>
  <c r="AD23" i="3"/>
  <c r="AF23" i="3"/>
  <c r="T24" i="5" s="1"/>
  <c r="AJ23" i="3"/>
  <c r="I24" i="3"/>
  <c r="L24" i="3"/>
  <c r="T24" i="3"/>
  <c r="AB24" i="3"/>
  <c r="AD24" i="3"/>
  <c r="S25" i="5" s="1"/>
  <c r="AF24" i="3"/>
  <c r="T25" i="5" s="1"/>
  <c r="AJ24" i="3"/>
  <c r="I25" i="3"/>
  <c r="L25" i="3"/>
  <c r="T25" i="3"/>
  <c r="AD25" i="3"/>
  <c r="AF25" i="3"/>
  <c r="T26" i="5" s="1"/>
  <c r="AJ25" i="3"/>
  <c r="I26" i="3"/>
  <c r="L26" i="3"/>
  <c r="T26" i="3"/>
  <c r="AD26" i="3"/>
  <c r="S27" i="5" s="1"/>
  <c r="AF26" i="3"/>
  <c r="T27" i="5" s="1"/>
  <c r="AJ26" i="3"/>
  <c r="I27" i="3"/>
  <c r="L27" i="3"/>
  <c r="T27" i="3"/>
  <c r="AD27" i="3"/>
  <c r="S28" i="5" s="1"/>
  <c r="AF27" i="3"/>
  <c r="T28" i="5" s="1"/>
  <c r="AJ27" i="3"/>
  <c r="I28" i="3"/>
  <c r="L28" i="3"/>
  <c r="T28" i="3"/>
  <c r="AD28" i="3"/>
  <c r="S29" i="5" s="1"/>
  <c r="AF28" i="3"/>
  <c r="T29" i="5" s="1"/>
  <c r="AJ28" i="3"/>
  <c r="I29" i="3"/>
  <c r="L29" i="3"/>
  <c r="T29" i="3"/>
  <c r="AD29" i="3"/>
  <c r="S30" i="5" s="1"/>
  <c r="AF29" i="3"/>
  <c r="T30" i="5" s="1"/>
  <c r="AJ29" i="3"/>
  <c r="I30" i="3"/>
  <c r="L30" i="3"/>
  <c r="T30" i="3"/>
  <c r="AD30" i="3"/>
  <c r="S31" i="5" s="1"/>
  <c r="AF30" i="3"/>
  <c r="T31" i="5" s="1"/>
  <c r="AJ30" i="3"/>
  <c r="I31" i="3"/>
  <c r="L31" i="3"/>
  <c r="T31" i="3"/>
  <c r="AD31" i="3"/>
  <c r="AF31" i="3"/>
  <c r="T32" i="5" s="1"/>
  <c r="AJ31" i="3"/>
  <c r="I32" i="3"/>
  <c r="L32" i="3"/>
  <c r="T32" i="3"/>
  <c r="AD32" i="3"/>
  <c r="AF32" i="3"/>
  <c r="T33" i="5" s="1"/>
  <c r="AJ32" i="3"/>
  <c r="I33" i="3"/>
  <c r="L33" i="3"/>
  <c r="T33" i="3"/>
  <c r="AD33" i="3"/>
  <c r="S34" i="5" s="1"/>
  <c r="AF33" i="3"/>
  <c r="T34" i="5" s="1"/>
  <c r="AJ33" i="3"/>
  <c r="I34" i="3"/>
  <c r="L34" i="3"/>
  <c r="T34" i="3"/>
  <c r="AD34" i="3"/>
  <c r="S35" i="5" s="1"/>
  <c r="AF34" i="3"/>
  <c r="T35" i="5" s="1"/>
  <c r="AJ34" i="3"/>
  <c r="I35" i="3"/>
  <c r="L35" i="3"/>
  <c r="T35" i="3"/>
  <c r="AD35" i="3"/>
  <c r="S36" i="5" s="1"/>
  <c r="AF35" i="3"/>
  <c r="T36" i="5" s="1"/>
  <c r="AJ35" i="3"/>
  <c r="I36" i="3"/>
  <c r="L36" i="3"/>
  <c r="T36" i="3"/>
  <c r="AD36" i="3"/>
  <c r="AF36" i="3"/>
  <c r="T37" i="5" s="1"/>
  <c r="AJ36" i="3"/>
  <c r="I37" i="3"/>
  <c r="L37" i="3"/>
  <c r="T37" i="3"/>
  <c r="AD37" i="3"/>
  <c r="AF37" i="3"/>
  <c r="T38" i="5" s="1"/>
  <c r="AJ37" i="3"/>
  <c r="I38" i="3"/>
  <c r="L38" i="3"/>
  <c r="T38" i="3"/>
  <c r="AD38" i="3"/>
  <c r="S39" i="5" s="1"/>
  <c r="AF38" i="3"/>
  <c r="T39" i="5" s="1"/>
  <c r="AJ38" i="3"/>
  <c r="I39" i="3"/>
  <c r="L39" i="3"/>
  <c r="T39" i="3"/>
  <c r="AD39" i="3"/>
  <c r="S40" i="5" s="1"/>
  <c r="AF39" i="3"/>
  <c r="T40" i="5" s="1"/>
  <c r="AJ39" i="3"/>
  <c r="I40" i="3"/>
  <c r="L40" i="3"/>
  <c r="T40" i="3"/>
  <c r="AD40" i="3"/>
  <c r="AF40" i="3"/>
  <c r="T41" i="5" s="1"/>
  <c r="AJ40" i="3"/>
  <c r="I41" i="3"/>
  <c r="L41" i="3"/>
  <c r="T41" i="3"/>
  <c r="AD41" i="3"/>
  <c r="S42" i="5" s="1"/>
  <c r="AF41" i="3"/>
  <c r="T42" i="5" s="1"/>
  <c r="AJ41" i="3"/>
  <c r="I42" i="3"/>
  <c r="L42" i="3"/>
  <c r="T42" i="3"/>
  <c r="AD42" i="3"/>
  <c r="S43" i="5" s="1"/>
  <c r="AF42" i="3"/>
  <c r="T43" i="5" s="1"/>
  <c r="AJ42" i="3"/>
  <c r="I43" i="3"/>
  <c r="L43" i="3"/>
  <c r="T43" i="3"/>
  <c r="AD43" i="3"/>
  <c r="S44" i="5" s="1"/>
  <c r="AF43" i="3"/>
  <c r="T44" i="5" s="1"/>
  <c r="AJ43" i="3"/>
  <c r="I44" i="3"/>
  <c r="L44" i="3"/>
  <c r="T44" i="3"/>
  <c r="AD44" i="3"/>
  <c r="S45" i="5" s="1"/>
  <c r="AF44" i="3"/>
  <c r="T45" i="5" s="1"/>
  <c r="AJ44" i="3"/>
  <c r="I45" i="3"/>
  <c r="L45" i="3"/>
  <c r="T45" i="3"/>
  <c r="AD45" i="3"/>
  <c r="S46" i="5" s="1"/>
  <c r="AF45" i="3"/>
  <c r="T46" i="5" s="1"/>
  <c r="AJ45" i="3"/>
  <c r="I46" i="3"/>
  <c r="L46" i="3"/>
  <c r="T46" i="3"/>
  <c r="AD46" i="3"/>
  <c r="S47" i="5" s="1"/>
  <c r="AF46" i="3"/>
  <c r="T47" i="5" s="1"/>
  <c r="AJ46" i="3"/>
  <c r="I47" i="3"/>
  <c r="L47" i="3"/>
  <c r="T47" i="3"/>
  <c r="AD47" i="3"/>
  <c r="S48" i="5" s="1"/>
  <c r="AF47" i="3"/>
  <c r="T48" i="5" s="1"/>
  <c r="AJ47" i="3"/>
  <c r="I48" i="3"/>
  <c r="L48" i="3"/>
  <c r="T48" i="3"/>
  <c r="AD48" i="3"/>
  <c r="S49" i="5" s="1"/>
  <c r="AF48" i="3"/>
  <c r="T49" i="5" s="1"/>
  <c r="AJ48" i="3"/>
  <c r="I49" i="3"/>
  <c r="L49" i="3"/>
  <c r="T49" i="3"/>
  <c r="AD49" i="3"/>
  <c r="AF49" i="3"/>
  <c r="T50" i="5" s="1"/>
  <c r="AJ49" i="3"/>
  <c r="I50" i="3"/>
  <c r="L50" i="3"/>
  <c r="T50" i="3"/>
  <c r="AD50" i="3"/>
  <c r="AF50" i="3"/>
  <c r="T51" i="5" s="1"/>
  <c r="AJ50" i="3"/>
  <c r="I51" i="3"/>
  <c r="L51" i="3"/>
  <c r="T51" i="3"/>
  <c r="AD51" i="3"/>
  <c r="S52" i="5" s="1"/>
  <c r="AF51" i="3"/>
  <c r="T52" i="5" s="1"/>
  <c r="AJ51" i="3"/>
  <c r="I52" i="3"/>
  <c r="L52" i="3"/>
  <c r="T52" i="3"/>
  <c r="AD52" i="3"/>
  <c r="S53" i="5" s="1"/>
  <c r="AF52" i="3"/>
  <c r="T53" i="5" s="1"/>
  <c r="AJ52" i="3"/>
  <c r="I53" i="3"/>
  <c r="L53" i="3"/>
  <c r="T53" i="3"/>
  <c r="AD53" i="3"/>
  <c r="S54" i="5" s="1"/>
  <c r="AF53" i="3"/>
  <c r="T54" i="5" s="1"/>
  <c r="AJ53" i="3"/>
  <c r="I54" i="3"/>
  <c r="L54" i="3"/>
  <c r="T54" i="3"/>
  <c r="AD54" i="3"/>
  <c r="S55" i="5" s="1"/>
  <c r="AF54" i="3"/>
  <c r="T55" i="5" s="1"/>
  <c r="AJ54" i="3"/>
  <c r="I55" i="3"/>
  <c r="L55" i="3"/>
  <c r="T55" i="3"/>
  <c r="AD55" i="3"/>
  <c r="S56" i="5" s="1"/>
  <c r="AF55" i="3"/>
  <c r="T56" i="5" s="1"/>
  <c r="AJ55" i="3"/>
  <c r="I56" i="3"/>
  <c r="L56" i="3"/>
  <c r="T56" i="3"/>
  <c r="AD56" i="3"/>
  <c r="S57" i="5" s="1"/>
  <c r="AF56" i="3"/>
  <c r="T57" i="5" s="1"/>
  <c r="AJ56" i="3"/>
  <c r="I57" i="3"/>
  <c r="L57" i="3"/>
  <c r="T57" i="3"/>
  <c r="AD57" i="3"/>
  <c r="S58" i="5" s="1"/>
  <c r="AF57" i="3"/>
  <c r="T58" i="5" s="1"/>
  <c r="AJ57" i="3"/>
  <c r="I58" i="3"/>
  <c r="L58" i="3"/>
  <c r="T58" i="3"/>
  <c r="AD58" i="3"/>
  <c r="AF58" i="3"/>
  <c r="T59" i="5" s="1"/>
  <c r="AJ58" i="3"/>
  <c r="I59" i="3"/>
  <c r="L59" i="3"/>
  <c r="T59" i="3"/>
  <c r="AD59" i="3"/>
  <c r="AF59" i="3"/>
  <c r="T60" i="5" s="1"/>
  <c r="AJ59" i="3"/>
  <c r="I60" i="3"/>
  <c r="L60" i="3"/>
  <c r="T60" i="3"/>
  <c r="AD60" i="3"/>
  <c r="AF60" i="3"/>
  <c r="T61" i="5" s="1"/>
  <c r="AJ60" i="3"/>
  <c r="I61" i="3"/>
  <c r="L61" i="3"/>
  <c r="T61" i="3"/>
  <c r="AD61" i="3"/>
  <c r="AF61" i="3"/>
  <c r="T62" i="5" s="1"/>
  <c r="AJ61" i="3"/>
  <c r="I62" i="3"/>
  <c r="L62" i="3"/>
  <c r="T62" i="3"/>
  <c r="AD62" i="3"/>
  <c r="AF62" i="3"/>
  <c r="T63" i="5" s="1"/>
  <c r="AJ62" i="3"/>
  <c r="I63" i="3"/>
  <c r="L63" i="3"/>
  <c r="T63" i="3"/>
  <c r="AD63" i="3"/>
  <c r="AF63" i="3"/>
  <c r="T64" i="5" s="1"/>
  <c r="AJ63" i="3"/>
  <c r="I64" i="3"/>
  <c r="L64" i="3"/>
  <c r="T64" i="3"/>
  <c r="AD64" i="3"/>
  <c r="AF64" i="3"/>
  <c r="T65" i="5" s="1"/>
  <c r="AJ64" i="3"/>
  <c r="I65" i="3"/>
  <c r="L65" i="3"/>
  <c r="T65" i="3"/>
  <c r="AD65" i="3"/>
  <c r="S66" i="5" s="1"/>
  <c r="AF65" i="3"/>
  <c r="T66" i="5" s="1"/>
  <c r="AJ65" i="3"/>
  <c r="I66" i="3"/>
  <c r="L66" i="3"/>
  <c r="T66" i="3"/>
  <c r="AD66" i="3"/>
  <c r="AF66" i="3"/>
  <c r="T67" i="5" s="1"/>
  <c r="AJ66" i="3"/>
  <c r="I67" i="3"/>
  <c r="L67" i="3"/>
  <c r="T67" i="3"/>
  <c r="AD67" i="3"/>
  <c r="AF67" i="3"/>
  <c r="T68" i="5" s="1"/>
  <c r="AJ67" i="3"/>
  <c r="I68" i="3"/>
  <c r="L68" i="3"/>
  <c r="T68" i="3"/>
  <c r="AD68" i="3"/>
  <c r="AF68" i="3"/>
  <c r="T69" i="5" s="1"/>
  <c r="AJ68" i="3"/>
  <c r="I69" i="3"/>
  <c r="L69" i="3"/>
  <c r="T69" i="3"/>
  <c r="AD69" i="3"/>
  <c r="S70" i="5" s="1"/>
  <c r="AF69" i="3"/>
  <c r="T70" i="5" s="1"/>
  <c r="AJ69" i="3"/>
  <c r="I70" i="3"/>
  <c r="L70" i="3"/>
  <c r="T70" i="3"/>
  <c r="AD70" i="3"/>
  <c r="AF70" i="3"/>
  <c r="T71" i="5" s="1"/>
  <c r="AJ70" i="3"/>
  <c r="I71" i="3"/>
  <c r="L71" i="3"/>
  <c r="T71" i="3"/>
  <c r="AD71" i="3"/>
  <c r="S72" i="5" s="1"/>
  <c r="AF71" i="3"/>
  <c r="T72" i="5" s="1"/>
  <c r="AJ71" i="3"/>
  <c r="I72" i="3"/>
  <c r="L72" i="3"/>
  <c r="T72" i="3"/>
  <c r="AD72" i="3"/>
  <c r="S73" i="5" s="1"/>
  <c r="AF72" i="3"/>
  <c r="T73" i="5" s="1"/>
  <c r="AJ72" i="3"/>
  <c r="I73" i="3"/>
  <c r="L73" i="3"/>
  <c r="T73" i="3"/>
  <c r="AD73" i="3"/>
  <c r="AF73" i="3"/>
  <c r="T74" i="5" s="1"/>
  <c r="AJ73" i="3"/>
  <c r="I74" i="3"/>
  <c r="L74" i="3"/>
  <c r="T74" i="3"/>
  <c r="AD74" i="3"/>
  <c r="S75" i="5" s="1"/>
  <c r="AF74" i="3"/>
  <c r="T75" i="5" s="1"/>
  <c r="AJ74" i="3"/>
  <c r="I75" i="3"/>
  <c r="L75" i="3"/>
  <c r="T75" i="3"/>
  <c r="AD75" i="3"/>
  <c r="S76" i="5" s="1"/>
  <c r="AF75" i="3"/>
  <c r="T76" i="5" s="1"/>
  <c r="AJ75" i="3"/>
  <c r="I76" i="3"/>
  <c r="L76" i="3"/>
  <c r="T76" i="3"/>
  <c r="AD76" i="3"/>
  <c r="AF76" i="3"/>
  <c r="T77" i="5" s="1"/>
  <c r="AJ76" i="3"/>
  <c r="I77" i="3"/>
  <c r="L77" i="3"/>
  <c r="T77" i="3"/>
  <c r="AD77" i="3"/>
  <c r="S78" i="5" s="1"/>
  <c r="AF77" i="3"/>
  <c r="T78" i="5" s="1"/>
  <c r="AJ77" i="3"/>
  <c r="I78" i="3"/>
  <c r="L78" i="3"/>
  <c r="T78" i="3"/>
  <c r="AD78" i="3"/>
  <c r="AF78" i="3"/>
  <c r="T79" i="5" s="1"/>
  <c r="AJ78" i="3"/>
  <c r="I79" i="3"/>
  <c r="L79" i="3"/>
  <c r="T79" i="3"/>
  <c r="AD79" i="3"/>
  <c r="S80" i="5" s="1"/>
  <c r="AF79" i="3"/>
  <c r="T80" i="5" s="1"/>
  <c r="AJ79" i="3"/>
  <c r="I80" i="3"/>
  <c r="L80" i="3"/>
  <c r="T80" i="3"/>
  <c r="AD80" i="3"/>
  <c r="S81" i="5" s="1"/>
  <c r="AF80" i="3"/>
  <c r="T81" i="5" s="1"/>
  <c r="AJ80" i="3"/>
  <c r="I81" i="3"/>
  <c r="L81" i="3"/>
  <c r="T81" i="3"/>
  <c r="AD81" i="3"/>
  <c r="S82" i="5" s="1"/>
  <c r="AF81" i="3"/>
  <c r="T82" i="5" s="1"/>
  <c r="AJ81" i="3"/>
  <c r="I82" i="3"/>
  <c r="L82" i="3"/>
  <c r="T82" i="3"/>
  <c r="AD82" i="3"/>
  <c r="S83" i="5" s="1"/>
  <c r="AF82" i="3"/>
  <c r="T83" i="5" s="1"/>
  <c r="AJ82" i="3"/>
  <c r="I83" i="3"/>
  <c r="L83" i="3"/>
  <c r="T83" i="3"/>
  <c r="AD83" i="3"/>
  <c r="S84" i="5" s="1"/>
  <c r="AF83" i="3"/>
  <c r="T84" i="5" s="1"/>
  <c r="AJ83" i="3"/>
  <c r="I84" i="3"/>
  <c r="L84" i="3"/>
  <c r="T84" i="3"/>
  <c r="AD84" i="3"/>
  <c r="S85" i="5" s="1"/>
  <c r="AF84" i="3"/>
  <c r="T85" i="5" s="1"/>
  <c r="AJ84" i="3"/>
  <c r="I85" i="3"/>
  <c r="L85" i="3"/>
  <c r="T85" i="3"/>
  <c r="AD85" i="3"/>
  <c r="S86" i="5" s="1"/>
  <c r="AF85" i="3"/>
  <c r="T86" i="5" s="1"/>
  <c r="AJ85" i="3"/>
  <c r="E16" i="4"/>
  <c r="J16" i="4"/>
  <c r="E17" i="4"/>
  <c r="J17" i="4"/>
  <c r="E18" i="4"/>
  <c r="J18" i="4"/>
  <c r="E19" i="4"/>
  <c r="J19" i="4"/>
  <c r="E20" i="4"/>
  <c r="J20" i="4"/>
  <c r="E21" i="4"/>
  <c r="J21" i="4"/>
  <c r="E22" i="4"/>
  <c r="J22" i="4"/>
  <c r="E23" i="4"/>
  <c r="J23" i="4"/>
  <c r="E24" i="4"/>
  <c r="J24" i="4"/>
  <c r="E25" i="4"/>
  <c r="J25" i="4"/>
  <c r="E26" i="4"/>
  <c r="J26" i="4"/>
  <c r="E27" i="4"/>
  <c r="J27" i="4"/>
  <c r="E28" i="4"/>
  <c r="J28" i="4"/>
  <c r="E29" i="4"/>
  <c r="J29" i="4"/>
  <c r="E30" i="4"/>
  <c r="J30" i="4"/>
  <c r="E31" i="4"/>
  <c r="J31" i="4"/>
  <c r="E32" i="4"/>
  <c r="J32" i="4"/>
  <c r="E33" i="4"/>
  <c r="J33" i="4"/>
  <c r="E34" i="4"/>
  <c r="J34" i="4"/>
  <c r="E35" i="4"/>
  <c r="J35" i="4"/>
  <c r="E36" i="4"/>
  <c r="J36" i="4"/>
  <c r="E37" i="4"/>
  <c r="J37" i="4"/>
  <c r="E38" i="4"/>
  <c r="J38" i="4"/>
  <c r="E39" i="4"/>
  <c r="J39" i="4"/>
  <c r="E40" i="4"/>
  <c r="J40" i="4"/>
  <c r="E41" i="4"/>
  <c r="J41" i="4"/>
  <c r="E42" i="4"/>
  <c r="J42" i="4"/>
  <c r="E43" i="4"/>
  <c r="J43" i="4"/>
  <c r="E44" i="4"/>
  <c r="J44" i="4"/>
  <c r="E45" i="4"/>
  <c r="J45" i="4"/>
  <c r="E46" i="4"/>
  <c r="J46" i="4"/>
  <c r="E47" i="4"/>
  <c r="J47" i="4"/>
  <c r="E48" i="4"/>
  <c r="J48" i="4"/>
  <c r="E49" i="4"/>
  <c r="J49" i="4"/>
  <c r="E50" i="4"/>
  <c r="J50" i="4"/>
  <c r="E51" i="4"/>
  <c r="J51" i="4"/>
  <c r="E52" i="4"/>
  <c r="J52" i="4"/>
  <c r="E53" i="4"/>
  <c r="J53" i="4"/>
  <c r="E54" i="4"/>
  <c r="J54" i="4"/>
  <c r="E55" i="4"/>
  <c r="J55" i="4"/>
  <c r="E56" i="4"/>
  <c r="J56" i="4"/>
  <c r="E57" i="4"/>
  <c r="J57" i="4"/>
  <c r="E58" i="4"/>
  <c r="J58" i="4"/>
  <c r="E59" i="4"/>
  <c r="J59" i="4"/>
  <c r="E60" i="4"/>
  <c r="J60" i="4"/>
  <c r="E61" i="4"/>
  <c r="J61" i="4"/>
  <c r="E62" i="4"/>
  <c r="J62" i="4"/>
  <c r="E63" i="4"/>
  <c r="J63" i="4"/>
  <c r="E64" i="4"/>
  <c r="J64" i="4"/>
  <c r="E65" i="4"/>
  <c r="J65" i="4"/>
  <c r="E66" i="4"/>
  <c r="J66" i="4"/>
  <c r="E67" i="4"/>
  <c r="J67" i="4"/>
  <c r="E68" i="4"/>
  <c r="J68" i="4"/>
  <c r="E69" i="4"/>
  <c r="J69" i="4"/>
  <c r="E70" i="4"/>
  <c r="J70" i="4"/>
  <c r="E71" i="4"/>
  <c r="J71" i="4"/>
  <c r="E72" i="4"/>
  <c r="J72" i="4"/>
  <c r="E73" i="4"/>
  <c r="J73" i="4"/>
  <c r="E74" i="4"/>
  <c r="J74" i="4"/>
  <c r="E75" i="4"/>
  <c r="J75" i="4"/>
  <c r="E76" i="4"/>
  <c r="J76" i="4"/>
  <c r="E77" i="4"/>
  <c r="J77" i="4"/>
  <c r="E78" i="4"/>
  <c r="J78" i="4"/>
  <c r="E79" i="4"/>
  <c r="J79" i="4"/>
  <c r="E80" i="4"/>
  <c r="J80" i="4"/>
  <c r="E81" i="4"/>
  <c r="J81" i="4"/>
  <c r="E82" i="4"/>
  <c r="J82" i="4"/>
  <c r="E83" i="4"/>
  <c r="J83" i="4"/>
  <c r="E84" i="4"/>
  <c r="J84" i="4"/>
  <c r="E85" i="4"/>
  <c r="J85" i="4"/>
  <c r="Y16" i="4"/>
  <c r="Y17" i="4"/>
  <c r="Y18" i="4"/>
  <c r="Y19" i="4"/>
  <c r="Y20" i="4"/>
  <c r="AF20" i="4"/>
  <c r="Y21" i="4"/>
  <c r="Y22" i="4"/>
  <c r="Y23" i="4"/>
  <c r="Y24" i="4"/>
  <c r="Y25" i="4"/>
  <c r="Y26" i="4"/>
  <c r="Y27" i="4"/>
  <c r="Y28" i="4"/>
  <c r="AF28" i="4"/>
  <c r="Y29" i="4"/>
  <c r="Y30" i="4"/>
  <c r="Y31" i="4"/>
  <c r="Y32" i="4"/>
  <c r="Y33" i="4"/>
  <c r="Y34" i="4"/>
  <c r="Y35" i="4"/>
  <c r="Y36" i="4"/>
  <c r="AF36" i="4"/>
  <c r="Y37" i="4"/>
  <c r="Y38" i="4"/>
  <c r="Y39" i="4"/>
  <c r="Y40" i="4"/>
  <c r="Y41" i="4"/>
  <c r="Y42" i="4"/>
  <c r="Y43" i="4"/>
  <c r="Y44" i="4"/>
  <c r="AF44" i="4"/>
  <c r="Y45" i="4"/>
  <c r="Y46" i="4"/>
  <c r="AF46" i="4"/>
  <c r="Y47" i="4"/>
  <c r="Y49" i="4"/>
  <c r="Y50" i="4"/>
  <c r="Y51" i="4"/>
  <c r="Y52" i="4"/>
  <c r="AF52" i="4"/>
  <c r="Y53" i="4"/>
  <c r="Y54" i="4"/>
  <c r="AF54" i="4"/>
  <c r="Y55" i="4"/>
  <c r="Y56" i="4"/>
  <c r="Y57" i="4"/>
  <c r="Y58" i="4"/>
  <c r="Y59" i="4"/>
  <c r="Y60" i="4"/>
  <c r="AF60" i="4"/>
  <c r="Y61" i="4"/>
  <c r="Y62" i="4"/>
  <c r="AF62" i="4"/>
  <c r="Y63" i="4"/>
  <c r="Y64" i="4"/>
  <c r="Y65" i="4"/>
  <c r="Y66" i="4"/>
  <c r="Y67" i="4"/>
  <c r="Y68" i="4"/>
  <c r="AF68" i="4"/>
  <c r="Y69" i="4"/>
  <c r="Y70" i="4"/>
  <c r="AF70" i="4"/>
  <c r="Y71" i="4"/>
  <c r="Y72" i="4"/>
  <c r="Y73" i="4"/>
  <c r="Y74" i="4"/>
  <c r="Y75" i="4"/>
  <c r="Y76" i="4"/>
  <c r="AF76" i="4"/>
  <c r="Y77" i="4"/>
  <c r="Y78" i="4"/>
  <c r="AF78" i="4"/>
  <c r="Y79" i="4"/>
  <c r="Y80" i="4"/>
  <c r="Y81" i="4"/>
  <c r="Y82" i="4"/>
  <c r="Y83" i="4"/>
  <c r="Y84" i="4"/>
  <c r="AF84" i="4"/>
  <c r="Y85" i="4"/>
  <c r="M66" i="3" l="1"/>
  <c r="N66" i="3" s="1"/>
  <c r="Q66" i="3" s="1"/>
  <c r="O67" i="5" s="1"/>
  <c r="M74" i="3"/>
  <c r="N74" i="3" s="1"/>
  <c r="Q74" i="3" s="1"/>
  <c r="O75" i="5" s="1"/>
  <c r="M58" i="3"/>
  <c r="N58" i="3" s="1"/>
  <c r="Q58" i="3" s="1"/>
  <c r="O59" i="5" s="1"/>
  <c r="M50" i="3"/>
  <c r="N50" i="3" s="1"/>
  <c r="Q50" i="3" s="1"/>
  <c r="O51" i="5" s="1"/>
  <c r="M42" i="3"/>
  <c r="N42" i="3" s="1"/>
  <c r="Q42" i="3" s="1"/>
  <c r="M34" i="3"/>
  <c r="N34" i="3" s="1"/>
  <c r="Q34" i="3" s="1"/>
  <c r="O35" i="5" s="1"/>
  <c r="M26" i="3"/>
  <c r="N26" i="3" s="1"/>
  <c r="Q26" i="3" s="1"/>
  <c r="O27" i="5" s="1"/>
  <c r="M83" i="3"/>
  <c r="N83" i="3" s="1"/>
  <c r="Q83" i="3" s="1"/>
  <c r="O84" i="5" s="1"/>
  <c r="M79" i="3"/>
  <c r="N79" i="3" s="1"/>
  <c r="Q79" i="3" s="1"/>
  <c r="O80" i="5" s="1"/>
  <c r="M75" i="3"/>
  <c r="N75" i="3" s="1"/>
  <c r="Q75" i="3" s="1"/>
  <c r="O76" i="5" s="1"/>
  <c r="M71" i="3"/>
  <c r="N71" i="3" s="1"/>
  <c r="Q71" i="3" s="1"/>
  <c r="O72" i="5" s="1"/>
  <c r="M67" i="3"/>
  <c r="N67" i="3" s="1"/>
  <c r="Q67" i="3" s="1"/>
  <c r="O68" i="5" s="1"/>
  <c r="M63" i="3"/>
  <c r="N63" i="3" s="1"/>
  <c r="Q63" i="3" s="1"/>
  <c r="O64" i="5" s="1"/>
  <c r="M59" i="3"/>
  <c r="N59" i="3" s="1"/>
  <c r="Q59" i="3" s="1"/>
  <c r="O60" i="5" s="1"/>
  <c r="M55" i="3"/>
  <c r="N55" i="3" s="1"/>
  <c r="Q55" i="3" s="1"/>
  <c r="O56" i="5" s="1"/>
  <c r="M51" i="3"/>
  <c r="N51" i="3" s="1"/>
  <c r="Q51" i="3" s="1"/>
  <c r="O52" i="5" s="1"/>
  <c r="M47" i="3"/>
  <c r="N47" i="3" s="1"/>
  <c r="Q47" i="3" s="1"/>
  <c r="O48" i="5" s="1"/>
  <c r="M43" i="3"/>
  <c r="N43" i="3" s="1"/>
  <c r="Q43" i="3" s="1"/>
  <c r="M39" i="3"/>
  <c r="N39" i="3" s="1"/>
  <c r="Q39" i="3" s="1"/>
  <c r="O40" i="5" s="1"/>
  <c r="M35" i="3"/>
  <c r="N35" i="3" s="1"/>
  <c r="Q35" i="3" s="1"/>
  <c r="O36" i="5" s="1"/>
  <c r="M31" i="3"/>
  <c r="N31" i="3" s="1"/>
  <c r="Q31" i="3" s="1"/>
  <c r="O32" i="5" s="1"/>
  <c r="M27" i="3"/>
  <c r="N27" i="3" s="1"/>
  <c r="Q27" i="3" s="1"/>
  <c r="O28" i="5" s="1"/>
  <c r="Z19" i="75"/>
  <c r="M78" i="3"/>
  <c r="N78" i="3" s="1"/>
  <c r="Q78" i="3" s="1"/>
  <c r="O79" i="5" s="1"/>
  <c r="M62" i="3"/>
  <c r="N62" i="3" s="1"/>
  <c r="Q62" i="3" s="1"/>
  <c r="O63" i="5" s="1"/>
  <c r="M38" i="3"/>
  <c r="N38" i="3" s="1"/>
  <c r="Q38" i="3" s="1"/>
  <c r="O39" i="5" s="1"/>
  <c r="T80" i="75"/>
  <c r="AQ72" i="75"/>
  <c r="M72" i="3"/>
  <c r="N72" i="3" s="1"/>
  <c r="Q72" i="3" s="1"/>
  <c r="O73" i="5" s="1"/>
  <c r="M52" i="3"/>
  <c r="N52" i="3" s="1"/>
  <c r="Q52" i="3" s="1"/>
  <c r="M70" i="3"/>
  <c r="N70" i="3" s="1"/>
  <c r="Q70" i="3" s="1"/>
  <c r="O71" i="5" s="1"/>
  <c r="M54" i="3"/>
  <c r="N54" i="3" s="1"/>
  <c r="Q54" i="3" s="1"/>
  <c r="O55" i="5" s="1"/>
  <c r="M76" i="3"/>
  <c r="N76" i="3" s="1"/>
  <c r="Q76" i="3" s="1"/>
  <c r="O77" i="5" s="1"/>
  <c r="M60" i="3"/>
  <c r="N60" i="3" s="1"/>
  <c r="Q60" i="3" s="1"/>
  <c r="O61" i="5" s="1"/>
  <c r="M56" i="3"/>
  <c r="N56" i="3" s="1"/>
  <c r="Q56" i="3" s="1"/>
  <c r="O57" i="5" s="1"/>
  <c r="M48" i="3"/>
  <c r="N48" i="3" s="1"/>
  <c r="Q48" i="3" s="1"/>
  <c r="O49" i="5" s="1"/>
  <c r="M44" i="3"/>
  <c r="N44" i="3" s="1"/>
  <c r="Q44" i="3" s="1"/>
  <c r="O45" i="5" s="1"/>
  <c r="M40" i="3"/>
  <c r="N40" i="3" s="1"/>
  <c r="Q40" i="3" s="1"/>
  <c r="O41" i="5" s="1"/>
  <c r="M32" i="3"/>
  <c r="N32" i="3" s="1"/>
  <c r="Q32" i="3" s="1"/>
  <c r="O33" i="5" s="1"/>
  <c r="M28" i="3"/>
  <c r="N28" i="3" s="1"/>
  <c r="Q28" i="3" s="1"/>
  <c r="O29" i="5" s="1"/>
  <c r="M24" i="3"/>
  <c r="N24" i="3" s="1"/>
  <c r="Q24" i="3" s="1"/>
  <c r="O25" i="5" s="1"/>
  <c r="M85" i="3"/>
  <c r="N85" i="3" s="1"/>
  <c r="Q85" i="3" s="1"/>
  <c r="O86" i="5" s="1"/>
  <c r="M81" i="3"/>
  <c r="N81" i="3" s="1"/>
  <c r="Q81" i="3" s="1"/>
  <c r="O82" i="5" s="1"/>
  <c r="M77" i="3"/>
  <c r="N77" i="3" s="1"/>
  <c r="Q77" i="3" s="1"/>
  <c r="O78" i="5" s="1"/>
  <c r="M73" i="3"/>
  <c r="N73" i="3" s="1"/>
  <c r="Q73" i="3" s="1"/>
  <c r="O74" i="5" s="1"/>
  <c r="M69" i="3"/>
  <c r="N69" i="3" s="1"/>
  <c r="Q69" i="3" s="1"/>
  <c r="O70" i="5" s="1"/>
  <c r="M65" i="3"/>
  <c r="N65" i="3" s="1"/>
  <c r="Q65" i="3" s="1"/>
  <c r="O66" i="5" s="1"/>
  <c r="M61" i="3"/>
  <c r="N61" i="3" s="1"/>
  <c r="Q61" i="3" s="1"/>
  <c r="O62" i="5" s="1"/>
  <c r="M57" i="3"/>
  <c r="N57" i="3" s="1"/>
  <c r="Q57" i="3" s="1"/>
  <c r="O58" i="5" s="1"/>
  <c r="M53" i="3"/>
  <c r="N53" i="3" s="1"/>
  <c r="Q53" i="3" s="1"/>
  <c r="O54" i="5" s="1"/>
  <c r="M49" i="3"/>
  <c r="N49" i="3" s="1"/>
  <c r="Q49" i="3" s="1"/>
  <c r="O50" i="5" s="1"/>
  <c r="M45" i="3"/>
  <c r="N45" i="3" s="1"/>
  <c r="Q45" i="3" s="1"/>
  <c r="O46" i="5" s="1"/>
  <c r="M41" i="3"/>
  <c r="N41" i="3" s="1"/>
  <c r="Q41" i="3" s="1"/>
  <c r="O42" i="5" s="1"/>
  <c r="M37" i="3"/>
  <c r="N37" i="3" s="1"/>
  <c r="Q37" i="3" s="1"/>
  <c r="O38" i="5" s="1"/>
  <c r="M33" i="3"/>
  <c r="N33" i="3" s="1"/>
  <c r="Q33" i="3" s="1"/>
  <c r="O34" i="5" s="1"/>
  <c r="M29" i="3"/>
  <c r="N29" i="3" s="1"/>
  <c r="Q29" i="3" s="1"/>
  <c r="O30" i="5" s="1"/>
  <c r="M25" i="3"/>
  <c r="N25" i="3" s="1"/>
  <c r="Q25" i="3" s="1"/>
  <c r="O26" i="5" s="1"/>
  <c r="Z51" i="75"/>
  <c r="M82" i="3"/>
  <c r="N82" i="3" s="1"/>
  <c r="Q82" i="3" s="1"/>
  <c r="O83" i="5" s="1"/>
  <c r="M46" i="3"/>
  <c r="N46" i="3" s="1"/>
  <c r="Q46" i="3" s="1"/>
  <c r="O47" i="5" s="1"/>
  <c r="M30" i="3"/>
  <c r="N30" i="3" s="1"/>
  <c r="Q30" i="3" s="1"/>
  <c r="O31" i="5" s="1"/>
  <c r="M84" i="3"/>
  <c r="N84" i="3" s="1"/>
  <c r="Q84" i="3" s="1"/>
  <c r="O85" i="5" s="1"/>
  <c r="M80" i="3"/>
  <c r="N80" i="3" s="1"/>
  <c r="Q80" i="3" s="1"/>
  <c r="O81" i="5" s="1"/>
  <c r="M68" i="3"/>
  <c r="N68" i="3" s="1"/>
  <c r="Q68" i="3" s="1"/>
  <c r="O69" i="5" s="1"/>
  <c r="N64" i="3"/>
  <c r="Q64" i="3" s="1"/>
  <c r="O65" i="5" s="1"/>
  <c r="M64" i="3"/>
  <c r="M36" i="3"/>
  <c r="N36" i="3" s="1"/>
  <c r="Q36" i="3" s="1"/>
  <c r="O37" i="5" s="1"/>
  <c r="AQ76" i="75"/>
  <c r="Y48" i="4"/>
  <c r="AN83" i="75"/>
  <c r="I84" i="5" s="1"/>
  <c r="AN22" i="75"/>
  <c r="I23" i="5" s="1"/>
  <c r="B81" i="84"/>
  <c r="N57" i="75"/>
  <c r="V57" i="75"/>
  <c r="AB57" i="75" s="1"/>
  <c r="W57" i="75"/>
  <c r="AC57" i="75" s="1"/>
  <c r="AF31" i="4"/>
  <c r="X56" i="5"/>
  <c r="AF63" i="4"/>
  <c r="AF55" i="4"/>
  <c r="AF39" i="4"/>
  <c r="AF23" i="4"/>
  <c r="X76" i="5"/>
  <c r="X64" i="5"/>
  <c r="X60" i="5"/>
  <c r="X52" i="5"/>
  <c r="X48" i="5"/>
  <c r="X36" i="5"/>
  <c r="AB84" i="3"/>
  <c r="R85" i="5" s="1"/>
  <c r="AB81" i="3"/>
  <c r="AB76" i="3"/>
  <c r="R77" i="5" s="1"/>
  <c r="AB73" i="3"/>
  <c r="R74" i="5" s="1"/>
  <c r="AB71" i="3"/>
  <c r="R72" i="5" s="1"/>
  <c r="AB68" i="3"/>
  <c r="R69" i="5" s="1"/>
  <c r="AB67" i="3"/>
  <c r="R68" i="5" s="1"/>
  <c r="AB65" i="3"/>
  <c r="AB63" i="3"/>
  <c r="R64" i="5" s="1"/>
  <c r="AB60" i="3"/>
  <c r="AB59" i="3"/>
  <c r="R60" i="5" s="1"/>
  <c r="AB57" i="3"/>
  <c r="R58" i="5" s="1"/>
  <c r="AB55" i="3"/>
  <c r="R56" i="5" s="1"/>
  <c r="AB52" i="3"/>
  <c r="R53" i="5" s="1"/>
  <c r="AB51" i="3"/>
  <c r="AB50" i="3"/>
  <c r="AB49" i="3"/>
  <c r="R50" i="5" s="1"/>
  <c r="AB46" i="3"/>
  <c r="AB44" i="3"/>
  <c r="R45" i="5" s="1"/>
  <c r="AB43" i="3"/>
  <c r="R44" i="5" s="1"/>
  <c r="AB42" i="3"/>
  <c r="R43" i="5" s="1"/>
  <c r="AB41" i="3"/>
  <c r="R42" i="5" s="1"/>
  <c r="AB38" i="3"/>
  <c r="AB36" i="3"/>
  <c r="AB35" i="3"/>
  <c r="R36" i="5" s="1"/>
  <c r="AB34" i="3"/>
  <c r="AB33" i="3"/>
  <c r="R34" i="5" s="1"/>
  <c r="AB30" i="3"/>
  <c r="R31" i="5" s="1"/>
  <c r="AB28" i="3"/>
  <c r="R29" i="5" s="1"/>
  <c r="AB26" i="3"/>
  <c r="R27" i="5" s="1"/>
  <c r="AB25" i="3"/>
  <c r="AN56" i="75"/>
  <c r="I57" i="5" s="1"/>
  <c r="AF71" i="4"/>
  <c r="AE72" i="5" s="1"/>
  <c r="AF47" i="4"/>
  <c r="X84" i="5"/>
  <c r="X80" i="5"/>
  <c r="X72" i="5"/>
  <c r="X68" i="5"/>
  <c r="X44" i="5"/>
  <c r="X40" i="5"/>
  <c r="X32" i="5"/>
  <c r="X28" i="5"/>
  <c r="X24" i="5"/>
  <c r="X20" i="5"/>
  <c r="AF81" i="4"/>
  <c r="AF73" i="4"/>
  <c r="AF65" i="4"/>
  <c r="AF57" i="4"/>
  <c r="AF49" i="4"/>
  <c r="AF41" i="4"/>
  <c r="AF33" i="4"/>
  <c r="AE34" i="5" s="1"/>
  <c r="X85" i="5"/>
  <c r="X81" i="5"/>
  <c r="X77" i="5"/>
  <c r="X73" i="5"/>
  <c r="X69" i="5"/>
  <c r="X65" i="5"/>
  <c r="X61" i="5"/>
  <c r="X53" i="5"/>
  <c r="X45" i="5"/>
  <c r="X41" i="5"/>
  <c r="X37" i="5"/>
  <c r="X33" i="5"/>
  <c r="X29" i="5"/>
  <c r="X25" i="5"/>
  <c r="X21" i="5"/>
  <c r="X17" i="5"/>
  <c r="AE29" i="75"/>
  <c r="AJ29" i="75" s="1"/>
  <c r="G30" i="5" s="1"/>
  <c r="AF83" i="4"/>
  <c r="AE84" i="5" s="1"/>
  <c r="AF75" i="4"/>
  <c r="AF67" i="4"/>
  <c r="AF59" i="4"/>
  <c r="AE60" i="5" s="1"/>
  <c r="AF51" i="4"/>
  <c r="AE52" i="5" s="1"/>
  <c r="AF43" i="4"/>
  <c r="AF35" i="4"/>
  <c r="AF27" i="4"/>
  <c r="AE28" i="5" s="1"/>
  <c r="AF19" i="4"/>
  <c r="X78" i="5"/>
  <c r="X74" i="5"/>
  <c r="X70" i="5"/>
  <c r="X62" i="5"/>
  <c r="X54" i="5"/>
  <c r="X50" i="5"/>
  <c r="X46" i="5"/>
  <c r="X42" i="5"/>
  <c r="X38" i="5"/>
  <c r="X34" i="5"/>
  <c r="X30" i="5"/>
  <c r="X26" i="5"/>
  <c r="X22" i="5"/>
  <c r="X18" i="5"/>
  <c r="AB17" i="3"/>
  <c r="R18" i="5" s="1"/>
  <c r="AQ28" i="75"/>
  <c r="J29" i="5" s="1"/>
  <c r="AN27" i="75"/>
  <c r="I28" i="5" s="1"/>
  <c r="AB73" i="75"/>
  <c r="AC67" i="75"/>
  <c r="AB66" i="75"/>
  <c r="J64" i="75"/>
  <c r="X83" i="5"/>
  <c r="X79" i="5"/>
  <c r="X75" i="5"/>
  <c r="X71" i="5"/>
  <c r="X67" i="5"/>
  <c r="X63" i="5"/>
  <c r="X59" i="5"/>
  <c r="X55" i="5"/>
  <c r="X51" i="5"/>
  <c r="X47" i="5"/>
  <c r="X43" i="5"/>
  <c r="X39" i="5"/>
  <c r="X35" i="5"/>
  <c r="X27" i="5"/>
  <c r="X23" i="5"/>
  <c r="X19" i="5"/>
  <c r="AF79" i="4"/>
  <c r="AF85" i="4"/>
  <c r="AE86" i="5" s="1"/>
  <c r="AF77" i="4"/>
  <c r="AE78" i="5" s="1"/>
  <c r="AF69" i="4"/>
  <c r="AE70" i="5" s="1"/>
  <c r="AF61" i="4"/>
  <c r="AE62" i="5" s="1"/>
  <c r="AF53" i="4"/>
  <c r="AF45" i="4"/>
  <c r="AF37" i="4"/>
  <c r="AE38" i="5" s="1"/>
  <c r="AF29" i="4"/>
  <c r="AE30" i="5" s="1"/>
  <c r="AF21" i="4"/>
  <c r="AE22" i="5" s="1"/>
  <c r="AF38" i="4"/>
  <c r="AE39" i="5" s="1"/>
  <c r="AF30" i="4"/>
  <c r="AE31" i="5" s="1"/>
  <c r="AF22" i="4"/>
  <c r="AF80" i="4"/>
  <c r="AE81" i="5" s="1"/>
  <c r="AF72" i="4"/>
  <c r="AF64" i="4"/>
  <c r="AE65" i="5" s="1"/>
  <c r="AF56" i="4"/>
  <c r="AE57" i="5" s="1"/>
  <c r="AF48" i="4"/>
  <c r="AE49" i="5" s="1"/>
  <c r="AF40" i="4"/>
  <c r="AF32" i="4"/>
  <c r="AE33" i="5" s="1"/>
  <c r="AF24" i="4"/>
  <c r="AE25" i="5" s="1"/>
  <c r="AF16" i="4"/>
  <c r="AF25" i="4"/>
  <c r="AF17" i="4"/>
  <c r="AE18" i="5" s="1"/>
  <c r="AF82" i="4"/>
  <c r="AE83" i="5" s="1"/>
  <c r="AF74" i="4"/>
  <c r="AE75" i="5" s="1"/>
  <c r="W70" i="4"/>
  <c r="AC71" i="5" s="1"/>
  <c r="AF66" i="4"/>
  <c r="AE67" i="5" s="1"/>
  <c r="AF58" i="4"/>
  <c r="AF50" i="4"/>
  <c r="AF42" i="4"/>
  <c r="AF34" i="4"/>
  <c r="AE35" i="5" s="1"/>
  <c r="AF26" i="4"/>
  <c r="AE27" i="5" s="1"/>
  <c r="AF18" i="4"/>
  <c r="AE19" i="5" s="1"/>
  <c r="H40" i="4"/>
  <c r="Y41" i="5" s="1"/>
  <c r="H32" i="4"/>
  <c r="Y33" i="5" s="1"/>
  <c r="AE63" i="5"/>
  <c r="AE74" i="5"/>
  <c r="AB80" i="3"/>
  <c r="AB72" i="3"/>
  <c r="R73" i="5" s="1"/>
  <c r="AB64" i="3"/>
  <c r="R65" i="5" s="1"/>
  <c r="AB56" i="3"/>
  <c r="AB48" i="3"/>
  <c r="R49" i="5" s="1"/>
  <c r="AB40" i="3"/>
  <c r="R41" i="5" s="1"/>
  <c r="AB32" i="3"/>
  <c r="R33" i="5" s="1"/>
  <c r="AB19" i="3"/>
  <c r="R20" i="5" s="1"/>
  <c r="AB47" i="3"/>
  <c r="R48" i="5" s="1"/>
  <c r="AB39" i="3"/>
  <c r="R40" i="5" s="1"/>
  <c r="AB31" i="3"/>
  <c r="R32" i="5" s="1"/>
  <c r="AB18" i="3"/>
  <c r="R19" i="5" s="1"/>
  <c r="AB78" i="3"/>
  <c r="R79" i="5" s="1"/>
  <c r="AB70" i="3"/>
  <c r="R71" i="5" s="1"/>
  <c r="AB62" i="3"/>
  <c r="R63" i="5" s="1"/>
  <c r="AB54" i="3"/>
  <c r="R55" i="5" s="1"/>
  <c r="AB79" i="3"/>
  <c r="R80" i="5" s="1"/>
  <c r="AB85" i="3"/>
  <c r="R86" i="5" s="1"/>
  <c r="AB77" i="3"/>
  <c r="R78" i="5" s="1"/>
  <c r="AB69" i="3"/>
  <c r="R70" i="5" s="1"/>
  <c r="AB61" i="3"/>
  <c r="R62" i="5" s="1"/>
  <c r="AB53" i="3"/>
  <c r="R54" i="5" s="1"/>
  <c r="AB45" i="3"/>
  <c r="R46" i="5" s="1"/>
  <c r="AB37" i="3"/>
  <c r="R38" i="5" s="1"/>
  <c r="AB29" i="3"/>
  <c r="R30" i="5" s="1"/>
  <c r="AB16" i="3"/>
  <c r="R17" i="5" s="1"/>
  <c r="AB83" i="3"/>
  <c r="R84" i="5" s="1"/>
  <c r="AB75" i="3"/>
  <c r="R76" i="5" s="1"/>
  <c r="AB27" i="3"/>
  <c r="R28" i="5" s="1"/>
  <c r="AB82" i="3"/>
  <c r="R83" i="5" s="1"/>
  <c r="AB74" i="3"/>
  <c r="AB66" i="3"/>
  <c r="R67" i="5" s="1"/>
  <c r="AB58" i="3"/>
  <c r="R59" i="5" s="1"/>
  <c r="V53" i="3"/>
  <c r="Q54" i="5" s="1"/>
  <c r="R52" i="5"/>
  <c r="AL84" i="5"/>
  <c r="AM84" i="5" s="1"/>
  <c r="AJ47" i="75"/>
  <c r="V40" i="3"/>
  <c r="Q41" i="5" s="1"/>
  <c r="K37" i="3"/>
  <c r="N38" i="5" s="1"/>
  <c r="AA84" i="75"/>
  <c r="AA80" i="75"/>
  <c r="AA76" i="75"/>
  <c r="AA72" i="75"/>
  <c r="AA60" i="75"/>
  <c r="AA44" i="75"/>
  <c r="AA40" i="75"/>
  <c r="AA36" i="75"/>
  <c r="AA32" i="75"/>
  <c r="AA28" i="75"/>
  <c r="F81" i="75"/>
  <c r="F77" i="75"/>
  <c r="H41" i="4"/>
  <c r="Y42" i="5" s="1"/>
  <c r="H37" i="4"/>
  <c r="Y38" i="5" s="1"/>
  <c r="H29" i="4"/>
  <c r="Y30" i="5" s="1"/>
  <c r="AA85" i="75"/>
  <c r="AA81" i="75"/>
  <c r="AA77" i="75"/>
  <c r="AA73" i="75"/>
  <c r="AQ46" i="75"/>
  <c r="J47" i="5" s="1"/>
  <c r="AA29" i="75"/>
  <c r="AA25" i="75"/>
  <c r="AA17" i="75"/>
  <c r="F84" i="75"/>
  <c r="F68" i="75"/>
  <c r="F64" i="75"/>
  <c r="F60" i="75"/>
  <c r="F56" i="75"/>
  <c r="F52" i="75"/>
  <c r="F48" i="75"/>
  <c r="F44" i="75"/>
  <c r="F40" i="75"/>
  <c r="F32" i="75"/>
  <c r="F24" i="75"/>
  <c r="AE29" i="5"/>
  <c r="V83" i="3"/>
  <c r="Q84" i="5" s="1"/>
  <c r="K80" i="3"/>
  <c r="N81" i="5" s="1"/>
  <c r="V76" i="3"/>
  <c r="Q77" i="5" s="1"/>
  <c r="V68" i="3"/>
  <c r="Q69" i="5" s="1"/>
  <c r="K65" i="3"/>
  <c r="N66" i="5" s="1"/>
  <c r="V60" i="3"/>
  <c r="Q61" i="5" s="1"/>
  <c r="J80" i="75"/>
  <c r="AQ69" i="75"/>
  <c r="AA68" i="75"/>
  <c r="AA56" i="75"/>
  <c r="AA48" i="75"/>
  <c r="AA69" i="75"/>
  <c r="AE61" i="75"/>
  <c r="AJ61" i="75" s="1"/>
  <c r="G62" i="5" s="1"/>
  <c r="AA20" i="75"/>
  <c r="AE55" i="5"/>
  <c r="V74" i="3"/>
  <c r="Q75" i="5" s="1"/>
  <c r="AA64" i="75"/>
  <c r="AA21" i="75"/>
  <c r="AJ19" i="75"/>
  <c r="G20" i="5" s="1"/>
  <c r="J18" i="75"/>
  <c r="AL86" i="5"/>
  <c r="AM86" i="5" s="1"/>
  <c r="H39" i="4"/>
  <c r="Y40" i="5" s="1"/>
  <c r="K78" i="3"/>
  <c r="N79" i="5" s="1"/>
  <c r="G74" i="3"/>
  <c r="M75" i="5" s="1"/>
  <c r="Z68" i="75"/>
  <c r="X38" i="75"/>
  <c r="AQ18" i="75"/>
  <c r="J19" i="5" s="1"/>
  <c r="AJ68" i="75"/>
  <c r="G69" i="5" s="1"/>
  <c r="Z56" i="75"/>
  <c r="AN47" i="75"/>
  <c r="I48" i="5" s="1"/>
  <c r="AN46" i="75"/>
  <c r="I47" i="5" s="1"/>
  <c r="AC43" i="75"/>
  <c r="J24" i="75"/>
  <c r="F67" i="75"/>
  <c r="F63" i="75"/>
  <c r="F55" i="75"/>
  <c r="F47" i="75"/>
  <c r="F43" i="75"/>
  <c r="F39" i="75"/>
  <c r="F35" i="75"/>
  <c r="AE24" i="75"/>
  <c r="AJ24" i="75" s="1"/>
  <c r="G25" i="5" s="1"/>
  <c r="W37" i="4"/>
  <c r="AC38" i="5" s="1"/>
  <c r="W28" i="4"/>
  <c r="AC29" i="5" s="1"/>
  <c r="M26" i="4"/>
  <c r="N26" i="4" s="1"/>
  <c r="Z27" i="5" s="1"/>
  <c r="AA51" i="75"/>
  <c r="AA43" i="75"/>
  <c r="AC24" i="75"/>
  <c r="Z76" i="75"/>
  <c r="Z72" i="75"/>
  <c r="W45" i="4"/>
  <c r="AC46" i="5" s="1"/>
  <c r="M51" i="4"/>
  <c r="N51" i="4" s="1"/>
  <c r="Z52" i="5" s="1"/>
  <c r="M43" i="4"/>
  <c r="N43" i="4" s="1"/>
  <c r="AK30" i="3"/>
  <c r="U31" i="5" s="1"/>
  <c r="AC68" i="75"/>
  <c r="Z52" i="75"/>
  <c r="Z40" i="75"/>
  <c r="Z32" i="75"/>
  <c r="H69" i="4"/>
  <c r="Y70" i="5" s="1"/>
  <c r="H57" i="4"/>
  <c r="Y58" i="5" s="1"/>
  <c r="H53" i="4"/>
  <c r="Y54" i="5" s="1"/>
  <c r="H49" i="4"/>
  <c r="Y50" i="5" s="1"/>
  <c r="M38" i="4"/>
  <c r="V37" i="3"/>
  <c r="Q38" i="5" s="1"/>
  <c r="AN76" i="75"/>
  <c r="I77" i="5" s="1"/>
  <c r="AN61" i="75"/>
  <c r="I62" i="5" s="1"/>
  <c r="AN52" i="75"/>
  <c r="I53" i="5" s="1"/>
  <c r="Z39" i="75"/>
  <c r="Z35" i="75"/>
  <c r="Z31" i="75"/>
  <c r="AA22" i="75"/>
  <c r="H77" i="4"/>
  <c r="Y78" i="5" s="1"/>
  <c r="K35" i="3"/>
  <c r="N36" i="5" s="1"/>
  <c r="AB59" i="4"/>
  <c r="AD60" i="5" s="1"/>
  <c r="K85" i="3"/>
  <c r="N86" i="5" s="1"/>
  <c r="K77" i="3"/>
  <c r="N78" i="5" s="1"/>
  <c r="W77" i="4"/>
  <c r="AC78" i="5" s="1"/>
  <c r="AB71" i="4"/>
  <c r="AD72" i="5" s="1"/>
  <c r="W69" i="4"/>
  <c r="AC70" i="5" s="1"/>
  <c r="AE64" i="5"/>
  <c r="AB60" i="4"/>
  <c r="AD61" i="5" s="1"/>
  <c r="W58" i="4"/>
  <c r="AC59" i="5" s="1"/>
  <c r="W24" i="4"/>
  <c r="AC25" i="5" s="1"/>
  <c r="M80" i="4"/>
  <c r="N80" i="4" s="1"/>
  <c r="AE84" i="75"/>
  <c r="AJ84" i="75" s="1"/>
  <c r="G85" i="5" s="1"/>
  <c r="AE65" i="75"/>
  <c r="AJ65" i="75" s="1"/>
  <c r="G66" i="5" s="1"/>
  <c r="Z63" i="75"/>
  <c r="AB58" i="75"/>
  <c r="Z55" i="75"/>
  <c r="W63" i="4"/>
  <c r="AC64" i="5" s="1"/>
  <c r="H85" i="4"/>
  <c r="Y86" i="5" s="1"/>
  <c r="AB19" i="4"/>
  <c r="AD20" i="5" s="1"/>
  <c r="M60" i="4"/>
  <c r="M56" i="4"/>
  <c r="M48" i="4"/>
  <c r="N48" i="4" s="1"/>
  <c r="Z49" i="5" s="1"/>
  <c r="M44" i="4"/>
  <c r="N44" i="4" s="1"/>
  <c r="K81" i="3"/>
  <c r="N82" i="5" s="1"/>
  <c r="V56" i="3"/>
  <c r="Q57" i="5" s="1"/>
  <c r="V48" i="3"/>
  <c r="Q49" i="5" s="1"/>
  <c r="AC72" i="75"/>
  <c r="AE43" i="75"/>
  <c r="AJ43" i="75" s="1"/>
  <c r="G44" i="5" s="1"/>
  <c r="AC38" i="75"/>
  <c r="AC34" i="75"/>
  <c r="J22" i="75"/>
  <c r="J21" i="75"/>
  <c r="AL82" i="5"/>
  <c r="AM82" i="5" s="1"/>
  <c r="V80" i="3"/>
  <c r="Q81" i="5" s="1"/>
  <c r="AN19" i="75"/>
  <c r="I20" i="5" s="1"/>
  <c r="AB78" i="4"/>
  <c r="AD79" i="5" s="1"/>
  <c r="AE77" i="5"/>
  <c r="W60" i="4"/>
  <c r="AC61" i="5" s="1"/>
  <c r="AE58" i="5"/>
  <c r="Z83" i="75"/>
  <c r="Z79" i="75"/>
  <c r="Z75" i="75"/>
  <c r="Z47" i="75"/>
  <c r="AL81" i="5"/>
  <c r="AM81" i="5" s="1"/>
  <c r="K29" i="3"/>
  <c r="N30" i="5" s="1"/>
  <c r="V24" i="3"/>
  <c r="Q25" i="5" s="1"/>
  <c r="R24" i="5"/>
  <c r="J82" i="75"/>
  <c r="AC81" i="75"/>
  <c r="AC77" i="75"/>
  <c r="Z71" i="75"/>
  <c r="AC62" i="75"/>
  <c r="Z59" i="75"/>
  <c r="AQ38" i="75"/>
  <c r="J39" i="5" s="1"/>
  <c r="AN25" i="75"/>
  <c r="M62" i="4"/>
  <c r="M58" i="4"/>
  <c r="M54" i="4"/>
  <c r="N54" i="4" s="1"/>
  <c r="Z55" i="5" s="1"/>
  <c r="R81" i="5"/>
  <c r="R61" i="5"/>
  <c r="K47" i="3"/>
  <c r="N48" i="5" s="1"/>
  <c r="R35" i="5"/>
  <c r="J75" i="75"/>
  <c r="J57" i="75"/>
  <c r="AQ53" i="75"/>
  <c r="AA38" i="75"/>
  <c r="AE37" i="75"/>
  <c r="AJ37" i="75" s="1"/>
  <c r="G38" i="5" s="1"/>
  <c r="AN32" i="75"/>
  <c r="I33" i="5" s="1"/>
  <c r="AC16" i="75"/>
  <c r="F62" i="75"/>
  <c r="F54" i="75"/>
  <c r="F50" i="75"/>
  <c r="F30" i="75"/>
  <c r="F26" i="75"/>
  <c r="F18" i="75"/>
  <c r="W53" i="4"/>
  <c r="AC54" i="5" s="1"/>
  <c r="AB27" i="4"/>
  <c r="AD28" i="5" s="1"/>
  <c r="M22" i="4"/>
  <c r="N22" i="4" s="1"/>
  <c r="Z23" i="5" s="1"/>
  <c r="Q17" i="3"/>
  <c r="O18" i="5" s="1"/>
  <c r="J71" i="75"/>
  <c r="AQ67" i="75"/>
  <c r="AN65" i="75"/>
  <c r="I66" i="5" s="1"/>
  <c r="AA62" i="75"/>
  <c r="AN42" i="75"/>
  <c r="I43" i="5" s="1"/>
  <c r="AC23" i="75"/>
  <c r="AA78" i="75"/>
  <c r="AC18" i="75"/>
  <c r="AB17" i="75"/>
  <c r="AE79" i="5"/>
  <c r="W29" i="4"/>
  <c r="AC30" i="5" s="1"/>
  <c r="H21" i="4"/>
  <c r="Y22" i="5" s="1"/>
  <c r="H17" i="4"/>
  <c r="Y18" i="5" s="1"/>
  <c r="K71" i="3"/>
  <c r="N72" i="5" s="1"/>
  <c r="V67" i="3"/>
  <c r="Q68" i="5" s="1"/>
  <c r="G60" i="3"/>
  <c r="M61" i="5" s="1"/>
  <c r="V27" i="3"/>
  <c r="Q28" i="5" s="1"/>
  <c r="Q23" i="3"/>
  <c r="O24" i="5" s="1"/>
  <c r="AN85" i="75"/>
  <c r="I86" i="5" s="1"/>
  <c r="J85" i="75"/>
  <c r="AQ74" i="75"/>
  <c r="J75" i="5" s="1"/>
  <c r="AB70" i="75"/>
  <c r="AJ53" i="75"/>
  <c r="G54" i="5" s="1"/>
  <c r="F76" i="75"/>
  <c r="AA70" i="75"/>
  <c r="AA46" i="75"/>
  <c r="W49" i="4"/>
  <c r="AC50" i="5" s="1"/>
  <c r="W21" i="4"/>
  <c r="AC22" i="5" s="1"/>
  <c r="W20" i="4"/>
  <c r="AC21" i="5" s="1"/>
  <c r="M78" i="4"/>
  <c r="M69" i="4"/>
  <c r="H22" i="4"/>
  <c r="Y23" i="5" s="1"/>
  <c r="V85" i="3"/>
  <c r="Q86" i="5" s="1"/>
  <c r="V52" i="3"/>
  <c r="Q53" i="5" s="1"/>
  <c r="V32" i="3"/>
  <c r="Q33" i="5" s="1"/>
  <c r="AQ75" i="75"/>
  <c r="J76" i="5" s="1"/>
  <c r="AE73" i="75"/>
  <c r="AN69" i="75"/>
  <c r="I70" i="5" s="1"/>
  <c r="AC51" i="75"/>
  <c r="AQ48" i="75"/>
  <c r="J49" i="5" s="1"/>
  <c r="AQ41" i="75"/>
  <c r="J42" i="5" s="1"/>
  <c r="AQ36" i="75"/>
  <c r="J37" i="5" s="1"/>
  <c r="J34" i="75"/>
  <c r="AC33" i="75"/>
  <c r="AC29" i="75"/>
  <c r="AN26" i="75"/>
  <c r="I27" i="5" s="1"/>
  <c r="X23" i="75"/>
  <c r="AQ19" i="75"/>
  <c r="J20" i="5" s="1"/>
  <c r="AJ17" i="75"/>
  <c r="G18" i="5" s="1"/>
  <c r="AL80" i="5"/>
  <c r="AM80" i="5" s="1"/>
  <c r="H60" i="4"/>
  <c r="Y61" i="5" s="1"/>
  <c r="AK64" i="3"/>
  <c r="U65" i="5" s="1"/>
  <c r="G50" i="3"/>
  <c r="M51" i="5" s="1"/>
  <c r="AJ46" i="75"/>
  <c r="AN23" i="75"/>
  <c r="I24" i="5" s="1"/>
  <c r="AA65" i="75"/>
  <c r="AB75" i="4"/>
  <c r="AD76" i="5" s="1"/>
  <c r="W74" i="4"/>
  <c r="AC75" i="5" s="1"/>
  <c r="AB65" i="4"/>
  <c r="AD66" i="5" s="1"/>
  <c r="W62" i="4"/>
  <c r="AC63" i="5" s="1"/>
  <c r="W44" i="4"/>
  <c r="AC45" i="5" s="1"/>
  <c r="AB22" i="4"/>
  <c r="AD23" i="5" s="1"/>
  <c r="W18" i="4"/>
  <c r="AC19" i="5" s="1"/>
  <c r="M85" i="4"/>
  <c r="M61" i="4"/>
  <c r="M57" i="4"/>
  <c r="N57" i="4" s="1"/>
  <c r="H25" i="4"/>
  <c r="Y26" i="5" s="1"/>
  <c r="K82" i="3"/>
  <c r="N83" i="5" s="1"/>
  <c r="V78" i="3"/>
  <c r="Q79" i="5" s="1"/>
  <c r="K53" i="3"/>
  <c r="N54" i="5" s="1"/>
  <c r="K48" i="3"/>
  <c r="N49" i="5" s="1"/>
  <c r="R23" i="5"/>
  <c r="V18" i="3"/>
  <c r="Q19" i="5" s="1"/>
  <c r="AE80" i="75"/>
  <c r="AJ80" i="75" s="1"/>
  <c r="G81" i="5" s="1"/>
  <c r="AB79" i="75"/>
  <c r="AQ78" i="75"/>
  <c r="J79" i="5" s="1"/>
  <c r="J76" i="75"/>
  <c r="AB74" i="75"/>
  <c r="Z73" i="75"/>
  <c r="AN64" i="75"/>
  <c r="I65" i="5" s="1"/>
  <c r="AQ61" i="75"/>
  <c r="AA61" i="75"/>
  <c r="AE36" i="75"/>
  <c r="AJ36" i="75" s="1"/>
  <c r="G37" i="5" s="1"/>
  <c r="J31" i="75"/>
  <c r="AC30" i="75"/>
  <c r="F65" i="75"/>
  <c r="F57" i="75"/>
  <c r="F53" i="75"/>
  <c r="F45" i="75"/>
  <c r="F33" i="75"/>
  <c r="AB68" i="4"/>
  <c r="AD69" i="5" s="1"/>
  <c r="AB67" i="4"/>
  <c r="AD68" i="5" s="1"/>
  <c r="AB47" i="4"/>
  <c r="AD48" i="5" s="1"/>
  <c r="AB36" i="4"/>
  <c r="AD37" i="5" s="1"/>
  <c r="AK59" i="3"/>
  <c r="U60" i="5" s="1"/>
  <c r="G39" i="3"/>
  <c r="M40" i="5" s="1"/>
  <c r="AK35" i="3"/>
  <c r="U36" i="5" s="1"/>
  <c r="K32" i="3"/>
  <c r="N33" i="5" s="1"/>
  <c r="K27" i="3"/>
  <c r="N28" i="5" s="1"/>
  <c r="R22" i="5"/>
  <c r="K20" i="3"/>
  <c r="N21" i="5" s="1"/>
  <c r="V17" i="3"/>
  <c r="Q18" i="5" s="1"/>
  <c r="AQ79" i="75"/>
  <c r="J80" i="5" s="1"/>
  <c r="J77" i="75"/>
  <c r="X75" i="75"/>
  <c r="AC63" i="75"/>
  <c r="AJ55" i="75"/>
  <c r="G56" i="5" s="1"/>
  <c r="J53" i="75"/>
  <c r="J51" i="75"/>
  <c r="X46" i="75"/>
  <c r="AQ45" i="75"/>
  <c r="J46" i="5" s="1"/>
  <c r="AA45" i="75"/>
  <c r="AN43" i="75"/>
  <c r="I44" i="5" s="1"/>
  <c r="AC36" i="75"/>
  <c r="AQ20" i="75"/>
  <c r="J21" i="5" s="1"/>
  <c r="AB19" i="75"/>
  <c r="AA18" i="75"/>
  <c r="AN17" i="75"/>
  <c r="I18" i="5" s="1"/>
  <c r="F80" i="75"/>
  <c r="F36" i="75"/>
  <c r="AB57" i="4"/>
  <c r="AD58" i="5" s="1"/>
  <c r="AB79" i="4"/>
  <c r="AD80" i="5" s="1"/>
  <c r="W65" i="4"/>
  <c r="AC66" i="5" s="1"/>
  <c r="W64" i="4"/>
  <c r="AC65" i="5" s="1"/>
  <c r="AB38" i="4"/>
  <c r="AD39" i="5" s="1"/>
  <c r="M74" i="4"/>
  <c r="N74" i="4" s="1"/>
  <c r="Z75" i="5" s="1"/>
  <c r="M53" i="4"/>
  <c r="M36" i="4"/>
  <c r="N36" i="4" s="1"/>
  <c r="Z37" i="5" s="1"/>
  <c r="M32" i="4"/>
  <c r="N32" i="4" s="1"/>
  <c r="G82" i="3"/>
  <c r="M83" i="5" s="1"/>
  <c r="V69" i="3"/>
  <c r="Q70" i="5" s="1"/>
  <c r="G53" i="3"/>
  <c r="M54" i="5" s="1"/>
  <c r="G48" i="3"/>
  <c r="M49" i="5" s="1"/>
  <c r="AK23" i="3"/>
  <c r="AC76" i="75"/>
  <c r="AC49" i="75"/>
  <c r="AB47" i="75"/>
  <c r="AJ44" i="75"/>
  <c r="G45" i="5" s="1"/>
  <c r="AB40" i="75"/>
  <c r="AA30" i="75"/>
  <c r="AE21" i="5"/>
  <c r="M77" i="4"/>
  <c r="N77" i="4" s="1"/>
  <c r="Z78" i="5" s="1"/>
  <c r="H48" i="4"/>
  <c r="Y49" i="5" s="1"/>
  <c r="M37" i="4"/>
  <c r="N37" i="4" s="1"/>
  <c r="Z38" i="5" s="1"/>
  <c r="M29" i="4"/>
  <c r="AK21" i="3"/>
  <c r="U22" i="5" s="1"/>
  <c r="AQ52" i="75"/>
  <c r="J53" i="5" s="1"/>
  <c r="J44" i="75"/>
  <c r="Z30" i="75"/>
  <c r="F79" i="75"/>
  <c r="F71" i="75"/>
  <c r="AA49" i="75"/>
  <c r="AA41" i="75"/>
  <c r="W80" i="4"/>
  <c r="AC81" i="5" s="1"/>
  <c r="M82" i="4"/>
  <c r="N82" i="4" s="1"/>
  <c r="Z83" i="5" s="1"/>
  <c r="H76" i="4"/>
  <c r="Y77" i="5" s="1"/>
  <c r="M71" i="4"/>
  <c r="N71" i="4" s="1"/>
  <c r="Z72" i="5" s="1"/>
  <c r="M59" i="4"/>
  <c r="N59" i="4" s="1"/>
  <c r="M46" i="4"/>
  <c r="N46" i="4" s="1"/>
  <c r="M30" i="4"/>
  <c r="N30" i="4" s="1"/>
  <c r="Z31" i="5" s="1"/>
  <c r="AK76" i="3"/>
  <c r="U77" i="5" s="1"/>
  <c r="G76" i="3"/>
  <c r="M77" i="5" s="1"/>
  <c r="V51" i="3"/>
  <c r="Q52" i="5" s="1"/>
  <c r="R51" i="5"/>
  <c r="K45" i="3"/>
  <c r="N46" i="5" s="1"/>
  <c r="V31" i="3"/>
  <c r="Q32" i="5" s="1"/>
  <c r="G31" i="3"/>
  <c r="M32" i="5" s="1"/>
  <c r="AK26" i="3"/>
  <c r="U27" i="5" s="1"/>
  <c r="V26" i="3"/>
  <c r="Q27" i="5" s="1"/>
  <c r="G25" i="3"/>
  <c r="M26" i="5" s="1"/>
  <c r="AK19" i="3"/>
  <c r="U20" i="5" s="1"/>
  <c r="AB82" i="75"/>
  <c r="AN80" i="75"/>
  <c r="I81" i="5" s="1"/>
  <c r="AQ65" i="75"/>
  <c r="J66" i="5" s="1"/>
  <c r="AC61" i="75"/>
  <c r="AQ57" i="75"/>
  <c r="AQ54" i="75"/>
  <c r="J55" i="5" s="1"/>
  <c r="AA53" i="75"/>
  <c r="AJ48" i="75"/>
  <c r="G49" i="5" s="1"/>
  <c r="AA37" i="75"/>
  <c r="AN36" i="75"/>
  <c r="I37" i="5" s="1"/>
  <c r="X33" i="75"/>
  <c r="AQ32" i="75"/>
  <c r="J33" i="5" s="1"/>
  <c r="AN30" i="75"/>
  <c r="I31" i="5" s="1"/>
  <c r="J30" i="75"/>
  <c r="AC28" i="75"/>
  <c r="F82" i="75"/>
  <c r="F31" i="75"/>
  <c r="AL78" i="5"/>
  <c r="AM78" i="5" s="1"/>
  <c r="AQ82" i="75"/>
  <c r="AA57" i="75"/>
  <c r="AN51" i="75"/>
  <c r="I52" i="5" s="1"/>
  <c r="J47" i="75"/>
  <c r="AQ43" i="75"/>
  <c r="J44" i="5" s="1"/>
  <c r="AQ42" i="75"/>
  <c r="AN31" i="75"/>
  <c r="I32" i="5" s="1"/>
  <c r="J20" i="75"/>
  <c r="W84" i="4"/>
  <c r="AC85" i="5" s="1"/>
  <c r="W82" i="4"/>
  <c r="AC83" i="5" s="1"/>
  <c r="W61" i="4"/>
  <c r="AC62" i="5" s="1"/>
  <c r="W57" i="4"/>
  <c r="AC58" i="5" s="1"/>
  <c r="AE54" i="5"/>
  <c r="AB49" i="4"/>
  <c r="AD50" i="5" s="1"/>
  <c r="AB48" i="4"/>
  <c r="W43" i="4"/>
  <c r="AC44" i="5" s="1"/>
  <c r="AE40" i="5"/>
  <c r="AE37" i="5"/>
  <c r="H84" i="4"/>
  <c r="Y85" i="5" s="1"/>
  <c r="H68" i="4"/>
  <c r="Y69" i="5" s="1"/>
  <c r="H61" i="4"/>
  <c r="Y62" i="5" s="1"/>
  <c r="H30" i="4"/>
  <c r="Y31" i="5" s="1"/>
  <c r="V70" i="3"/>
  <c r="Q71" i="5" s="1"/>
  <c r="K68" i="3"/>
  <c r="N69" i="5" s="1"/>
  <c r="V55" i="3"/>
  <c r="Q56" i="5" s="1"/>
  <c r="AB28" i="4"/>
  <c r="AD29" i="5" s="1"/>
  <c r="AB17" i="4"/>
  <c r="AD18" i="5" s="1"/>
  <c r="AK75" i="3"/>
  <c r="U76" i="5" s="1"/>
  <c r="AC25" i="75"/>
  <c r="X25" i="75"/>
  <c r="AE85" i="5"/>
  <c r="AE82" i="5"/>
  <c r="AB73" i="4"/>
  <c r="AD74" i="5" s="1"/>
  <c r="AE61" i="5"/>
  <c r="AE59" i="5"/>
  <c r="AB51" i="4"/>
  <c r="AD52" i="5" s="1"/>
  <c r="W50" i="4"/>
  <c r="AC51" i="5" s="1"/>
  <c r="AE46" i="5"/>
  <c r="AE45" i="5"/>
  <c r="AE44" i="5"/>
  <c r="AB18" i="4"/>
  <c r="W16" i="4"/>
  <c r="AC17" i="5" s="1"/>
  <c r="H79" i="4"/>
  <c r="Y80" i="5" s="1"/>
  <c r="M72" i="4"/>
  <c r="N72" i="4" s="1"/>
  <c r="M64" i="4"/>
  <c r="N64" i="4" s="1"/>
  <c r="M42" i="4"/>
  <c r="AB74" i="4"/>
  <c r="AD75" i="5" s="1"/>
  <c r="W73" i="4"/>
  <c r="AC74" i="5" s="1"/>
  <c r="AE66" i="5"/>
  <c r="AB52" i="4"/>
  <c r="AD53" i="5" s="1"/>
  <c r="AB35" i="4"/>
  <c r="AD36" i="5" s="1"/>
  <c r="W33" i="4"/>
  <c r="AC34" i="5" s="1"/>
  <c r="AB55" i="4"/>
  <c r="AD56" i="5" s="1"/>
  <c r="AB45" i="4"/>
  <c r="AD46" i="5" s="1"/>
  <c r="W34" i="4"/>
  <c r="AC35" i="5" s="1"/>
  <c r="W26" i="4"/>
  <c r="AC27" i="5" s="1"/>
  <c r="AE20" i="5"/>
  <c r="M84" i="4"/>
  <c r="N84" i="4" s="1"/>
  <c r="M66" i="4"/>
  <c r="N66" i="4" s="1"/>
  <c r="H55" i="4"/>
  <c r="Y56" i="5" s="1"/>
  <c r="AK71" i="3"/>
  <c r="U72" i="5" s="1"/>
  <c r="R25" i="5"/>
  <c r="AE71" i="5"/>
  <c r="AE50" i="5"/>
  <c r="W35" i="4"/>
  <c r="AC36" i="5" s="1"/>
  <c r="AB85" i="4"/>
  <c r="AD86" i="5" s="1"/>
  <c r="W81" i="4"/>
  <c r="AC82" i="5" s="1"/>
  <c r="W79" i="4"/>
  <c r="AC80" i="5" s="1"/>
  <c r="AE73" i="5"/>
  <c r="AB56" i="4"/>
  <c r="AD57" i="5" s="1"/>
  <c r="W41" i="4"/>
  <c r="AC42" i="5" s="1"/>
  <c r="W36" i="4"/>
  <c r="AC37" i="5" s="1"/>
  <c r="AE26" i="5"/>
  <c r="AE24" i="5"/>
  <c r="H81" i="4"/>
  <c r="Y82" i="5" s="1"/>
  <c r="M70" i="4"/>
  <c r="N70" i="4" s="1"/>
  <c r="N69" i="4"/>
  <c r="Z70" i="5" s="1"/>
  <c r="AK47" i="3"/>
  <c r="U48" i="5" s="1"/>
  <c r="H52" i="4"/>
  <c r="Y53" i="5" s="1"/>
  <c r="M49" i="4"/>
  <c r="N49" i="4" s="1"/>
  <c r="H47" i="4"/>
  <c r="Y48" i="5" s="1"/>
  <c r="M34" i="4"/>
  <c r="N34" i="4" s="1"/>
  <c r="Z35" i="5" s="1"/>
  <c r="V81" i="3"/>
  <c r="Q82" i="5" s="1"/>
  <c r="G79" i="3"/>
  <c r="M80" i="5" s="1"/>
  <c r="K73" i="3"/>
  <c r="N74" i="5" s="1"/>
  <c r="AK68" i="3"/>
  <c r="U69" i="5" s="1"/>
  <c r="AK62" i="3"/>
  <c r="U63" i="5" s="1"/>
  <c r="V62" i="3"/>
  <c r="Q63" i="5" s="1"/>
  <c r="G61" i="3"/>
  <c r="M62" i="5" s="1"/>
  <c r="V47" i="3"/>
  <c r="V43" i="3"/>
  <c r="Q44" i="5" s="1"/>
  <c r="K41" i="3"/>
  <c r="N42" i="5" s="1"/>
  <c r="AK34" i="3"/>
  <c r="U35" i="5" s="1"/>
  <c r="K33" i="3"/>
  <c r="N34" i="5" s="1"/>
  <c r="AK27" i="3"/>
  <c r="U28" i="5" s="1"/>
  <c r="R26" i="5"/>
  <c r="R21" i="5"/>
  <c r="K16" i="3"/>
  <c r="N17" i="5" s="1"/>
  <c r="AQ83" i="75"/>
  <c r="J84" i="5" s="1"/>
  <c r="AB83" i="75"/>
  <c r="AQ81" i="75"/>
  <c r="J82" i="5" s="1"/>
  <c r="AQ80" i="75"/>
  <c r="J81" i="5" s="1"/>
  <c r="AC71" i="75"/>
  <c r="AJ66" i="75"/>
  <c r="G67" i="5" s="1"/>
  <c r="AN62" i="75"/>
  <c r="I63" i="5" s="1"/>
  <c r="AN59" i="75"/>
  <c r="I60" i="5" s="1"/>
  <c r="AJ59" i="75"/>
  <c r="G60" i="5" s="1"/>
  <c r="AN55" i="75"/>
  <c r="I56" i="5" s="1"/>
  <c r="AB51" i="75"/>
  <c r="AC48" i="75"/>
  <c r="AB48" i="75"/>
  <c r="T42" i="75"/>
  <c r="Z38" i="75"/>
  <c r="AN33" i="75"/>
  <c r="I34" i="5" s="1"/>
  <c r="T33" i="75"/>
  <c r="AF33" i="75" s="1"/>
  <c r="D34" i="5" s="1"/>
  <c r="AQ31" i="75"/>
  <c r="T29" i="75"/>
  <c r="AA16" i="75"/>
  <c r="F73" i="75"/>
  <c r="F20" i="75"/>
  <c r="F16" i="75"/>
  <c r="AE75" i="75"/>
  <c r="AJ75" i="75" s="1"/>
  <c r="G76" i="5" s="1"/>
  <c r="AH75" i="75"/>
  <c r="F76" i="5" s="1"/>
  <c r="AE62" i="75"/>
  <c r="AJ62" i="75" s="1"/>
  <c r="G63" i="5" s="1"/>
  <c r="H63" i="4"/>
  <c r="Y64" i="5" s="1"/>
  <c r="M50" i="4"/>
  <c r="M45" i="4"/>
  <c r="N45" i="4" s="1"/>
  <c r="Z46" i="5" s="1"/>
  <c r="M40" i="4"/>
  <c r="N40" i="4" s="1"/>
  <c r="Z41" i="5" s="1"/>
  <c r="M35" i="4"/>
  <c r="N35" i="4" s="1"/>
  <c r="H33" i="4"/>
  <c r="Y34" i="5" s="1"/>
  <c r="G83" i="3"/>
  <c r="M84" i="5" s="1"/>
  <c r="G70" i="3"/>
  <c r="M71" i="5" s="1"/>
  <c r="K69" i="3"/>
  <c r="N70" i="5" s="1"/>
  <c r="V64" i="3"/>
  <c r="Q65" i="5" s="1"/>
  <c r="AK61" i="3"/>
  <c r="U62" i="5" s="1"/>
  <c r="G55" i="3"/>
  <c r="M56" i="5" s="1"/>
  <c r="AK50" i="3"/>
  <c r="U51" i="5" s="1"/>
  <c r="V50" i="3"/>
  <c r="Q51" i="5" s="1"/>
  <c r="G49" i="3"/>
  <c r="M50" i="5" s="1"/>
  <c r="G41" i="3"/>
  <c r="M42" i="5" s="1"/>
  <c r="K36" i="3"/>
  <c r="N37" i="5" s="1"/>
  <c r="K28" i="3"/>
  <c r="AK25" i="3"/>
  <c r="U26" i="5" s="1"/>
  <c r="V25" i="3"/>
  <c r="Q26" i="5" s="1"/>
  <c r="AK20" i="3"/>
  <c r="U21" i="5" s="1"/>
  <c r="AC85" i="75"/>
  <c r="AN82" i="75"/>
  <c r="I83" i="5" s="1"/>
  <c r="AN79" i="75"/>
  <c r="I80" i="5" s="1"/>
  <c r="AQ70" i="75"/>
  <c r="J71" i="5" s="1"/>
  <c r="AC69" i="75"/>
  <c r="AJ60" i="75"/>
  <c r="G61" i="5" s="1"/>
  <c r="AN54" i="75"/>
  <c r="I55" i="5" s="1"/>
  <c r="AN53" i="75"/>
  <c r="I54" i="5" s="1"/>
  <c r="AN50" i="75"/>
  <c r="I51" i="5" s="1"/>
  <c r="AN49" i="75"/>
  <c r="I50" i="5" s="1"/>
  <c r="T45" i="75"/>
  <c r="AN44" i="75"/>
  <c r="I45" i="5" s="1"/>
  <c r="AC42" i="75"/>
  <c r="J39" i="75"/>
  <c r="T35" i="75"/>
  <c r="J35" i="75"/>
  <c r="AJ16" i="75"/>
  <c r="G17" i="5" s="1"/>
  <c r="F72" i="75"/>
  <c r="F23" i="75"/>
  <c r="H44" i="4"/>
  <c r="Y45" i="5" s="1"/>
  <c r="M41" i="4"/>
  <c r="N41" i="4" s="1"/>
  <c r="M21" i="4"/>
  <c r="N21" i="4" s="1"/>
  <c r="AK73" i="3"/>
  <c r="U74" i="5" s="1"/>
  <c r="V73" i="3"/>
  <c r="Q74" i="5" s="1"/>
  <c r="G52" i="3"/>
  <c r="M53" i="5" s="1"/>
  <c r="G45" i="3"/>
  <c r="M46" i="5" s="1"/>
  <c r="V33" i="3"/>
  <c r="Q34" i="5" s="1"/>
  <c r="G32" i="3"/>
  <c r="M33" i="5" s="1"/>
  <c r="G29" i="3"/>
  <c r="M30" i="5" s="1"/>
  <c r="AK24" i="3"/>
  <c r="U25" i="5" s="1"/>
  <c r="V16" i="3"/>
  <c r="Q17" i="5" s="1"/>
  <c r="AQ84" i="75"/>
  <c r="J85" i="5" s="1"/>
  <c r="Z84" i="75"/>
  <c r="J78" i="75"/>
  <c r="AN72" i="75"/>
  <c r="I73" i="5" s="1"/>
  <c r="AQ66" i="75"/>
  <c r="J67" i="5" s="1"/>
  <c r="J65" i="75"/>
  <c r="AJ45" i="75"/>
  <c r="T43" i="75"/>
  <c r="J43" i="75"/>
  <c r="AC37" i="75"/>
  <c r="J36" i="75"/>
  <c r="AB33" i="75"/>
  <c r="AD33" i="75" s="1"/>
  <c r="J28" i="75"/>
  <c r="AJ21" i="75"/>
  <c r="G22" i="5" s="1"/>
  <c r="AJ20" i="75"/>
  <c r="G21" i="5" s="1"/>
  <c r="X19" i="75"/>
  <c r="J16" i="75"/>
  <c r="AK69" i="3"/>
  <c r="U70" i="5" s="1"/>
  <c r="G69" i="3"/>
  <c r="M70" i="5" s="1"/>
  <c r="AK67" i="3"/>
  <c r="U68" i="5" s="1"/>
  <c r="AK60" i="3"/>
  <c r="U61" i="5" s="1"/>
  <c r="AK54" i="3"/>
  <c r="U55" i="5" s="1"/>
  <c r="AK49" i="3"/>
  <c r="U50" i="5" s="1"/>
  <c r="AK45" i="3"/>
  <c r="U46" i="5" s="1"/>
  <c r="AK32" i="3"/>
  <c r="U33" i="5" s="1"/>
  <c r="AK29" i="3"/>
  <c r="U30" i="5" s="1"/>
  <c r="G28" i="3"/>
  <c r="M29" i="5" s="1"/>
  <c r="AN73" i="75"/>
  <c r="I74" i="5" s="1"/>
  <c r="AB68" i="75"/>
  <c r="AD68" i="75" s="1"/>
  <c r="AC59" i="75"/>
  <c r="AQ58" i="75"/>
  <c r="J59" i="5" s="1"/>
  <c r="X56" i="75"/>
  <c r="AB37" i="75"/>
  <c r="AC35" i="75"/>
  <c r="J32" i="75"/>
  <c r="AE28" i="75"/>
  <c r="AJ28" i="75" s="1"/>
  <c r="G29" i="5" s="1"/>
  <c r="AA23" i="75"/>
  <c r="AL79" i="5"/>
  <c r="AM79" i="5" s="1"/>
  <c r="AK31" i="3"/>
  <c r="U32" i="5" s="1"/>
  <c r="AK28" i="3"/>
  <c r="U29" i="5" s="1"/>
  <c r="T20" i="75"/>
  <c r="F25" i="75"/>
  <c r="H73" i="4"/>
  <c r="Y74" i="5" s="1"/>
  <c r="H65" i="4"/>
  <c r="Y66" i="5" s="1"/>
  <c r="H56" i="4"/>
  <c r="Y57" i="5" s="1"/>
  <c r="M52" i="4"/>
  <c r="N52" i="4" s="1"/>
  <c r="H45" i="4"/>
  <c r="Y46" i="5" s="1"/>
  <c r="H36" i="4"/>
  <c r="Y37" i="5" s="1"/>
  <c r="M33" i="4"/>
  <c r="N33" i="4" s="1"/>
  <c r="Z34" i="5" s="1"/>
  <c r="H31" i="4"/>
  <c r="Y32" i="5" s="1"/>
  <c r="M18" i="4"/>
  <c r="N18" i="4" s="1"/>
  <c r="AK82" i="3"/>
  <c r="U83" i="5" s="1"/>
  <c r="R82" i="5"/>
  <c r="K79" i="3"/>
  <c r="N80" i="5" s="1"/>
  <c r="R75" i="5"/>
  <c r="R66" i="5"/>
  <c r="K61" i="3"/>
  <c r="N62" i="5" s="1"/>
  <c r="V57" i="3"/>
  <c r="Q58" i="5" s="1"/>
  <c r="V54" i="3"/>
  <c r="Q55" i="5" s="1"/>
  <c r="V44" i="3"/>
  <c r="Q45" i="5" s="1"/>
  <c r="K42" i="3"/>
  <c r="N43" i="5" s="1"/>
  <c r="AK40" i="3"/>
  <c r="U41" i="5" s="1"/>
  <c r="G35" i="3"/>
  <c r="M36" i="5" s="1"/>
  <c r="V23" i="3"/>
  <c r="Q24" i="5" s="1"/>
  <c r="G22" i="3"/>
  <c r="M23" i="5" s="1"/>
  <c r="AK18" i="3"/>
  <c r="U19" i="5" s="1"/>
  <c r="G18" i="3"/>
  <c r="M19" i="5" s="1"/>
  <c r="K17" i="3"/>
  <c r="N18" i="5" s="1"/>
  <c r="J84" i="75"/>
  <c r="AC80" i="75"/>
  <c r="AQ77" i="75"/>
  <c r="AJ70" i="75"/>
  <c r="G71" i="5" s="1"/>
  <c r="AJ69" i="75"/>
  <c r="G70" i="5" s="1"/>
  <c r="AN67" i="75"/>
  <c r="I68" i="5" s="1"/>
  <c r="AB64" i="75"/>
  <c r="AQ60" i="75"/>
  <c r="J61" i="5" s="1"/>
  <c r="AB60" i="75"/>
  <c r="AC53" i="75"/>
  <c r="J52" i="75"/>
  <c r="J49" i="75"/>
  <c r="J48" i="75"/>
  <c r="T47" i="75"/>
  <c r="AQ35" i="75"/>
  <c r="J36" i="5" s="1"/>
  <c r="AQ33" i="75"/>
  <c r="J34" i="5" s="1"/>
  <c r="AQ27" i="75"/>
  <c r="AC27" i="75"/>
  <c r="AA24" i="75"/>
  <c r="AQ23" i="75"/>
  <c r="J24" i="5" s="1"/>
  <c r="AQ22" i="75"/>
  <c r="F74" i="75"/>
  <c r="F70" i="75"/>
  <c r="F28" i="75"/>
  <c r="AL83" i="5"/>
  <c r="AM83" i="5" s="1"/>
  <c r="X31" i="5"/>
  <c r="S67" i="5"/>
  <c r="W76" i="4"/>
  <c r="AC77" i="5" s="1"/>
  <c r="AB43" i="4"/>
  <c r="AB42" i="4"/>
  <c r="AD43" i="5" s="1"/>
  <c r="W39" i="4"/>
  <c r="W38" i="4"/>
  <c r="AC39" i="5" s="1"/>
  <c r="AB26" i="4"/>
  <c r="AB23" i="4"/>
  <c r="X86" i="5"/>
  <c r="H83" i="4"/>
  <c r="H82" i="4"/>
  <c r="Y83" i="5" s="1"/>
  <c r="M76" i="4"/>
  <c r="N76" i="4" s="1"/>
  <c r="M75" i="4"/>
  <c r="N75" i="4" s="1"/>
  <c r="M73" i="4"/>
  <c r="N73" i="4" s="1"/>
  <c r="H70" i="4"/>
  <c r="Y71" i="5" s="1"/>
  <c r="H67" i="4"/>
  <c r="Y68" i="5" s="1"/>
  <c r="H66" i="4"/>
  <c r="Y67" i="5" s="1"/>
  <c r="H58" i="4"/>
  <c r="Y59" i="5" s="1"/>
  <c r="H50" i="4"/>
  <c r="Y51" i="5" s="1"/>
  <c r="H42" i="4"/>
  <c r="Y43" i="5" s="1"/>
  <c r="H34" i="4"/>
  <c r="Y35" i="5" s="1"/>
  <c r="M28" i="4"/>
  <c r="N28" i="4" s="1"/>
  <c r="M20" i="4"/>
  <c r="N20" i="4" s="1"/>
  <c r="Z21" i="5" s="1"/>
  <c r="AK83" i="3"/>
  <c r="U84" i="5" s="1"/>
  <c r="K83" i="3"/>
  <c r="N84" i="5" s="1"/>
  <c r="G78" i="3"/>
  <c r="M79" i="5" s="1"/>
  <c r="AK43" i="3"/>
  <c r="U44" i="5" s="1"/>
  <c r="S41" i="5"/>
  <c r="S37" i="5"/>
  <c r="S32" i="5"/>
  <c r="AK22" i="3"/>
  <c r="U23" i="5" s="1"/>
  <c r="S33" i="5"/>
  <c r="AB83" i="4"/>
  <c r="AD84" i="5" s="1"/>
  <c r="AB81" i="4"/>
  <c r="AB64" i="4"/>
  <c r="AB61" i="4"/>
  <c r="W55" i="4"/>
  <c r="AC56" i="5" s="1"/>
  <c r="W52" i="4"/>
  <c r="AC53" i="5" s="1"/>
  <c r="W47" i="4"/>
  <c r="AC48" i="5" s="1"/>
  <c r="W46" i="4"/>
  <c r="AC47" i="5" s="1"/>
  <c r="W40" i="4"/>
  <c r="AC41" i="5" s="1"/>
  <c r="AE32" i="5"/>
  <c r="AB25" i="4"/>
  <c r="AD26" i="5" s="1"/>
  <c r="AB20" i="4"/>
  <c r="AD21" i="5" s="1"/>
  <c r="AE17" i="5"/>
  <c r="X82" i="5"/>
  <c r="M79" i="4"/>
  <c r="N79" i="4" s="1"/>
  <c r="Z80" i="5" s="1"/>
  <c r="H71" i="4"/>
  <c r="Y72" i="5" s="1"/>
  <c r="X66" i="5"/>
  <c r="M63" i="4"/>
  <c r="N63" i="4" s="1"/>
  <c r="Z64" i="5" s="1"/>
  <c r="H59" i="4"/>
  <c r="Y60" i="5" s="1"/>
  <c r="X58" i="5"/>
  <c r="M55" i="4"/>
  <c r="N55" i="4" s="1"/>
  <c r="Z56" i="5" s="1"/>
  <c r="H51" i="4"/>
  <c r="Y52" i="5" s="1"/>
  <c r="M47" i="4"/>
  <c r="N47" i="4" s="1"/>
  <c r="Z48" i="5" s="1"/>
  <c r="H43" i="4"/>
  <c r="Y44" i="5" s="1"/>
  <c r="M39" i="4"/>
  <c r="N39" i="4" s="1"/>
  <c r="Z40" i="5" s="1"/>
  <c r="H35" i="4"/>
  <c r="M31" i="4"/>
  <c r="N31" i="4" s="1"/>
  <c r="Z32" i="5" s="1"/>
  <c r="H26" i="4"/>
  <c r="Y27" i="5" s="1"/>
  <c r="H18" i="4"/>
  <c r="Y19" i="5" s="1"/>
  <c r="S60" i="5"/>
  <c r="AK53" i="3"/>
  <c r="U54" i="5" s="1"/>
  <c r="AB63" i="4"/>
  <c r="AB41" i="4"/>
  <c r="AD42" i="5" s="1"/>
  <c r="W85" i="4"/>
  <c r="AC86" i="5" s="1"/>
  <c r="AB82" i="4"/>
  <c r="AD83" i="5" s="1"/>
  <c r="W56" i="4"/>
  <c r="AC57" i="5" s="1"/>
  <c r="W54" i="4"/>
  <c r="AC55" i="5" s="1"/>
  <c r="W51" i="4"/>
  <c r="AC52" i="5" s="1"/>
  <c r="W68" i="4"/>
  <c r="AC69" i="5" s="1"/>
  <c r="W67" i="4"/>
  <c r="AC68" i="5" s="1"/>
  <c r="W66" i="4"/>
  <c r="AC67" i="5" s="1"/>
  <c r="AE51" i="5"/>
  <c r="W48" i="4"/>
  <c r="AC49" i="5" s="1"/>
  <c r="W42" i="4"/>
  <c r="AC43" i="5" s="1"/>
  <c r="W27" i="4"/>
  <c r="AC28" i="5" s="1"/>
  <c r="W25" i="4"/>
  <c r="AC26" i="5" s="1"/>
  <c r="W23" i="4"/>
  <c r="AC24" i="5" s="1"/>
  <c r="W22" i="4"/>
  <c r="AC23" i="5" s="1"/>
  <c r="N78" i="4"/>
  <c r="Z79" i="5" s="1"/>
  <c r="H72" i="4"/>
  <c r="Y73" i="5" s="1"/>
  <c r="N62" i="4"/>
  <c r="Z63" i="5" s="1"/>
  <c r="N38" i="4"/>
  <c r="Z39" i="5" s="1"/>
  <c r="H28" i="4"/>
  <c r="Y29" i="5" s="1"/>
  <c r="H27" i="4"/>
  <c r="Y28" i="5" s="1"/>
  <c r="M23" i="4"/>
  <c r="N23" i="4" s="1"/>
  <c r="Z24" i="5" s="1"/>
  <c r="H20" i="4"/>
  <c r="Y21" i="5" s="1"/>
  <c r="H19" i="4"/>
  <c r="Y20" i="5" s="1"/>
  <c r="K84" i="3"/>
  <c r="N85" i="5" s="1"/>
  <c r="AK80" i="3"/>
  <c r="U81" i="5" s="1"/>
  <c r="V79" i="3"/>
  <c r="Q80" i="5" s="1"/>
  <c r="S79" i="5"/>
  <c r="AK63" i="3"/>
  <c r="U64" i="5" s="1"/>
  <c r="S62" i="5"/>
  <c r="AK58" i="3"/>
  <c r="U59" i="5" s="1"/>
  <c r="V58" i="3"/>
  <c r="Q59" i="5" s="1"/>
  <c r="R37" i="5"/>
  <c r="W78" i="4"/>
  <c r="AC79" i="5" s="1"/>
  <c r="AB44" i="4"/>
  <c r="AB34" i="4"/>
  <c r="AB30" i="4"/>
  <c r="AD31" i="5" s="1"/>
  <c r="N85" i="4"/>
  <c r="Z86" i="5" s="1"/>
  <c r="AK85" i="3"/>
  <c r="U86" i="5" s="1"/>
  <c r="S71" i="5"/>
  <c r="S65" i="5"/>
  <c r="W75" i="4"/>
  <c r="AC76" i="5" s="1"/>
  <c r="W72" i="4"/>
  <c r="AC73" i="5" s="1"/>
  <c r="AB80" i="4"/>
  <c r="AE69" i="5"/>
  <c r="AE53" i="5"/>
  <c r="AE48" i="5"/>
  <c r="AE43" i="5"/>
  <c r="AE42" i="5"/>
  <c r="AE41" i="5"/>
  <c r="AB33" i="4"/>
  <c r="AD34" i="5" s="1"/>
  <c r="AB31" i="4"/>
  <c r="AE23" i="5"/>
  <c r="M83" i="4"/>
  <c r="N83" i="4" s="1"/>
  <c r="Z84" i="5" s="1"/>
  <c r="M81" i="4"/>
  <c r="N81" i="4" s="1"/>
  <c r="H78" i="4"/>
  <c r="Y79" i="5" s="1"/>
  <c r="H75" i="4"/>
  <c r="Y76" i="5" s="1"/>
  <c r="H74" i="4"/>
  <c r="Y75" i="5" s="1"/>
  <c r="M68" i="4"/>
  <c r="N68" i="4" s="1"/>
  <c r="M67" i="4"/>
  <c r="N67" i="4" s="1"/>
  <c r="M65" i="4"/>
  <c r="N65" i="4" s="1"/>
  <c r="Z66" i="5" s="1"/>
  <c r="H62" i="4"/>
  <c r="Y63" i="5" s="1"/>
  <c r="N56" i="4"/>
  <c r="Z57" i="5" s="1"/>
  <c r="H54" i="4"/>
  <c r="Y55" i="5" s="1"/>
  <c r="H46" i="4"/>
  <c r="Y47" i="5" s="1"/>
  <c r="H38" i="4"/>
  <c r="Y39" i="5" s="1"/>
  <c r="M25" i="4"/>
  <c r="N25" i="4" s="1"/>
  <c r="M24" i="4"/>
  <c r="N24" i="4" s="1"/>
  <c r="M17" i="4"/>
  <c r="N17" i="4" s="1"/>
  <c r="M16" i="4"/>
  <c r="N16" i="4" s="1"/>
  <c r="V84" i="3"/>
  <c r="Q85" i="5" s="1"/>
  <c r="G84" i="3"/>
  <c r="M85" i="5" s="1"/>
  <c r="AK81" i="3"/>
  <c r="U82" i="5" s="1"/>
  <c r="G80" i="3"/>
  <c r="M81" i="5" s="1"/>
  <c r="AK77" i="3"/>
  <c r="U78" i="5" s="1"/>
  <c r="V77" i="3"/>
  <c r="Q78" i="5" s="1"/>
  <c r="V75" i="3"/>
  <c r="Q76" i="5" s="1"/>
  <c r="V71" i="3"/>
  <c r="Q72" i="5" s="1"/>
  <c r="AK66" i="3"/>
  <c r="U67" i="5" s="1"/>
  <c r="S61" i="5"/>
  <c r="AK57" i="3"/>
  <c r="U58" i="5" s="1"/>
  <c r="J77" i="5"/>
  <c r="X49" i="5"/>
  <c r="AK65" i="3"/>
  <c r="U66" i="5" s="1"/>
  <c r="S64" i="5"/>
  <c r="S22" i="5"/>
  <c r="S18" i="5"/>
  <c r="X57" i="5"/>
  <c r="AB84" i="4"/>
  <c r="AB77" i="4"/>
  <c r="AB76" i="4"/>
  <c r="AD77" i="5" s="1"/>
  <c r="AB72" i="4"/>
  <c r="AB69" i="4"/>
  <c r="AB39" i="4"/>
  <c r="AD40" i="5" s="1"/>
  <c r="AE36" i="5"/>
  <c r="W32" i="4"/>
  <c r="AC33" i="5" s="1"/>
  <c r="W31" i="4"/>
  <c r="AC32" i="5" s="1"/>
  <c r="W30" i="4"/>
  <c r="AC31" i="5" s="1"/>
  <c r="W19" i="4"/>
  <c r="AC20" i="5" s="1"/>
  <c r="W17" i="4"/>
  <c r="AC18" i="5" s="1"/>
  <c r="H80" i="4"/>
  <c r="Y81" i="5" s="1"/>
  <c r="H64" i="4"/>
  <c r="Y65" i="5" s="1"/>
  <c r="N58" i="4"/>
  <c r="Z59" i="5" s="1"/>
  <c r="N50" i="4"/>
  <c r="Z51" i="5" s="1"/>
  <c r="N42" i="4"/>
  <c r="Z43" i="5" s="1"/>
  <c r="M27" i="4"/>
  <c r="N27" i="4" s="1"/>
  <c r="H24" i="4"/>
  <c r="Y25" i="5" s="1"/>
  <c r="H23" i="4"/>
  <c r="Y24" i="5" s="1"/>
  <c r="M19" i="4"/>
  <c r="N19" i="4" s="1"/>
  <c r="H16" i="4"/>
  <c r="Y17" i="5" s="1"/>
  <c r="G85" i="3"/>
  <c r="M86" i="5" s="1"/>
  <c r="AK70" i="3"/>
  <c r="U71" i="5" s="1"/>
  <c r="V61" i="3"/>
  <c r="Q62" i="5" s="1"/>
  <c r="S26" i="5"/>
  <c r="G77" i="3"/>
  <c r="M78" i="5" s="1"/>
  <c r="S77" i="5"/>
  <c r="G75" i="3"/>
  <c r="M76" i="5" s="1"/>
  <c r="AK72" i="3"/>
  <c r="U73" i="5" s="1"/>
  <c r="K72" i="3"/>
  <c r="N73" i="5" s="1"/>
  <c r="G68" i="3"/>
  <c r="M69" i="5" s="1"/>
  <c r="S68" i="5"/>
  <c r="K66" i="3"/>
  <c r="N67" i="5" s="1"/>
  <c r="K63" i="3"/>
  <c r="N64" i="5" s="1"/>
  <c r="G62" i="3"/>
  <c r="M63" i="5" s="1"/>
  <c r="K59" i="3"/>
  <c r="N60" i="5" s="1"/>
  <c r="G58" i="3"/>
  <c r="M59" i="5" s="1"/>
  <c r="G56" i="3"/>
  <c r="M57" i="5" s="1"/>
  <c r="K54" i="3"/>
  <c r="N55" i="5" s="1"/>
  <c r="K51" i="3"/>
  <c r="N52" i="5" s="1"/>
  <c r="R47" i="5"/>
  <c r="V45" i="3"/>
  <c r="Q46" i="5" s="1"/>
  <c r="G43" i="3"/>
  <c r="M44" i="5" s="1"/>
  <c r="AK39" i="3"/>
  <c r="U40" i="5" s="1"/>
  <c r="V39" i="3"/>
  <c r="Q40" i="5" s="1"/>
  <c r="R39" i="5"/>
  <c r="K38" i="3"/>
  <c r="N39" i="5" s="1"/>
  <c r="AK36" i="3"/>
  <c r="U37" i="5" s="1"/>
  <c r="V35" i="3"/>
  <c r="Q36" i="5" s="1"/>
  <c r="K34" i="3"/>
  <c r="N35" i="5" s="1"/>
  <c r="K30" i="3"/>
  <c r="N31" i="5" s="1"/>
  <c r="V29" i="3"/>
  <c r="Q30" i="5" s="1"/>
  <c r="G23" i="3"/>
  <c r="M24" i="5" s="1"/>
  <c r="J81" i="75"/>
  <c r="J79" i="75"/>
  <c r="AE77" i="75"/>
  <c r="AJ77" i="75" s="1"/>
  <c r="G78" i="5" s="1"/>
  <c r="AC75" i="75"/>
  <c r="X74" i="75"/>
  <c r="AC74" i="75"/>
  <c r="T24" i="75"/>
  <c r="AF24" i="75" s="1"/>
  <c r="D25" i="5" s="1"/>
  <c r="Z24" i="75"/>
  <c r="S69" i="5"/>
  <c r="AK51" i="3"/>
  <c r="U52" i="5" s="1"/>
  <c r="S50" i="5"/>
  <c r="AK48" i="3"/>
  <c r="U49" i="5" s="1"/>
  <c r="AK38" i="3"/>
  <c r="U39" i="5" s="1"/>
  <c r="S38" i="5"/>
  <c r="Q22" i="3"/>
  <c r="O23" i="5" s="1"/>
  <c r="Q20" i="3"/>
  <c r="O21" i="5" s="1"/>
  <c r="AK17" i="3"/>
  <c r="U18" i="5" s="1"/>
  <c r="AE81" i="75"/>
  <c r="AJ81" i="75" s="1"/>
  <c r="G82" i="5" s="1"/>
  <c r="Z80" i="75"/>
  <c r="T67" i="75"/>
  <c r="Z67" i="75"/>
  <c r="AK74" i="3"/>
  <c r="U75" i="5" s="1"/>
  <c r="K74" i="3"/>
  <c r="N75" i="5" s="1"/>
  <c r="V72" i="3"/>
  <c r="Q73" i="5" s="1"/>
  <c r="G72" i="3"/>
  <c r="M73" i="5" s="1"/>
  <c r="K70" i="3"/>
  <c r="N71" i="5" s="1"/>
  <c r="K67" i="3"/>
  <c r="N68" i="5" s="1"/>
  <c r="V66" i="3"/>
  <c r="Q67" i="5" s="1"/>
  <c r="G66" i="3"/>
  <c r="M67" i="5" s="1"/>
  <c r="K64" i="3"/>
  <c r="N65" i="5" s="1"/>
  <c r="V63" i="3"/>
  <c r="Q64" i="5" s="1"/>
  <c r="G63" i="3"/>
  <c r="M64" i="5" s="1"/>
  <c r="S63" i="5"/>
  <c r="G59" i="3"/>
  <c r="M60" i="5" s="1"/>
  <c r="S59" i="5"/>
  <c r="K57" i="3"/>
  <c r="N58" i="5" s="1"/>
  <c r="G51" i="3"/>
  <c r="M52" i="5" s="1"/>
  <c r="S51" i="5"/>
  <c r="AK46" i="3"/>
  <c r="U47" i="5" s="1"/>
  <c r="V46" i="3"/>
  <c r="Q47" i="5" s="1"/>
  <c r="G46" i="3"/>
  <c r="M47" i="5" s="1"/>
  <c r="K40" i="3"/>
  <c r="N41" i="5" s="1"/>
  <c r="G38" i="3"/>
  <c r="M39" i="5" s="1"/>
  <c r="V36" i="3"/>
  <c r="Q37" i="5" s="1"/>
  <c r="G36" i="3"/>
  <c r="M37" i="5" s="1"/>
  <c r="G34" i="3"/>
  <c r="M35" i="5" s="1"/>
  <c r="G30" i="3"/>
  <c r="M31" i="5" s="1"/>
  <c r="V28" i="3"/>
  <c r="Q29" i="5" s="1"/>
  <c r="K26" i="3"/>
  <c r="N27" i="5" s="1"/>
  <c r="K24" i="3"/>
  <c r="N25" i="5" s="1"/>
  <c r="V21" i="3"/>
  <c r="Q22" i="5" s="1"/>
  <c r="G21" i="3"/>
  <c r="G19" i="3"/>
  <c r="M20" i="5" s="1"/>
  <c r="Q18" i="3"/>
  <c r="O19" i="5" s="1"/>
  <c r="S17" i="5"/>
  <c r="Q16" i="3"/>
  <c r="O17" i="5" s="1"/>
  <c r="AQ85" i="75"/>
  <c r="AN84" i="75"/>
  <c r="I85" i="5" s="1"/>
  <c r="AC82" i="75"/>
  <c r="AC78" i="75"/>
  <c r="AE40" i="75"/>
  <c r="AJ40" i="75" s="1"/>
  <c r="G41" i="5" s="1"/>
  <c r="AK84" i="3"/>
  <c r="U85" i="5" s="1"/>
  <c r="V82" i="3"/>
  <c r="Q83" i="5" s="1"/>
  <c r="G81" i="3"/>
  <c r="M82" i="5" s="1"/>
  <c r="K76" i="3"/>
  <c r="S74" i="5"/>
  <c r="K60" i="3"/>
  <c r="N61" i="5" s="1"/>
  <c r="V59" i="3"/>
  <c r="Q60" i="5" s="1"/>
  <c r="K55" i="3"/>
  <c r="N56" i="5" s="1"/>
  <c r="K52" i="3"/>
  <c r="N53" i="5" s="1"/>
  <c r="K49" i="3"/>
  <c r="N50" i="5" s="1"/>
  <c r="AK44" i="3"/>
  <c r="U45" i="5" s="1"/>
  <c r="G44" i="3"/>
  <c r="V42" i="3"/>
  <c r="Q43" i="5" s="1"/>
  <c r="G42" i="3"/>
  <c r="M43" i="5" s="1"/>
  <c r="V38" i="3"/>
  <c r="Q39" i="5" s="1"/>
  <c r="V34" i="3"/>
  <c r="Q35" i="5" s="1"/>
  <c r="G33" i="3"/>
  <c r="M34" i="5" s="1"/>
  <c r="V30" i="3"/>
  <c r="Q31" i="5" s="1"/>
  <c r="V19" i="3"/>
  <c r="Q20" i="5" s="1"/>
  <c r="K18" i="3"/>
  <c r="N19" i="5" s="1"/>
  <c r="G17" i="3"/>
  <c r="M18" i="5" s="1"/>
  <c r="AB78" i="75"/>
  <c r="AJ73" i="75"/>
  <c r="G74" i="5" s="1"/>
  <c r="AC65" i="75"/>
  <c r="G67" i="3"/>
  <c r="M68" i="5" s="1"/>
  <c r="G64" i="3"/>
  <c r="M65" i="5" s="1"/>
  <c r="G57" i="3"/>
  <c r="AK55" i="3"/>
  <c r="U56" i="5" s="1"/>
  <c r="G54" i="3"/>
  <c r="M55" i="5" s="1"/>
  <c r="G40" i="3"/>
  <c r="M41" i="5" s="1"/>
  <c r="AK33" i="3"/>
  <c r="U34" i="5" s="1"/>
  <c r="G26" i="3"/>
  <c r="M27" i="5" s="1"/>
  <c r="G24" i="3"/>
  <c r="M25" i="5" s="1"/>
  <c r="S24" i="5"/>
  <c r="AK16" i="3"/>
  <c r="U17" i="5" s="1"/>
  <c r="J73" i="5"/>
  <c r="AK79" i="3"/>
  <c r="U80" i="5" s="1"/>
  <c r="AK78" i="3"/>
  <c r="U79" i="5" s="1"/>
  <c r="K75" i="3"/>
  <c r="N76" i="5" s="1"/>
  <c r="G73" i="3"/>
  <c r="M74" i="5" s="1"/>
  <c r="G71" i="3"/>
  <c r="M72" i="5" s="1"/>
  <c r="V65" i="3"/>
  <c r="Q66" i="5" s="1"/>
  <c r="G65" i="3"/>
  <c r="M66" i="5" s="1"/>
  <c r="K62" i="3"/>
  <c r="N63" i="5" s="1"/>
  <c r="K56" i="3"/>
  <c r="N57" i="5" s="1"/>
  <c r="V49" i="3"/>
  <c r="Q50" i="5" s="1"/>
  <c r="G47" i="3"/>
  <c r="M48" i="5" s="1"/>
  <c r="K43" i="3"/>
  <c r="N44" i="5" s="1"/>
  <c r="V41" i="3"/>
  <c r="Q42" i="5" s="1"/>
  <c r="AK37" i="3"/>
  <c r="U38" i="5" s="1"/>
  <c r="G37" i="3"/>
  <c r="M38" i="5" s="1"/>
  <c r="G27" i="3"/>
  <c r="M28" i="5" s="1"/>
  <c r="K23" i="3"/>
  <c r="N24" i="5" s="1"/>
  <c r="V22" i="3"/>
  <c r="Q23" i="5" s="1"/>
  <c r="Q21" i="3"/>
  <c r="O22" i="5" s="1"/>
  <c r="V20" i="3"/>
  <c r="Q21" i="5" s="1"/>
  <c r="G20" i="3"/>
  <c r="M21" i="5" s="1"/>
  <c r="S20" i="5"/>
  <c r="Q19" i="3"/>
  <c r="O20" i="5" s="1"/>
  <c r="G16" i="3"/>
  <c r="M17" i="5" s="1"/>
  <c r="AE85" i="75"/>
  <c r="AJ85" i="75" s="1"/>
  <c r="AC84" i="75"/>
  <c r="J83" i="75"/>
  <c r="AN81" i="75"/>
  <c r="I82" i="5" s="1"/>
  <c r="AN78" i="75"/>
  <c r="I79" i="5" s="1"/>
  <c r="AN77" i="75"/>
  <c r="I78" i="5" s="1"/>
  <c r="AN74" i="75"/>
  <c r="I75" i="5" s="1"/>
  <c r="J58" i="5"/>
  <c r="AB42" i="75"/>
  <c r="X42" i="75"/>
  <c r="AJ67" i="75"/>
  <c r="G68" i="5" s="1"/>
  <c r="AR22" i="75"/>
  <c r="K23" i="5" s="1"/>
  <c r="J23" i="5"/>
  <c r="X53" i="75"/>
  <c r="AJ71" i="75"/>
  <c r="G72" i="5" s="1"/>
  <c r="AN63" i="75"/>
  <c r="I64" i="5" s="1"/>
  <c r="AQ62" i="75"/>
  <c r="J63" i="5" s="1"/>
  <c r="AQ59" i="75"/>
  <c r="J60" i="5" s="1"/>
  <c r="J55" i="75"/>
  <c r="AJ51" i="75"/>
  <c r="G52" i="5" s="1"/>
  <c r="AQ49" i="75"/>
  <c r="AQ47" i="75"/>
  <c r="AC47" i="75"/>
  <c r="AD47" i="75" s="1"/>
  <c r="Z43" i="75"/>
  <c r="J40" i="75"/>
  <c r="X39" i="75"/>
  <c r="AH39" i="75" s="1"/>
  <c r="F40" i="5" s="1"/>
  <c r="AQ29" i="75"/>
  <c r="X29" i="75"/>
  <c r="AE27" i="75"/>
  <c r="AJ27" i="75" s="1"/>
  <c r="G28" i="5" s="1"/>
  <c r="AQ21" i="75"/>
  <c r="J22" i="5" s="1"/>
  <c r="F85" i="75"/>
  <c r="F75" i="75"/>
  <c r="F58" i="75"/>
  <c r="F41" i="75"/>
  <c r="F38" i="75"/>
  <c r="F21" i="75"/>
  <c r="AC73" i="75"/>
  <c r="AE72" i="75"/>
  <c r="AJ72" i="75" s="1"/>
  <c r="G73" i="5" s="1"/>
  <c r="J72" i="75"/>
  <c r="J70" i="75"/>
  <c r="AQ68" i="75"/>
  <c r="J68" i="75"/>
  <c r="AN66" i="75"/>
  <c r="I67" i="5" s="1"/>
  <c r="AN60" i="75"/>
  <c r="I61" i="5" s="1"/>
  <c r="J59" i="75"/>
  <c r="AN57" i="75"/>
  <c r="I58" i="5" s="1"/>
  <c r="AQ56" i="75"/>
  <c r="AQ55" i="75"/>
  <c r="J56" i="5" s="1"/>
  <c r="AQ51" i="75"/>
  <c r="X48" i="75"/>
  <c r="AH48" i="75" s="1"/>
  <c r="F49" i="5" s="1"/>
  <c r="AN45" i="75"/>
  <c r="I46" i="5" s="1"/>
  <c r="AC40" i="75"/>
  <c r="T39" i="75"/>
  <c r="J38" i="75"/>
  <c r="AN35" i="75"/>
  <c r="I36" i="5" s="1"/>
  <c r="AN29" i="75"/>
  <c r="I30" i="5" s="1"/>
  <c r="X27" i="75"/>
  <c r="AQ25" i="75"/>
  <c r="J26" i="5" s="1"/>
  <c r="T25" i="75"/>
  <c r="J25" i="75"/>
  <c r="J23" i="75"/>
  <c r="AN21" i="75"/>
  <c r="AB21" i="75"/>
  <c r="AC20" i="75"/>
  <c r="T17" i="75"/>
  <c r="J17" i="75"/>
  <c r="F78" i="75"/>
  <c r="F61" i="75"/>
  <c r="F51" i="75"/>
  <c r="F34" i="75"/>
  <c r="F17" i="75"/>
  <c r="AB56" i="75"/>
  <c r="AC55" i="75"/>
  <c r="J54" i="5"/>
  <c r="I26" i="5"/>
  <c r="AE25" i="75"/>
  <c r="AJ25" i="75" s="1"/>
  <c r="G26" i="5" s="1"/>
  <c r="AA47" i="75"/>
  <c r="F37" i="75"/>
  <c r="F27" i="75"/>
  <c r="J74" i="75"/>
  <c r="AQ71" i="75"/>
  <c r="J72" i="5" s="1"/>
  <c r="AN70" i="75"/>
  <c r="I71" i="5" s="1"/>
  <c r="AN68" i="75"/>
  <c r="I69" i="5" s="1"/>
  <c r="J67" i="75"/>
  <c r="AQ64" i="75"/>
  <c r="J65" i="5" s="1"/>
  <c r="J61" i="75"/>
  <c r="J58" i="75"/>
  <c r="AJ57" i="75"/>
  <c r="G58" i="5" s="1"/>
  <c r="AJ50" i="75"/>
  <c r="G51" i="5" s="1"/>
  <c r="J46" i="75"/>
  <c r="AH46" i="75" s="1"/>
  <c r="F47" i="5" s="1"/>
  <c r="AC45" i="75"/>
  <c r="AC44" i="75"/>
  <c r="AQ40" i="75"/>
  <c r="J41" i="5" s="1"/>
  <c r="AQ39" i="75"/>
  <c r="J40" i="5" s="1"/>
  <c r="AB38" i="75"/>
  <c r="X37" i="75"/>
  <c r="X34" i="75"/>
  <c r="AA33" i="75"/>
  <c r="AQ24" i="75"/>
  <c r="J25" i="5" s="1"/>
  <c r="AN20" i="75"/>
  <c r="I21" i="5" s="1"/>
  <c r="AN18" i="75"/>
  <c r="I19" i="5" s="1"/>
  <c r="AQ17" i="75"/>
  <c r="J18" i="5" s="1"/>
  <c r="AQ16" i="75"/>
  <c r="AC46" i="75"/>
  <c r="AE33" i="75"/>
  <c r="AJ33" i="75" s="1"/>
  <c r="G34" i="5" s="1"/>
  <c r="AE26" i="75"/>
  <c r="AJ26" i="75" s="1"/>
  <c r="G27" i="5" s="1"/>
  <c r="T76" i="75"/>
  <c r="AQ73" i="75"/>
  <c r="AQ63" i="75"/>
  <c r="J64" i="5" s="1"/>
  <c r="AC58" i="75"/>
  <c r="AJ56" i="75"/>
  <c r="G57" i="5" s="1"/>
  <c r="AJ52" i="75"/>
  <c r="G53" i="5" s="1"/>
  <c r="AQ50" i="75"/>
  <c r="J51" i="5" s="1"/>
  <c r="AQ44" i="75"/>
  <c r="AN39" i="75"/>
  <c r="AQ37" i="75"/>
  <c r="J37" i="75"/>
  <c r="AE35" i="75"/>
  <c r="AJ35" i="75" s="1"/>
  <c r="G36" i="5" s="1"/>
  <c r="AQ30" i="75"/>
  <c r="AQ26" i="75"/>
  <c r="J26" i="75"/>
  <c r="J19" i="75"/>
  <c r="T18" i="75"/>
  <c r="F83" i="75"/>
  <c r="F66" i="75"/>
  <c r="F49" i="75"/>
  <c r="F46" i="75"/>
  <c r="AA39" i="75"/>
  <c r="F29" i="75"/>
  <c r="F19" i="75"/>
  <c r="AN58" i="75"/>
  <c r="I59" i="5" s="1"/>
  <c r="J56" i="75"/>
  <c r="AC41" i="75"/>
  <c r="AE41" i="75"/>
  <c r="AJ41" i="75" s="1"/>
  <c r="G42" i="5" s="1"/>
  <c r="AN37" i="75"/>
  <c r="I38" i="5" s="1"/>
  <c r="AQ34" i="75"/>
  <c r="J35" i="5" s="1"/>
  <c r="AE34" i="75"/>
  <c r="AJ34" i="75" s="1"/>
  <c r="G35" i="5" s="1"/>
  <c r="T28" i="75"/>
  <c r="AJ23" i="75"/>
  <c r="G24" i="5" s="1"/>
  <c r="AN16" i="75"/>
  <c r="I17" i="5" s="1"/>
  <c r="F69" i="75"/>
  <c r="F59" i="75"/>
  <c r="F42" i="75"/>
  <c r="F22" i="75"/>
  <c r="AN76" i="5"/>
  <c r="K50" i="3"/>
  <c r="N51" i="5" s="1"/>
  <c r="K44" i="3"/>
  <c r="N45" i="5" s="1"/>
  <c r="K46" i="3"/>
  <c r="N47" i="5" s="1"/>
  <c r="K22" i="3"/>
  <c r="K19" i="3"/>
  <c r="N20" i="5" s="1"/>
  <c r="X85" i="75"/>
  <c r="AB85" i="75"/>
  <c r="AE82" i="75"/>
  <c r="AJ82" i="75" s="1"/>
  <c r="G83" i="5" s="1"/>
  <c r="AE83" i="75"/>
  <c r="AJ83" i="75" s="1"/>
  <c r="G84" i="5" s="1"/>
  <c r="X81" i="75"/>
  <c r="AB81" i="75"/>
  <c r="AD81" i="75" s="1"/>
  <c r="X76" i="75"/>
  <c r="AB76" i="75"/>
  <c r="AD76" i="75" s="1"/>
  <c r="AE76" i="75"/>
  <c r="AJ76" i="75" s="1"/>
  <c r="G77" i="5" s="1"/>
  <c r="AE79" i="75"/>
  <c r="AJ79" i="75" s="1"/>
  <c r="G80" i="5" s="1"/>
  <c r="AE78" i="75"/>
  <c r="AJ78" i="75" s="1"/>
  <c r="G79" i="5" s="1"/>
  <c r="AA58" i="75"/>
  <c r="AJ58" i="75"/>
  <c r="G59" i="5" s="1"/>
  <c r="X57" i="75"/>
  <c r="AC56" i="75"/>
  <c r="X54" i="75"/>
  <c r="AB54" i="75"/>
  <c r="AC50" i="75"/>
  <c r="Z60" i="75"/>
  <c r="T60" i="75"/>
  <c r="AF60" i="75" s="1"/>
  <c r="D61" i="5" s="1"/>
  <c r="X60" i="75"/>
  <c r="AJ49" i="75"/>
  <c r="G50" i="5" s="1"/>
  <c r="AC21" i="75"/>
  <c r="X21" i="75"/>
  <c r="AH21" i="75" s="1"/>
  <c r="F22" i="5" s="1"/>
  <c r="AB23" i="75"/>
  <c r="T16" i="75"/>
  <c r="AF16" i="75" s="1"/>
  <c r="D17" i="5" s="1"/>
  <c r="Z16" i="75"/>
  <c r="AA50" i="75"/>
  <c r="AA26" i="75"/>
  <c r="Z70" i="75"/>
  <c r="Z74" i="75"/>
  <c r="AA71" i="75"/>
  <c r="Z54" i="75"/>
  <c r="AA34" i="75"/>
  <c r="AA27" i="75"/>
  <c r="AA82" i="75"/>
  <c r="AF80" i="75"/>
  <c r="D81" i="5" s="1"/>
  <c r="AA75" i="75"/>
  <c r="AA67" i="75"/>
  <c r="AA42" i="75"/>
  <c r="AA35" i="75"/>
  <c r="Z29" i="75"/>
  <c r="Z18" i="75"/>
  <c r="AA66" i="75"/>
  <c r="Z69" i="75"/>
  <c r="AA83" i="75"/>
  <c r="Z58" i="75"/>
  <c r="Z50" i="75"/>
  <c r="Z26" i="75"/>
  <c r="AA79" i="75"/>
  <c r="AA59" i="75"/>
  <c r="AA55" i="75"/>
  <c r="Z45" i="75"/>
  <c r="Z42" i="75"/>
  <c r="AB55" i="75"/>
  <c r="X55" i="75"/>
  <c r="Z65" i="75"/>
  <c r="T65" i="75"/>
  <c r="Z85" i="75"/>
  <c r="T85" i="75"/>
  <c r="X84" i="75"/>
  <c r="AB84" i="75"/>
  <c r="T83" i="75"/>
  <c r="AF83" i="75" s="1"/>
  <c r="D84" i="5" s="1"/>
  <c r="AA74" i="75"/>
  <c r="T74" i="75"/>
  <c r="AC64" i="75"/>
  <c r="AD64" i="75" s="1"/>
  <c r="X64" i="75"/>
  <c r="AH64" i="75" s="1"/>
  <c r="F65" i="5" s="1"/>
  <c r="T82" i="75"/>
  <c r="Z82" i="75"/>
  <c r="T79" i="75"/>
  <c r="AB77" i="75"/>
  <c r="X77" i="75"/>
  <c r="Z53" i="75"/>
  <c r="T53" i="75"/>
  <c r="X80" i="75"/>
  <c r="AH80" i="75" s="1"/>
  <c r="AB80" i="75"/>
  <c r="X83" i="75"/>
  <c r="AC83" i="75"/>
  <c r="AE74" i="75"/>
  <c r="AJ74" i="75" s="1"/>
  <c r="T84" i="75"/>
  <c r="AF84" i="75" s="1"/>
  <c r="X79" i="75"/>
  <c r="AC79" i="75"/>
  <c r="AD79" i="75" s="1"/>
  <c r="T78" i="75"/>
  <c r="Z78" i="75"/>
  <c r="Z81" i="75"/>
  <c r="T81" i="75"/>
  <c r="AF81" i="75" s="1"/>
  <c r="AC70" i="75"/>
  <c r="X70" i="75"/>
  <c r="X72" i="75"/>
  <c r="AB72" i="75"/>
  <c r="AN75" i="75"/>
  <c r="I76" i="5" s="1"/>
  <c r="T75" i="75"/>
  <c r="J73" i="75"/>
  <c r="T71" i="75"/>
  <c r="J69" i="75"/>
  <c r="T68" i="75"/>
  <c r="AE64" i="75"/>
  <c r="AJ64" i="75" s="1"/>
  <c r="G65" i="5" s="1"/>
  <c r="AB63" i="75"/>
  <c r="AD63" i="75" s="1"/>
  <c r="X63" i="75"/>
  <c r="AA54" i="75"/>
  <c r="T54" i="75"/>
  <c r="Z57" i="75"/>
  <c r="T57" i="75"/>
  <c r="AF57" i="75" s="1"/>
  <c r="D58" i="5" s="1"/>
  <c r="X52" i="75"/>
  <c r="AH52" i="75" s="1"/>
  <c r="F53" i="5" s="1"/>
  <c r="AC52" i="75"/>
  <c r="AB75" i="75"/>
  <c r="AC60" i="75"/>
  <c r="AB50" i="75"/>
  <c r="X50" i="75"/>
  <c r="T69" i="75"/>
  <c r="Z62" i="75"/>
  <c r="T62" i="75"/>
  <c r="X28" i="75"/>
  <c r="AB28" i="75"/>
  <c r="X82" i="75"/>
  <c r="AH82" i="75" s="1"/>
  <c r="X78" i="75"/>
  <c r="AH78" i="75" s="1"/>
  <c r="F79" i="5" s="1"/>
  <c r="X73" i="75"/>
  <c r="AC66" i="75"/>
  <c r="AD66" i="75" s="1"/>
  <c r="Z64" i="75"/>
  <c r="T64" i="75"/>
  <c r="AF64" i="75" s="1"/>
  <c r="D65" i="5" s="1"/>
  <c r="AB59" i="75"/>
  <c r="X59" i="75"/>
  <c r="AC54" i="75"/>
  <c r="X71" i="75"/>
  <c r="AB71" i="75"/>
  <c r="AD71" i="75" s="1"/>
  <c r="AE63" i="75"/>
  <c r="AJ63" i="75" s="1"/>
  <c r="G64" i="5" s="1"/>
  <c r="X58" i="75"/>
  <c r="T77" i="75"/>
  <c r="AB69" i="75"/>
  <c r="X69" i="75"/>
  <c r="X68" i="75"/>
  <c r="X67" i="75"/>
  <c r="AB67" i="75"/>
  <c r="AD67" i="75" s="1"/>
  <c r="X62" i="75"/>
  <c r="AB62" i="75"/>
  <c r="AA52" i="75"/>
  <c r="T52" i="75"/>
  <c r="X61" i="75"/>
  <c r="AB61" i="75"/>
  <c r="AD61" i="75" s="1"/>
  <c r="Z77" i="75"/>
  <c r="T72" i="75"/>
  <c r="AF72" i="75" s="1"/>
  <c r="AN71" i="75"/>
  <c r="T70" i="75"/>
  <c r="AF70" i="75" s="1"/>
  <c r="Z66" i="75"/>
  <c r="T66" i="75"/>
  <c r="X65" i="75"/>
  <c r="AB65" i="75"/>
  <c r="J63" i="75"/>
  <c r="Z61" i="75"/>
  <c r="T61" i="75"/>
  <c r="J60" i="75"/>
  <c r="T56" i="75"/>
  <c r="T73" i="75"/>
  <c r="AF73" i="75" s="1"/>
  <c r="D74" i="5" s="1"/>
  <c r="X66" i="75"/>
  <c r="AJ54" i="75"/>
  <c r="G55" i="5" s="1"/>
  <c r="J66" i="75"/>
  <c r="T59" i="75"/>
  <c r="Z49" i="75"/>
  <c r="T49" i="75"/>
  <c r="AB46" i="75"/>
  <c r="X44" i="75"/>
  <c r="AH44" i="75" s="1"/>
  <c r="F45" i="5" s="1"/>
  <c r="AB44" i="75"/>
  <c r="X31" i="75"/>
  <c r="AH31" i="75" s="1"/>
  <c r="F32" i="5" s="1"/>
  <c r="AC31" i="75"/>
  <c r="J62" i="75"/>
  <c r="T58" i="75"/>
  <c r="T55" i="75"/>
  <c r="AF55" i="75" s="1"/>
  <c r="AB52" i="75"/>
  <c r="J50" i="75"/>
  <c r="X41" i="75"/>
  <c r="AB41" i="75"/>
  <c r="X51" i="75"/>
  <c r="T31" i="75"/>
  <c r="AA31" i="75"/>
  <c r="Z44" i="75"/>
  <c r="T44" i="75"/>
  <c r="AF44" i="75" s="1"/>
  <c r="AB43" i="75"/>
  <c r="X49" i="75"/>
  <c r="AB49" i="75"/>
  <c r="AD49" i="75" s="1"/>
  <c r="Z48" i="75"/>
  <c r="T48" i="75"/>
  <c r="X45" i="75"/>
  <c r="AB45" i="75"/>
  <c r="Z41" i="75"/>
  <c r="T41" i="75"/>
  <c r="Z37" i="75"/>
  <c r="T37" i="75"/>
  <c r="T63" i="75"/>
  <c r="AF63" i="75" s="1"/>
  <c r="D64" i="5" s="1"/>
  <c r="J54" i="75"/>
  <c r="AB53" i="75"/>
  <c r="T51" i="75"/>
  <c r="X47" i="75"/>
  <c r="X43" i="75"/>
  <c r="T50" i="75"/>
  <c r="AE42" i="75"/>
  <c r="AJ42" i="75" s="1"/>
  <c r="G43" i="5" s="1"/>
  <c r="AN41" i="75"/>
  <c r="AN40" i="75"/>
  <c r="AB34" i="75"/>
  <c r="Z21" i="75"/>
  <c r="T21" i="75"/>
  <c r="X20" i="75"/>
  <c r="AH20" i="75" s="1"/>
  <c r="F21" i="5" s="1"/>
  <c r="AB20" i="75"/>
  <c r="T19" i="75"/>
  <c r="AA19" i="75"/>
  <c r="AC17" i="75"/>
  <c r="X17" i="75"/>
  <c r="AB39" i="75"/>
  <c r="AE38" i="75"/>
  <c r="AJ38" i="75" s="1"/>
  <c r="G39" i="5" s="1"/>
  <c r="AR32" i="75"/>
  <c r="K33" i="5" s="1"/>
  <c r="J27" i="75"/>
  <c r="AB27" i="75"/>
  <c r="AB25" i="75"/>
  <c r="T46" i="75"/>
  <c r="J42" i="75"/>
  <c r="J41" i="75"/>
  <c r="AC39" i="75"/>
  <c r="T38" i="75"/>
  <c r="AB36" i="75"/>
  <c r="AD36" i="75" s="1"/>
  <c r="X36" i="75"/>
  <c r="AH36" i="75" s="1"/>
  <c r="F37" i="5" s="1"/>
  <c r="AB31" i="75"/>
  <c r="AE30" i="75"/>
  <c r="AJ30" i="75" s="1"/>
  <c r="G31" i="5" s="1"/>
  <c r="AN48" i="75"/>
  <c r="Z46" i="75"/>
  <c r="J45" i="75"/>
  <c r="X40" i="75"/>
  <c r="T36" i="75"/>
  <c r="Z36" i="75"/>
  <c r="AE31" i="75"/>
  <c r="AJ31" i="75" s="1"/>
  <c r="G32" i="5" s="1"/>
  <c r="AB35" i="75"/>
  <c r="X35" i="75"/>
  <c r="AC32" i="75"/>
  <c r="J29" i="75"/>
  <c r="AB29" i="75"/>
  <c r="AD29" i="75" s="1"/>
  <c r="X24" i="75"/>
  <c r="AB24" i="75"/>
  <c r="AD24" i="75" s="1"/>
  <c r="AE39" i="75"/>
  <c r="AJ39" i="75" s="1"/>
  <c r="X32" i="75"/>
  <c r="AH32" i="75" s="1"/>
  <c r="F33" i="5" s="1"/>
  <c r="AB32" i="75"/>
  <c r="Z23" i="75"/>
  <c r="T23" i="75"/>
  <c r="T22" i="75"/>
  <c r="Z22" i="75"/>
  <c r="T34" i="75"/>
  <c r="Z34" i="75"/>
  <c r="AE32" i="75"/>
  <c r="AJ32" i="75" s="1"/>
  <c r="G33" i="5" s="1"/>
  <c r="AB30" i="75"/>
  <c r="X30" i="75"/>
  <c r="Z28" i="75"/>
  <c r="Z27" i="75"/>
  <c r="T27" i="75"/>
  <c r="T40" i="75"/>
  <c r="J33" i="75"/>
  <c r="AH33" i="75" s="1"/>
  <c r="AN28" i="75"/>
  <c r="I29" i="5" s="1"/>
  <c r="AC26" i="75"/>
  <c r="AJ18" i="75"/>
  <c r="G19" i="5" s="1"/>
  <c r="AB26" i="75"/>
  <c r="X26" i="75"/>
  <c r="AC19" i="75"/>
  <c r="AR18" i="75"/>
  <c r="K19" i="5" s="1"/>
  <c r="X16" i="75"/>
  <c r="AB16" i="75"/>
  <c r="AD16" i="75" s="1"/>
  <c r="AN38" i="75"/>
  <c r="T30" i="75"/>
  <c r="AF30" i="75" s="1"/>
  <c r="D31" i="5" s="1"/>
  <c r="T26" i="75"/>
  <c r="AN24" i="75"/>
  <c r="AC22" i="75"/>
  <c r="AB22" i="75"/>
  <c r="X22" i="75"/>
  <c r="AN34" i="75"/>
  <c r="T32" i="75"/>
  <c r="AJ22" i="75"/>
  <c r="G23" i="5" s="1"/>
  <c r="Z20" i="75"/>
  <c r="AB18" i="75"/>
  <c r="AD18" i="75" s="1"/>
  <c r="X18" i="75"/>
  <c r="AH18" i="75" s="1"/>
  <c r="F19" i="5" s="1"/>
  <c r="K58" i="3"/>
  <c r="AK56" i="3"/>
  <c r="U57" i="5" s="1"/>
  <c r="AK41" i="3"/>
  <c r="U42" i="5" s="1"/>
  <c r="AK52" i="3"/>
  <c r="U53" i="5" s="1"/>
  <c r="AK42" i="3"/>
  <c r="U43" i="5" s="1"/>
  <c r="K31" i="3"/>
  <c r="K25" i="3"/>
  <c r="K39" i="3"/>
  <c r="K21" i="3"/>
  <c r="N22" i="5" s="1"/>
  <c r="N53" i="4"/>
  <c r="N29" i="4"/>
  <c r="N61" i="4"/>
  <c r="Z62" i="5" s="1"/>
  <c r="N60" i="4"/>
  <c r="W83" i="4"/>
  <c r="AC84" i="5" s="1"/>
  <c r="W71" i="4"/>
  <c r="AB62" i="4"/>
  <c r="AB58" i="4"/>
  <c r="AB53" i="4"/>
  <c r="AB40" i="4"/>
  <c r="AB29" i="4"/>
  <c r="AB24" i="4"/>
  <c r="AB50" i="4"/>
  <c r="AE47" i="5"/>
  <c r="AB70" i="4"/>
  <c r="AB66" i="4"/>
  <c r="W59" i="4"/>
  <c r="AC60" i="5" s="1"/>
  <c r="AB37" i="4"/>
  <c r="AB32" i="4"/>
  <c r="AB16" i="4"/>
  <c r="AB54" i="4"/>
  <c r="AB46" i="4"/>
  <c r="AB21" i="4"/>
  <c r="BP82" i="86"/>
  <c r="J15" i="4"/>
  <c r="Y15" i="4"/>
  <c r="AH51" i="75" l="1"/>
  <c r="F52" i="5" s="1"/>
  <c r="AD58" i="75"/>
  <c r="AH38" i="75"/>
  <c r="F39" i="5" s="1"/>
  <c r="AF27" i="75"/>
  <c r="AF20" i="75"/>
  <c r="D21" i="5" s="1"/>
  <c r="AH24" i="75"/>
  <c r="F25" i="5" s="1"/>
  <c r="AH65" i="75"/>
  <c r="F66" i="5" s="1"/>
  <c r="AD40" i="75"/>
  <c r="AH47" i="75"/>
  <c r="AR52" i="75"/>
  <c r="K53" i="5" s="1"/>
  <c r="AF18" i="75"/>
  <c r="D19" i="5" s="1"/>
  <c r="AG65" i="4"/>
  <c r="AF66" i="5" s="1"/>
  <c r="AF45" i="75"/>
  <c r="D46" i="5" s="1"/>
  <c r="AF56" i="75"/>
  <c r="D57" i="5" s="1"/>
  <c r="AF77" i="75"/>
  <c r="D78" i="5" s="1"/>
  <c r="AF28" i="75"/>
  <c r="D29" i="5" s="1"/>
  <c r="AH35" i="75"/>
  <c r="F36" i="5" s="1"/>
  <c r="AH76" i="75"/>
  <c r="F77" i="5" s="1"/>
  <c r="AG45" i="4"/>
  <c r="AF46" i="5" s="1"/>
  <c r="T83" i="4"/>
  <c r="AO81" i="5"/>
  <c r="F79" i="84"/>
  <c r="G79" i="84" s="1"/>
  <c r="H79" i="84" s="1"/>
  <c r="AK81" i="5" s="1"/>
  <c r="AD49" i="5"/>
  <c r="AD20" i="75"/>
  <c r="AD44" i="75"/>
  <c r="AD38" i="75"/>
  <c r="G86" i="5"/>
  <c r="AF43" i="75"/>
  <c r="D44" i="5" s="1"/>
  <c r="G47" i="5"/>
  <c r="AF47" i="75"/>
  <c r="D48" i="5" s="1"/>
  <c r="AH56" i="75"/>
  <c r="F57" i="5" s="1"/>
  <c r="AH25" i="75"/>
  <c r="F26" i="5" s="1"/>
  <c r="G48" i="5"/>
  <c r="AH70" i="75"/>
  <c r="F71" i="5" s="1"/>
  <c r="AF76" i="75"/>
  <c r="D77" i="5" s="1"/>
  <c r="AR23" i="75"/>
  <c r="K24" i="5" s="1"/>
  <c r="AR27" i="75"/>
  <c r="K28" i="5" s="1"/>
  <c r="AD37" i="75"/>
  <c r="AD70" i="75"/>
  <c r="AR65" i="75"/>
  <c r="K66" i="5" s="1"/>
  <c r="G46" i="5"/>
  <c r="AH74" i="75"/>
  <c r="F75" i="5" s="1"/>
  <c r="AD23" i="75"/>
  <c r="AR72" i="75"/>
  <c r="K73" i="5" s="1"/>
  <c r="AR67" i="75"/>
  <c r="K68" i="5" s="1"/>
  <c r="AR53" i="75"/>
  <c r="K54" i="5" s="1"/>
  <c r="AR42" i="75"/>
  <c r="K43" i="5" s="1"/>
  <c r="T64" i="4"/>
  <c r="T17" i="4"/>
  <c r="T26" i="4"/>
  <c r="AB27" i="5" s="1"/>
  <c r="T18" i="4"/>
  <c r="AB19" i="5" s="1"/>
  <c r="T78" i="4"/>
  <c r="T25" i="4"/>
  <c r="AB26" i="5" s="1"/>
  <c r="T20" i="4"/>
  <c r="AB21" i="5" s="1"/>
  <c r="AG21" i="5" s="1"/>
  <c r="C81" i="84"/>
  <c r="T80" i="4"/>
  <c r="AB81" i="5" s="1"/>
  <c r="T56" i="4"/>
  <c r="T49" i="4"/>
  <c r="AB50" i="5" s="1"/>
  <c r="T43" i="4"/>
  <c r="AB44" i="5" s="1"/>
  <c r="Y36" i="5"/>
  <c r="T41" i="4"/>
  <c r="AB42" i="5" s="1"/>
  <c r="T36" i="4"/>
  <c r="AB37" i="5" s="1"/>
  <c r="M45" i="5"/>
  <c r="Q48" i="5"/>
  <c r="U57" i="75"/>
  <c r="U24" i="5"/>
  <c r="J62" i="5"/>
  <c r="AD57" i="75"/>
  <c r="Z73" i="5"/>
  <c r="T72" i="4"/>
  <c r="AB73" i="5" s="1"/>
  <c r="Z29" i="5"/>
  <c r="T28" i="4"/>
  <c r="T57" i="4"/>
  <c r="AB58" i="5" s="1"/>
  <c r="T46" i="4"/>
  <c r="AB47" i="5" s="1"/>
  <c r="T62" i="4"/>
  <c r="AB63" i="5" s="1"/>
  <c r="AF40" i="75"/>
  <c r="D41" i="5" s="1"/>
  <c r="AD35" i="75"/>
  <c r="AH42" i="75"/>
  <c r="F43" i="5" s="1"/>
  <c r="AD34" i="75"/>
  <c r="AD59" i="75"/>
  <c r="AH28" i="75"/>
  <c r="F29" i="5" s="1"/>
  <c r="AD72" i="75"/>
  <c r="AF53" i="75"/>
  <c r="AD73" i="75"/>
  <c r="AR61" i="75"/>
  <c r="T30" i="4"/>
  <c r="AB31" i="5" s="1"/>
  <c r="T29" i="4"/>
  <c r="AB30" i="5" s="1"/>
  <c r="T45" i="4"/>
  <c r="AB46" i="5" s="1"/>
  <c r="AG46" i="5" s="1"/>
  <c r="T81" i="4"/>
  <c r="AB82" i="5" s="1"/>
  <c r="T24" i="4"/>
  <c r="AB25" i="5" s="1"/>
  <c r="T40" i="4"/>
  <c r="AB41" i="5" s="1"/>
  <c r="T60" i="4"/>
  <c r="AB61" i="5" s="1"/>
  <c r="T76" i="4"/>
  <c r="T61" i="4"/>
  <c r="AB62" i="5" s="1"/>
  <c r="T23" i="4"/>
  <c r="AB24" i="5" s="1"/>
  <c r="T51" i="4"/>
  <c r="AB52" i="5" s="1"/>
  <c r="AF26" i="75"/>
  <c r="D27" i="5" s="1"/>
  <c r="AR17" i="75"/>
  <c r="K18" i="5" s="1"/>
  <c r="AF34" i="75"/>
  <c r="AR36" i="75"/>
  <c r="K37" i="5" s="1"/>
  <c r="AD17" i="75"/>
  <c r="AF31" i="75"/>
  <c r="D32" i="5" s="1"/>
  <c r="AD62" i="75"/>
  <c r="AF62" i="75"/>
  <c r="D63" i="5" s="1"/>
  <c r="AF68" i="75"/>
  <c r="D69" i="5" s="1"/>
  <c r="AF74" i="75"/>
  <c r="D75" i="5" s="1"/>
  <c r="AR83" i="75"/>
  <c r="K84" i="5" s="1"/>
  <c r="T34" i="4"/>
  <c r="AB35" i="5" s="1"/>
  <c r="T50" i="4"/>
  <c r="AB51" i="5" s="1"/>
  <c r="T66" i="4"/>
  <c r="AB67" i="5" s="1"/>
  <c r="T82" i="4"/>
  <c r="AB83" i="5" s="1"/>
  <c r="T65" i="4"/>
  <c r="AB66" i="5" s="1"/>
  <c r="AG66" i="5" s="1"/>
  <c r="T85" i="4"/>
  <c r="AB86" i="5" s="1"/>
  <c r="T27" i="4"/>
  <c r="AB28" i="5" s="1"/>
  <c r="T67" i="4"/>
  <c r="AB68" i="5" s="1"/>
  <c r="T59" i="4"/>
  <c r="AB60" i="5" s="1"/>
  <c r="AH77" i="75"/>
  <c r="F78" i="5" s="1"/>
  <c r="T69" i="4"/>
  <c r="AB70" i="5" s="1"/>
  <c r="AF32" i="75"/>
  <c r="D33" i="5" s="1"/>
  <c r="AF37" i="75"/>
  <c r="AD41" i="75"/>
  <c r="AF69" i="75"/>
  <c r="D70" i="5" s="1"/>
  <c r="AH34" i="75"/>
  <c r="F35" i="5" s="1"/>
  <c r="J28" i="5"/>
  <c r="AH23" i="75"/>
  <c r="F24" i="5" s="1"/>
  <c r="T38" i="4"/>
  <c r="AB39" i="5" s="1"/>
  <c r="T54" i="4"/>
  <c r="AB55" i="5" s="1"/>
  <c r="T70" i="4"/>
  <c r="AB71" i="5" s="1"/>
  <c r="T31" i="4"/>
  <c r="AB32" i="5" s="1"/>
  <c r="T71" i="4"/>
  <c r="AB72" i="5" s="1"/>
  <c r="T35" i="4"/>
  <c r="AB36" i="5" s="1"/>
  <c r="T63" i="4"/>
  <c r="AB64" i="5" s="1"/>
  <c r="T55" i="4"/>
  <c r="AB56" i="5" s="1"/>
  <c r="AF25" i="75"/>
  <c r="AK25" i="75" s="1"/>
  <c r="H26" i="5" s="1"/>
  <c r="AF36" i="75"/>
  <c r="AK36" i="75" s="1"/>
  <c r="H37" i="5" s="1"/>
  <c r="AR54" i="75"/>
  <c r="K55" i="5" s="1"/>
  <c r="AD85" i="75"/>
  <c r="J43" i="5"/>
  <c r="J68" i="5"/>
  <c r="AF67" i="75"/>
  <c r="D68" i="5" s="1"/>
  <c r="AR69" i="75"/>
  <c r="K70" i="5" s="1"/>
  <c r="T22" i="4"/>
  <c r="AB23" i="5" s="1"/>
  <c r="T21" i="4"/>
  <c r="AB22" i="5" s="1"/>
  <c r="T37" i="4"/>
  <c r="AB38" i="5" s="1"/>
  <c r="T53" i="4"/>
  <c r="AB54" i="5" s="1"/>
  <c r="T73" i="4"/>
  <c r="AB74" i="5" s="1"/>
  <c r="T16" i="4"/>
  <c r="AB17" i="5" s="1"/>
  <c r="T32" i="4"/>
  <c r="AB33" i="5" s="1"/>
  <c r="T48" i="4"/>
  <c r="AB49" i="5" s="1"/>
  <c r="T68" i="4"/>
  <c r="AB69" i="5" s="1"/>
  <c r="T84" i="4"/>
  <c r="AB85" i="5" s="1"/>
  <c r="T77" i="4"/>
  <c r="AB78" i="5" s="1"/>
  <c r="AD21" i="75"/>
  <c r="AG20" i="4"/>
  <c r="AF21" i="5" s="1"/>
  <c r="AG49" i="4"/>
  <c r="AF50" i="5" s="1"/>
  <c r="AD25" i="75"/>
  <c r="T33" i="4"/>
  <c r="AB34" i="5" s="1"/>
  <c r="T44" i="4"/>
  <c r="AB45" i="5" s="1"/>
  <c r="AH16" i="75"/>
  <c r="AK16" i="75" s="1"/>
  <c r="H17" i="5" s="1"/>
  <c r="AH30" i="75"/>
  <c r="F31" i="5" s="1"/>
  <c r="AH50" i="75"/>
  <c r="F51" i="5" s="1"/>
  <c r="AH71" i="75"/>
  <c r="AF42" i="75"/>
  <c r="D43" i="5" s="1"/>
  <c r="AR76" i="75"/>
  <c r="K77" i="5" s="1"/>
  <c r="T42" i="4"/>
  <c r="AB43" i="5" s="1"/>
  <c r="T58" i="4"/>
  <c r="AB59" i="5" s="1"/>
  <c r="T74" i="4"/>
  <c r="AB75" i="5" s="1"/>
  <c r="T52" i="4"/>
  <c r="AB53" i="5" s="1"/>
  <c r="T19" i="4"/>
  <c r="AB20" i="5" s="1"/>
  <c r="T39" i="4"/>
  <c r="AB40" i="5" s="1"/>
  <c r="T79" i="4"/>
  <c r="AB80" i="5" s="1"/>
  <c r="T47" i="4"/>
  <c r="AB48" i="5" s="1"/>
  <c r="T75" i="4"/>
  <c r="AB76" i="5" s="1"/>
  <c r="AL85" i="3"/>
  <c r="V86" i="5" s="1"/>
  <c r="Z19" i="5"/>
  <c r="AF15" i="4"/>
  <c r="Z47" i="5"/>
  <c r="Z50" i="5"/>
  <c r="AG28" i="4"/>
  <c r="AB79" i="5"/>
  <c r="AG42" i="4"/>
  <c r="AF43" i="5" s="1"/>
  <c r="AG73" i="4"/>
  <c r="AF74" i="5" s="1"/>
  <c r="AG18" i="4"/>
  <c r="AF19" i="5" s="1"/>
  <c r="AG68" i="4"/>
  <c r="AF69" i="5" s="1"/>
  <c r="AL28" i="3"/>
  <c r="V29" i="5" s="1"/>
  <c r="AL71" i="3"/>
  <c r="V72" i="5" s="1"/>
  <c r="AL40" i="3"/>
  <c r="V41" i="5" s="1"/>
  <c r="R69" i="3"/>
  <c r="P70" i="5" s="1"/>
  <c r="AL67" i="3"/>
  <c r="V68" i="5" s="1"/>
  <c r="R41" i="3"/>
  <c r="P42" i="5" s="1"/>
  <c r="AL46" i="3"/>
  <c r="V47" i="5" s="1"/>
  <c r="AL51" i="3"/>
  <c r="V52" i="5" s="1"/>
  <c r="AL18" i="3"/>
  <c r="V19" i="5" s="1"/>
  <c r="AL48" i="3"/>
  <c r="V49" i="5" s="1"/>
  <c r="AL34" i="3"/>
  <c r="V35" i="5" s="1"/>
  <c r="R70" i="3"/>
  <c r="P71" i="5" s="1"/>
  <c r="AL69" i="3"/>
  <c r="V70" i="5" s="1"/>
  <c r="R68" i="3"/>
  <c r="P69" i="5" s="1"/>
  <c r="R18" i="3"/>
  <c r="P19" i="5" s="1"/>
  <c r="AF35" i="75"/>
  <c r="D36" i="5" s="1"/>
  <c r="AF39" i="75"/>
  <c r="D40" i="5" s="1"/>
  <c r="R76" i="3"/>
  <c r="P77" i="5" s="1"/>
  <c r="R32" i="3"/>
  <c r="P33" i="5" s="1"/>
  <c r="Z44" i="5"/>
  <c r="Z58" i="5"/>
  <c r="Z81" i="5"/>
  <c r="Z71" i="5"/>
  <c r="R85" i="3"/>
  <c r="P86" i="5" s="1"/>
  <c r="AG74" i="4"/>
  <c r="AF75" i="5" s="1"/>
  <c r="AG30" i="4"/>
  <c r="AF31" i="5" s="1"/>
  <c r="AL74" i="3"/>
  <c r="V75" i="5" s="1"/>
  <c r="AD31" i="75"/>
  <c r="AH17" i="75"/>
  <c r="F18" i="5" s="1"/>
  <c r="AF54" i="75"/>
  <c r="D55" i="5" s="1"/>
  <c r="AD77" i="75"/>
  <c r="AD55" i="75"/>
  <c r="AH37" i="75"/>
  <c r="F38" i="5" s="1"/>
  <c r="AG57" i="4"/>
  <c r="AF58" i="5" s="1"/>
  <c r="AD43" i="75"/>
  <c r="R54" i="3"/>
  <c r="P55" i="5" s="1"/>
  <c r="R49" i="3"/>
  <c r="P50" i="5" s="1"/>
  <c r="R80" i="3"/>
  <c r="P81" i="5" s="1"/>
  <c r="AH54" i="75"/>
  <c r="F55" i="5" s="1"/>
  <c r="AR45" i="75"/>
  <c r="K46" i="5" s="1"/>
  <c r="AD52" i="75"/>
  <c r="AF71" i="75"/>
  <c r="D72" i="5" s="1"/>
  <c r="AD83" i="75"/>
  <c r="AF79" i="75"/>
  <c r="D80" i="5" s="1"/>
  <c r="AD74" i="75"/>
  <c r="AH57" i="75"/>
  <c r="R66" i="3"/>
  <c r="P67" i="5" s="1"/>
  <c r="R50" i="3"/>
  <c r="P51" i="5" s="1"/>
  <c r="AL83" i="3"/>
  <c r="V84" i="5" s="1"/>
  <c r="AF23" i="75"/>
  <c r="D24" i="5" s="1"/>
  <c r="AH27" i="75"/>
  <c r="F28" i="5" s="1"/>
  <c r="AR46" i="75"/>
  <c r="K47" i="5" s="1"/>
  <c r="AD60" i="75"/>
  <c r="AR62" i="75"/>
  <c r="K63" i="5" s="1"/>
  <c r="AH84" i="75"/>
  <c r="F85" i="5" s="1"/>
  <c r="AR19" i="75"/>
  <c r="K20" i="5" s="1"/>
  <c r="AH53" i="75"/>
  <c r="F54" i="5" s="1"/>
  <c r="AR43" i="75"/>
  <c r="K44" i="5" s="1"/>
  <c r="AG25" i="4"/>
  <c r="AF26" i="5" s="1"/>
  <c r="AL24" i="3"/>
  <c r="V25" i="5" s="1"/>
  <c r="R62" i="3"/>
  <c r="P63" i="5" s="1"/>
  <c r="AL30" i="3"/>
  <c r="V31" i="5" s="1"/>
  <c r="AH40" i="75"/>
  <c r="AF48" i="75"/>
  <c r="AF58" i="75"/>
  <c r="D59" i="5" s="1"/>
  <c r="AF52" i="75"/>
  <c r="D53" i="5" s="1"/>
  <c r="AD28" i="75"/>
  <c r="AF82" i="75"/>
  <c r="D83" i="5" s="1"/>
  <c r="AD19" i="5"/>
  <c r="AG38" i="4"/>
  <c r="AF39" i="5" s="1"/>
  <c r="AH22" i="75"/>
  <c r="F23" i="5" s="1"/>
  <c r="AL33" i="3"/>
  <c r="V34" i="5" s="1"/>
  <c r="AL80" i="3"/>
  <c r="V81" i="5" s="1"/>
  <c r="AD30" i="75"/>
  <c r="AF50" i="75"/>
  <c r="AK50" i="75" s="1"/>
  <c r="H51" i="5" s="1"/>
  <c r="R82" i="3"/>
  <c r="P83" i="5" s="1"/>
  <c r="AR79" i="75"/>
  <c r="K80" i="5" s="1"/>
  <c r="R42" i="3"/>
  <c r="P43" i="5" s="1"/>
  <c r="AD82" i="75"/>
  <c r="J70" i="5"/>
  <c r="AG60" i="4"/>
  <c r="AF61" i="5" s="1"/>
  <c r="AG41" i="4"/>
  <c r="AF42" i="5" s="1"/>
  <c r="AG36" i="4"/>
  <c r="AF37" i="5" s="1"/>
  <c r="AG78" i="4"/>
  <c r="AF79" i="5" s="1"/>
  <c r="AD19" i="75"/>
  <c r="AR33" i="75"/>
  <c r="K34" i="5" s="1"/>
  <c r="AF65" i="75"/>
  <c r="D66" i="5" s="1"/>
  <c r="AH85" i="75"/>
  <c r="F86" i="5" s="1"/>
  <c r="AL68" i="3"/>
  <c r="V69" i="5" s="1"/>
  <c r="AD51" i="75"/>
  <c r="R46" i="3"/>
  <c r="P47" i="5" s="1"/>
  <c r="R60" i="3"/>
  <c r="P61" i="5" s="1"/>
  <c r="Z25" i="5"/>
  <c r="R30" i="3"/>
  <c r="P31" i="5" s="1"/>
  <c r="AL75" i="3"/>
  <c r="V76" i="5" s="1"/>
  <c r="AH49" i="75"/>
  <c r="F50" i="5" s="1"/>
  <c r="AF46" i="75"/>
  <c r="D47" i="5" s="1"/>
  <c r="AL77" i="3"/>
  <c r="V78" i="5" s="1"/>
  <c r="R79" i="3"/>
  <c r="P80" i="5" s="1"/>
  <c r="AH68" i="75"/>
  <c r="F69" i="5" s="1"/>
  <c r="AL27" i="3"/>
  <c r="V28" i="5" s="1"/>
  <c r="AL29" i="3"/>
  <c r="V30" i="5" s="1"/>
  <c r="AD46" i="75"/>
  <c r="AR59" i="75"/>
  <c r="K60" i="5" s="1"/>
  <c r="AL60" i="3"/>
  <c r="V61" i="5" s="1"/>
  <c r="AG82" i="4"/>
  <c r="AF83" i="5" s="1"/>
  <c r="R20" i="3"/>
  <c r="P21" i="5" s="1"/>
  <c r="AL84" i="3"/>
  <c r="V85" i="5" s="1"/>
  <c r="AG52" i="4"/>
  <c r="AF53" i="5" s="1"/>
  <c r="AF41" i="75"/>
  <c r="D42" i="5" s="1"/>
  <c r="AH81" i="75"/>
  <c r="F82" i="5" s="1"/>
  <c r="O43" i="5"/>
  <c r="R16" i="3"/>
  <c r="P17" i="5" s="1"/>
  <c r="R74" i="3"/>
  <c r="P75" i="5" s="1"/>
  <c r="R53" i="3"/>
  <c r="P54" i="5" s="1"/>
  <c r="Z26" i="5"/>
  <c r="Z36" i="5"/>
  <c r="R51" i="3"/>
  <c r="P52" i="5" s="1"/>
  <c r="AF51" i="75"/>
  <c r="D52" i="5" s="1"/>
  <c r="AH58" i="75"/>
  <c r="F59" i="5" s="1"/>
  <c r="AD42" i="75"/>
  <c r="AL39" i="3"/>
  <c r="V40" i="5" s="1"/>
  <c r="AL20" i="3"/>
  <c r="V21" i="5" s="1"/>
  <c r="AH67" i="75"/>
  <c r="AH79" i="75"/>
  <c r="F80" i="5" s="1"/>
  <c r="R23" i="3"/>
  <c r="P24" i="5" s="1"/>
  <c r="AF29" i="75"/>
  <c r="D30" i="5" s="1"/>
  <c r="AL31" i="3"/>
  <c r="V32" i="5" s="1"/>
  <c r="AF19" i="75"/>
  <c r="AR55" i="75"/>
  <c r="K56" i="5" s="1"/>
  <c r="R71" i="3"/>
  <c r="P72" i="5" s="1"/>
  <c r="AL44" i="3"/>
  <c r="V45" i="5" s="1"/>
  <c r="AF66" i="75"/>
  <c r="D67" i="5" s="1"/>
  <c r="AH59" i="75"/>
  <c r="F60" i="5" s="1"/>
  <c r="AR28" i="75"/>
  <c r="K29" i="5" s="1"/>
  <c r="AR77" i="75"/>
  <c r="K78" i="5" s="1"/>
  <c r="AD48" i="75"/>
  <c r="AH45" i="75"/>
  <c r="AK45" i="75" s="1"/>
  <c r="AH55" i="75"/>
  <c r="F56" i="5" s="1"/>
  <c r="AR82" i="75"/>
  <c r="K83" i="5" s="1"/>
  <c r="Z68" i="5"/>
  <c r="AG17" i="4"/>
  <c r="AF18" i="5" s="1"/>
  <c r="R67" i="3"/>
  <c r="P68" i="5" s="1"/>
  <c r="AR20" i="75"/>
  <c r="K21" i="5" s="1"/>
  <c r="AH83" i="75"/>
  <c r="F84" i="5" s="1"/>
  <c r="AD84" i="75"/>
  <c r="AL50" i="3"/>
  <c r="V51" i="5" s="1"/>
  <c r="AH19" i="75"/>
  <c r="F20" i="5" s="1"/>
  <c r="R28" i="3"/>
  <c r="P29" i="5" s="1"/>
  <c r="AR31" i="75"/>
  <c r="K32" i="5" s="1"/>
  <c r="AD65" i="75"/>
  <c r="AR66" i="75"/>
  <c r="K67" i="5" s="1"/>
  <c r="R75" i="3"/>
  <c r="P76" i="5" s="1"/>
  <c r="AL47" i="3"/>
  <c r="V48" i="5" s="1"/>
  <c r="AL76" i="3"/>
  <c r="V77" i="5" s="1"/>
  <c r="AL57" i="3"/>
  <c r="V58" i="5" s="1"/>
  <c r="AL22" i="3"/>
  <c r="V23" i="5" s="1"/>
  <c r="R78" i="3"/>
  <c r="P79" i="5" s="1"/>
  <c r="R29" i="3"/>
  <c r="P30" i="5" s="1"/>
  <c r="J78" i="5"/>
  <c r="AD78" i="75"/>
  <c r="AL43" i="3"/>
  <c r="V44" i="5" s="1"/>
  <c r="AL64" i="3"/>
  <c r="V65" i="5" s="1"/>
  <c r="J83" i="5"/>
  <c r="AF38" i="75"/>
  <c r="D39" i="5" s="1"/>
  <c r="R24" i="3"/>
  <c r="P25" i="5" s="1"/>
  <c r="R19" i="3"/>
  <c r="P20" i="5" s="1"/>
  <c r="AH41" i="75"/>
  <c r="F42" i="5" s="1"/>
  <c r="AH43" i="75"/>
  <c r="AK43" i="75" s="1"/>
  <c r="H44" i="5" s="1"/>
  <c r="L44" i="5" s="1"/>
  <c r="AF49" i="75"/>
  <c r="D50" i="5" s="1"/>
  <c r="AR80" i="75"/>
  <c r="K81" i="5" s="1"/>
  <c r="AL19" i="3"/>
  <c r="V20" i="5" s="1"/>
  <c r="R26" i="3"/>
  <c r="P27" i="5" s="1"/>
  <c r="R56" i="3"/>
  <c r="P57" i="5" s="1"/>
  <c r="AL25" i="3"/>
  <c r="V26" i="5" s="1"/>
  <c r="AL23" i="3"/>
  <c r="AF22" i="75"/>
  <c r="D23" i="5" s="1"/>
  <c r="R73" i="3"/>
  <c r="P74" i="5" s="1"/>
  <c r="AL58" i="3"/>
  <c r="V59" i="5" s="1"/>
  <c r="Z65" i="5"/>
  <c r="AB65" i="5"/>
  <c r="Z42" i="5"/>
  <c r="Z67" i="5"/>
  <c r="Z85" i="5"/>
  <c r="Z69" i="5"/>
  <c r="AF21" i="75"/>
  <c r="D22" i="5" s="1"/>
  <c r="AD75" i="75"/>
  <c r="R17" i="3"/>
  <c r="P18" i="5" s="1"/>
  <c r="N29" i="5"/>
  <c r="AL70" i="3"/>
  <c r="V71" i="5" s="1"/>
  <c r="AG76" i="4"/>
  <c r="AF77" i="5" s="1"/>
  <c r="AL38" i="3"/>
  <c r="V39" i="5" s="1"/>
  <c r="R48" i="3"/>
  <c r="P49" i="5" s="1"/>
  <c r="R72" i="3"/>
  <c r="P73" i="5" s="1"/>
  <c r="AL26" i="3"/>
  <c r="V27" i="5" s="1"/>
  <c r="R65" i="3"/>
  <c r="P66" i="5" s="1"/>
  <c r="R40" i="3"/>
  <c r="P41" i="5" s="1"/>
  <c r="AL79" i="3"/>
  <c r="V80" i="5" s="1"/>
  <c r="R83" i="3"/>
  <c r="P84" i="5" s="1"/>
  <c r="AD53" i="75"/>
  <c r="AD45" i="75"/>
  <c r="R34" i="3"/>
  <c r="P35" i="5" s="1"/>
  <c r="AL32" i="3"/>
  <c r="V33" i="5" s="1"/>
  <c r="AL82" i="3"/>
  <c r="V83" i="5" s="1"/>
  <c r="AG33" i="4"/>
  <c r="AF34" i="5" s="1"/>
  <c r="AL55" i="3"/>
  <c r="V56" i="5" s="1"/>
  <c r="AL65" i="3"/>
  <c r="V66" i="5" s="1"/>
  <c r="AD27" i="75"/>
  <c r="AF59" i="75"/>
  <c r="AR70" i="75"/>
  <c r="K71" i="5" s="1"/>
  <c r="AR75" i="75"/>
  <c r="K76" i="5" s="1"/>
  <c r="AD56" i="75"/>
  <c r="R55" i="3"/>
  <c r="P56" i="5" s="1"/>
  <c r="AL54" i="3"/>
  <c r="V55" i="5" s="1"/>
  <c r="AH29" i="75"/>
  <c r="F30" i="5" s="1"/>
  <c r="AH60" i="75"/>
  <c r="F61" i="5" s="1"/>
  <c r="AF78" i="75"/>
  <c r="AK78" i="75" s="1"/>
  <c r="H79" i="5" s="1"/>
  <c r="AD54" i="75"/>
  <c r="R27" i="3"/>
  <c r="P28" i="5" s="1"/>
  <c r="AF17" i="75"/>
  <c r="D18" i="5" s="1"/>
  <c r="AH72" i="75"/>
  <c r="F73" i="5" s="1"/>
  <c r="AL63" i="3"/>
  <c r="V64" i="5" s="1"/>
  <c r="AG35" i="4"/>
  <c r="AF36" i="5" s="1"/>
  <c r="AG22" i="4"/>
  <c r="AF23" i="5" s="1"/>
  <c r="R63" i="3"/>
  <c r="P64" i="5" s="1"/>
  <c r="AL72" i="3"/>
  <c r="V73" i="5" s="1"/>
  <c r="R84" i="3"/>
  <c r="P85" i="5" s="1"/>
  <c r="AL81" i="3"/>
  <c r="V82" i="5" s="1"/>
  <c r="AH26" i="75"/>
  <c r="F27" i="5" s="1"/>
  <c r="AF61" i="75"/>
  <c r="D62" i="5" s="1"/>
  <c r="AD69" i="75"/>
  <c r="AR81" i="75"/>
  <c r="K82" i="5" s="1"/>
  <c r="J32" i="5"/>
  <c r="R33" i="3"/>
  <c r="P34" i="5" s="1"/>
  <c r="R77" i="3"/>
  <c r="P78" i="5" s="1"/>
  <c r="AR50" i="75"/>
  <c r="K51" i="5" s="1"/>
  <c r="AD80" i="75"/>
  <c r="AR60" i="75"/>
  <c r="K61" i="5" s="1"/>
  <c r="AL62" i="3"/>
  <c r="V63" i="5" s="1"/>
  <c r="AG47" i="4"/>
  <c r="AF48" i="5" s="1"/>
  <c r="Z20" i="5"/>
  <c r="Z18" i="5"/>
  <c r="AB18" i="5"/>
  <c r="Z28" i="5"/>
  <c r="Z82" i="5"/>
  <c r="D56" i="5"/>
  <c r="AK70" i="75"/>
  <c r="H71" i="5" s="1"/>
  <c r="D71" i="5"/>
  <c r="J45" i="5"/>
  <c r="AR44" i="75"/>
  <c r="K45" i="5" s="1"/>
  <c r="AR21" i="75"/>
  <c r="K22" i="5" s="1"/>
  <c r="I22" i="5"/>
  <c r="J48" i="5"/>
  <c r="AR47" i="75"/>
  <c r="K48" i="5" s="1"/>
  <c r="AR58" i="75"/>
  <c r="K59" i="5" s="1"/>
  <c r="R57" i="3"/>
  <c r="P58" i="5" s="1"/>
  <c r="M58" i="5"/>
  <c r="AR85" i="75"/>
  <c r="K86" i="5" s="1"/>
  <c r="J86" i="5"/>
  <c r="AL49" i="3"/>
  <c r="V50" i="5" s="1"/>
  <c r="AL53" i="3"/>
  <c r="V54" i="5" s="1"/>
  <c r="AL17" i="3"/>
  <c r="V18" i="5" s="1"/>
  <c r="AL78" i="3"/>
  <c r="V79" i="5" s="1"/>
  <c r="AG64" i="4"/>
  <c r="AF65" i="5" s="1"/>
  <c r="AD65" i="5"/>
  <c r="AL66" i="3"/>
  <c r="V67" i="5" s="1"/>
  <c r="Z74" i="5"/>
  <c r="Z76" i="5"/>
  <c r="AK33" i="75"/>
  <c r="H34" i="5" s="1"/>
  <c r="F34" i="5"/>
  <c r="AK24" i="75"/>
  <c r="H25" i="5" s="1"/>
  <c r="AR71" i="75"/>
  <c r="K72" i="5" s="1"/>
  <c r="I72" i="5"/>
  <c r="D82" i="5"/>
  <c r="D85" i="5"/>
  <c r="AK80" i="75"/>
  <c r="H81" i="5" s="1"/>
  <c r="F81" i="5"/>
  <c r="AF85" i="75"/>
  <c r="D86" i="5" s="1"/>
  <c r="R59" i="3"/>
  <c r="P60" i="5" s="1"/>
  <c r="N77" i="5"/>
  <c r="AR49" i="75"/>
  <c r="K50" i="5" s="1"/>
  <c r="J50" i="5"/>
  <c r="AR57" i="75"/>
  <c r="K58" i="5" s="1"/>
  <c r="AG84" i="4"/>
  <c r="AF85" i="5" s="1"/>
  <c r="AD85" i="5"/>
  <c r="AR78" i="75"/>
  <c r="K79" i="5" s="1"/>
  <c r="AL59" i="3"/>
  <c r="V60" i="5" s="1"/>
  <c r="AG81" i="4"/>
  <c r="AF82" i="5" s="1"/>
  <c r="AD82" i="5"/>
  <c r="AG39" i="4"/>
  <c r="AF40" i="5" s="1"/>
  <c r="AC40" i="5"/>
  <c r="AG40" i="4"/>
  <c r="AF41" i="5" s="1"/>
  <c r="AD41" i="5"/>
  <c r="Z30" i="5"/>
  <c r="AG53" i="4"/>
  <c r="AF54" i="5" s="1"/>
  <c r="AD54" i="5"/>
  <c r="Z60" i="5"/>
  <c r="Z53" i="5"/>
  <c r="AR24" i="75"/>
  <c r="K25" i="5" s="1"/>
  <c r="I25" i="5"/>
  <c r="AG16" i="4"/>
  <c r="AF17" i="5" s="1"/>
  <c r="AD17" i="5"/>
  <c r="AG32" i="4"/>
  <c r="AF33" i="5" s="1"/>
  <c r="AD33" i="5"/>
  <c r="AG66" i="4"/>
  <c r="AF67" i="5" s="1"/>
  <c r="AD67" i="5"/>
  <c r="AB29" i="5"/>
  <c r="AL52" i="3"/>
  <c r="V53" i="5" s="1"/>
  <c r="AD32" i="75"/>
  <c r="AD39" i="75"/>
  <c r="AH63" i="75"/>
  <c r="F64" i="5" s="1"/>
  <c r="D73" i="5"/>
  <c r="F72" i="5"/>
  <c r="AF75" i="75"/>
  <c r="AR84" i="75"/>
  <c r="K85" i="5" s="1"/>
  <c r="R64" i="3"/>
  <c r="P65" i="5" s="1"/>
  <c r="AR26" i="75"/>
  <c r="K27" i="5" s="1"/>
  <c r="J27" i="5"/>
  <c r="AR25" i="75"/>
  <c r="K26" i="5" s="1"/>
  <c r="AR35" i="75"/>
  <c r="K36" i="5" s="1"/>
  <c r="AL21" i="3"/>
  <c r="V22" i="5" s="1"/>
  <c r="AG56" i="4"/>
  <c r="AF57" i="5" s="1"/>
  <c r="AL35" i="3"/>
  <c r="V36" i="5" s="1"/>
  <c r="AG63" i="4"/>
  <c r="AF64" i="5" s="1"/>
  <c r="AD64" i="5"/>
  <c r="AG75" i="4"/>
  <c r="AF76" i="5" s="1"/>
  <c r="AE76" i="5"/>
  <c r="Z22" i="5"/>
  <c r="D38" i="5"/>
  <c r="AG59" i="4"/>
  <c r="AF60" i="5" s="1"/>
  <c r="AL41" i="3"/>
  <c r="V42" i="5" s="1"/>
  <c r="AG24" i="4"/>
  <c r="AF25" i="5" s="1"/>
  <c r="AD25" i="5"/>
  <c r="AG37" i="4"/>
  <c r="AF38" i="5" s="1"/>
  <c r="AD38" i="5"/>
  <c r="AG50" i="4"/>
  <c r="AF51" i="5" s="1"/>
  <c r="AD51" i="5"/>
  <c r="AG29" i="4"/>
  <c r="AF30" i="5" s="1"/>
  <c r="AD30" i="5"/>
  <c r="AG58" i="4"/>
  <c r="AF59" i="5" s="1"/>
  <c r="AD59" i="5"/>
  <c r="AG83" i="4"/>
  <c r="AF84" i="5" s="1"/>
  <c r="Z45" i="5"/>
  <c r="AL42" i="3"/>
  <c r="V43" i="5" s="1"/>
  <c r="AR34" i="75"/>
  <c r="K35" i="5" s="1"/>
  <c r="I35" i="5"/>
  <c r="AD26" i="75"/>
  <c r="AR63" i="75"/>
  <c r="K64" i="5" s="1"/>
  <c r="AD50" i="75"/>
  <c r="AK74" i="75"/>
  <c r="H75" i="5" s="1"/>
  <c r="G75" i="5"/>
  <c r="R36" i="3"/>
  <c r="P37" i="5" s="1"/>
  <c r="AR30" i="75"/>
  <c r="K31" i="5" s="1"/>
  <c r="J31" i="5"/>
  <c r="AR29" i="75"/>
  <c r="K30" i="5" s="1"/>
  <c r="J30" i="5"/>
  <c r="AL16" i="3"/>
  <c r="V17" i="5" s="1"/>
  <c r="AL37" i="3"/>
  <c r="V38" i="5" s="1"/>
  <c r="AD32" i="5"/>
  <c r="AG31" i="4"/>
  <c r="AF32" i="5" s="1"/>
  <c r="AL45" i="3"/>
  <c r="V46" i="5" s="1"/>
  <c r="AG19" i="4"/>
  <c r="AF20" i="5" s="1"/>
  <c r="AG43" i="4"/>
  <c r="AF44" i="5" s="1"/>
  <c r="AD44" i="5"/>
  <c r="AG27" i="4"/>
  <c r="AF28" i="5" s="1"/>
  <c r="AG54" i="4"/>
  <c r="AF55" i="5" s="1"/>
  <c r="AD55" i="5"/>
  <c r="AG67" i="4"/>
  <c r="AF68" i="5" s="1"/>
  <c r="AE68" i="5"/>
  <c r="AG70" i="4"/>
  <c r="AF71" i="5" s="1"/>
  <c r="AD71" i="5"/>
  <c r="AG62" i="4"/>
  <c r="AF63" i="5" s="1"/>
  <c r="AD63" i="5"/>
  <c r="Z61" i="5"/>
  <c r="Z33" i="5"/>
  <c r="AR38" i="75"/>
  <c r="K39" i="5" s="1"/>
  <c r="I39" i="5"/>
  <c r="D28" i="5"/>
  <c r="F41" i="5"/>
  <c r="AR40" i="75"/>
  <c r="K41" i="5" s="1"/>
  <c r="I41" i="5"/>
  <c r="F83" i="5"/>
  <c r="R61" i="3"/>
  <c r="P62" i="5" s="1"/>
  <c r="R37" i="3"/>
  <c r="P38" i="5" s="1"/>
  <c r="AR16" i="75"/>
  <c r="K17" i="5" s="1"/>
  <c r="J17" i="5"/>
  <c r="AR64" i="75"/>
  <c r="K65" i="5" s="1"/>
  <c r="AG69" i="4"/>
  <c r="AF70" i="5" s="1"/>
  <c r="AD70" i="5"/>
  <c r="AB57" i="5"/>
  <c r="AR74" i="75"/>
  <c r="K75" i="5" s="1"/>
  <c r="AG23" i="4"/>
  <c r="AF24" i="5" s="1"/>
  <c r="AD24" i="5"/>
  <c r="AG55" i="4"/>
  <c r="AF56" i="5" s="1"/>
  <c r="AE56" i="5"/>
  <c r="Z54" i="5"/>
  <c r="AG46" i="4"/>
  <c r="AF47" i="5" s="1"/>
  <c r="AD47" i="5"/>
  <c r="AG21" i="4"/>
  <c r="AF22" i="5" s="1"/>
  <c r="AD22" i="5"/>
  <c r="Z17" i="5"/>
  <c r="AL56" i="3"/>
  <c r="V57" i="5" s="1"/>
  <c r="R57" i="5"/>
  <c r="F46" i="5"/>
  <c r="AR41" i="75"/>
  <c r="K42" i="5" s="1"/>
  <c r="I42" i="5"/>
  <c r="AK44" i="75"/>
  <c r="H45" i="5" s="1"/>
  <c r="D45" i="5"/>
  <c r="AH66" i="75"/>
  <c r="F67" i="5" s="1"/>
  <c r="AH61" i="75"/>
  <c r="F62" i="5" s="1"/>
  <c r="F68" i="5"/>
  <c r="R81" i="3"/>
  <c r="P82" i="5" s="1"/>
  <c r="AR51" i="75"/>
  <c r="K52" i="5" s="1"/>
  <c r="J52" i="5"/>
  <c r="AR68" i="75"/>
  <c r="K69" i="5" s="1"/>
  <c r="J69" i="5"/>
  <c r="AL73" i="3"/>
  <c r="V74" i="5" s="1"/>
  <c r="AG72" i="4"/>
  <c r="AF73" i="5" s="1"/>
  <c r="AD73" i="5"/>
  <c r="AG80" i="4"/>
  <c r="AF81" i="5" s="1"/>
  <c r="AD81" i="5"/>
  <c r="AL61" i="3"/>
  <c r="V62" i="5" s="1"/>
  <c r="AG26" i="4"/>
  <c r="AF27" i="5" s="1"/>
  <c r="AD27" i="5"/>
  <c r="AG85" i="4"/>
  <c r="AF86" i="5" s="1"/>
  <c r="AG51" i="4"/>
  <c r="AF52" i="5" s="1"/>
  <c r="G40" i="5"/>
  <c r="D20" i="5"/>
  <c r="AR37" i="75"/>
  <c r="K38" i="5" s="1"/>
  <c r="J38" i="5"/>
  <c r="AR73" i="75"/>
  <c r="K74" i="5" s="1"/>
  <c r="J74" i="5"/>
  <c r="M22" i="5"/>
  <c r="R21" i="3"/>
  <c r="P22" i="5" s="1"/>
  <c r="AG34" i="4"/>
  <c r="AF35" i="5" s="1"/>
  <c r="AD35" i="5"/>
  <c r="AG71" i="4"/>
  <c r="AF72" i="5" s="1"/>
  <c r="AC72" i="5"/>
  <c r="AG79" i="4"/>
  <c r="AF80" i="5" s="1"/>
  <c r="AE80" i="5"/>
  <c r="AB77" i="5"/>
  <c r="Z77" i="5"/>
  <c r="AR48" i="75"/>
  <c r="K49" i="5" s="1"/>
  <c r="I49" i="5"/>
  <c r="AK48" i="75"/>
  <c r="H49" i="5" s="1"/>
  <c r="D49" i="5"/>
  <c r="F48" i="5"/>
  <c r="AR39" i="75"/>
  <c r="K40" i="5" s="1"/>
  <c r="I40" i="5"/>
  <c r="AR56" i="75"/>
  <c r="K57" i="5" s="1"/>
  <c r="J57" i="5"/>
  <c r="AG77" i="4"/>
  <c r="AF78" i="5" s="1"/>
  <c r="AD78" i="5"/>
  <c r="AG44" i="4"/>
  <c r="AF45" i="5" s="1"/>
  <c r="AD45" i="5"/>
  <c r="AG61" i="4"/>
  <c r="AF62" i="5" s="1"/>
  <c r="AD62" i="5"/>
  <c r="AL36" i="3"/>
  <c r="V37" i="5" s="1"/>
  <c r="AB84" i="5"/>
  <c r="Y84" i="5"/>
  <c r="AG48" i="4"/>
  <c r="AF49" i="5" s="1"/>
  <c r="R47" i="3"/>
  <c r="P48" i="5" s="1"/>
  <c r="R45" i="3"/>
  <c r="P46" i="5" s="1"/>
  <c r="R52" i="3"/>
  <c r="P53" i="5" s="1"/>
  <c r="O53" i="5"/>
  <c r="R43" i="3"/>
  <c r="P44" i="5" s="1"/>
  <c r="O44" i="5"/>
  <c r="R35" i="3"/>
  <c r="P36" i="5" s="1"/>
  <c r="R38" i="3"/>
  <c r="P39" i="5" s="1"/>
  <c r="R58" i="3"/>
  <c r="P59" i="5" s="1"/>
  <c r="N59" i="5"/>
  <c r="R44" i="3"/>
  <c r="P45" i="5" s="1"/>
  <c r="R39" i="3"/>
  <c r="P40" i="5" s="1"/>
  <c r="N40" i="5"/>
  <c r="R31" i="3"/>
  <c r="P32" i="5" s="1"/>
  <c r="N32" i="5"/>
  <c r="R25" i="3"/>
  <c r="P26" i="5" s="1"/>
  <c r="N26" i="5"/>
  <c r="R22" i="3"/>
  <c r="P23" i="5" s="1"/>
  <c r="N23" i="5"/>
  <c r="AK77" i="75"/>
  <c r="H78" i="5" s="1"/>
  <c r="AK58" i="75"/>
  <c r="H59" i="5" s="1"/>
  <c r="AK51" i="75"/>
  <c r="H52" i="5" s="1"/>
  <c r="AD22" i="75"/>
  <c r="AK20" i="75"/>
  <c r="H21" i="5" s="1"/>
  <c r="AK60" i="75"/>
  <c r="H61" i="5" s="1"/>
  <c r="AK76" i="75"/>
  <c r="H77" i="5" s="1"/>
  <c r="L77" i="5" s="1"/>
  <c r="AK83" i="75"/>
  <c r="H84" i="5" s="1"/>
  <c r="AK68" i="75"/>
  <c r="H69" i="5" s="1"/>
  <c r="AK30" i="75"/>
  <c r="H31" i="5" s="1"/>
  <c r="AH69" i="75"/>
  <c r="F70" i="5" s="1"/>
  <c r="AK18" i="75"/>
  <c r="H19" i="5" s="1"/>
  <c r="L19" i="5" s="1"/>
  <c r="AK22" i="75"/>
  <c r="H23" i="5" s="1"/>
  <c r="L23" i="5" s="1"/>
  <c r="AH73" i="75"/>
  <c r="AH62" i="75"/>
  <c r="F63" i="5" s="1"/>
  <c r="AK35" i="75"/>
  <c r="H36" i="5" s="1"/>
  <c r="AK64" i="75"/>
  <c r="H65" i="5" s="1"/>
  <c r="AB15" i="4"/>
  <c r="H15" i="4"/>
  <c r="W15" i="4"/>
  <c r="M15" i="4"/>
  <c r="N15" i="4" s="1"/>
  <c r="AK31" i="75" l="1"/>
  <c r="H32" i="5" s="1"/>
  <c r="D37" i="5"/>
  <c r="D51" i="5"/>
  <c r="AK42" i="75"/>
  <c r="H43" i="5" s="1"/>
  <c r="L43" i="5" s="1"/>
  <c r="D26" i="5"/>
  <c r="AK28" i="75"/>
  <c r="H29" i="5" s="1"/>
  <c r="L29" i="5" s="1"/>
  <c r="AK47" i="75"/>
  <c r="H48" i="5" s="1"/>
  <c r="AK82" i="75"/>
  <c r="H83" i="5" s="1"/>
  <c r="L83" i="5" s="1"/>
  <c r="AK65" i="75"/>
  <c r="H66" i="5" s="1"/>
  <c r="L66" i="5" s="1"/>
  <c r="AK21" i="75"/>
  <c r="H22" i="5" s="1"/>
  <c r="F17" i="5"/>
  <c r="AK32" i="75"/>
  <c r="H33" i="5" s="1"/>
  <c r="L33" i="5" s="1"/>
  <c r="AK56" i="75"/>
  <c r="H57" i="5" s="1"/>
  <c r="AF29" i="5"/>
  <c r="AG29" i="5" s="1"/>
  <c r="AG77" i="5"/>
  <c r="L61" i="5"/>
  <c r="W86" i="5"/>
  <c r="AG75" i="5"/>
  <c r="AG69" i="5"/>
  <c r="AG61" i="5"/>
  <c r="AG24" i="5"/>
  <c r="AG74" i="5"/>
  <c r="L21" i="5"/>
  <c r="AK72" i="75"/>
  <c r="H73" i="5" s="1"/>
  <c r="L73" i="5" s="1"/>
  <c r="AK55" i="75"/>
  <c r="H56" i="5" s="1"/>
  <c r="L56" i="5" s="1"/>
  <c r="AK46" i="75"/>
  <c r="H47" i="5" s="1"/>
  <c r="L47" i="5" s="1"/>
  <c r="AK34" i="75"/>
  <c r="H35" i="5" s="1"/>
  <c r="L35" i="5" s="1"/>
  <c r="AK53" i="75"/>
  <c r="H54" i="5" s="1"/>
  <c r="L54" i="5" s="1"/>
  <c r="AK85" i="75"/>
  <c r="AK26" i="75"/>
  <c r="H27" i="5" s="1"/>
  <c r="L27" i="5" s="1"/>
  <c r="AK63" i="75"/>
  <c r="H64" i="5" s="1"/>
  <c r="H46" i="5"/>
  <c r="L46" i="5" s="1"/>
  <c r="L31" i="5"/>
  <c r="L34" i="5"/>
  <c r="AG23" i="5"/>
  <c r="AG51" i="5"/>
  <c r="AG44" i="5"/>
  <c r="AG56" i="5"/>
  <c r="AG57" i="75"/>
  <c r="AK57" i="75" s="1"/>
  <c r="V24" i="5"/>
  <c r="W24" i="5" s="1"/>
  <c r="L48" i="5"/>
  <c r="L36" i="5"/>
  <c r="L78" i="5"/>
  <c r="K62" i="5"/>
  <c r="F58" i="5"/>
  <c r="AK40" i="75"/>
  <c r="H41" i="5" s="1"/>
  <c r="L41" i="5" s="1"/>
  <c r="D54" i="5"/>
  <c r="AK41" i="75"/>
  <c r="H42" i="5" s="1"/>
  <c r="AK39" i="75"/>
  <c r="H40" i="5" s="1"/>
  <c r="L40" i="5" s="1"/>
  <c r="D35" i="5"/>
  <c r="L37" i="5"/>
  <c r="AK19" i="75"/>
  <c r="H20" i="5" s="1"/>
  <c r="L20" i="5" s="1"/>
  <c r="AK54" i="75"/>
  <c r="H55" i="5" s="1"/>
  <c r="L55" i="5" s="1"/>
  <c r="L84" i="5"/>
  <c r="AG73" i="5"/>
  <c r="AK67" i="75"/>
  <c r="H68" i="5" s="1"/>
  <c r="L68" i="5" s="1"/>
  <c r="AG47" i="5"/>
  <c r="AG55" i="5"/>
  <c r="AG59" i="5"/>
  <c r="AK79" i="75"/>
  <c r="H80" i="5" s="1"/>
  <c r="L80" i="5" s="1"/>
  <c r="L22" i="5"/>
  <c r="AK52" i="75"/>
  <c r="H53" i="5" s="1"/>
  <c r="L53" i="5" s="1"/>
  <c r="AK27" i="75"/>
  <c r="H28" i="5" s="1"/>
  <c r="L28" i="5" s="1"/>
  <c r="AG50" i="5"/>
  <c r="L57" i="5"/>
  <c r="AG64" i="5"/>
  <c r="AK71" i="75"/>
  <c r="H72" i="5" s="1"/>
  <c r="L72" i="5" s="1"/>
  <c r="AG48" i="5"/>
  <c r="W42" i="5"/>
  <c r="AG81" i="5"/>
  <c r="AG36" i="5"/>
  <c r="AG32" i="5"/>
  <c r="AG79" i="5"/>
  <c r="AG19" i="5"/>
  <c r="AG71" i="5"/>
  <c r="W49" i="5"/>
  <c r="AG34" i="5"/>
  <c r="AG42" i="5"/>
  <c r="W85" i="5"/>
  <c r="W70" i="5"/>
  <c r="W32" i="5"/>
  <c r="AG35" i="5"/>
  <c r="AG40" i="5"/>
  <c r="AG39" i="5"/>
  <c r="AG43" i="5"/>
  <c r="AG72" i="5"/>
  <c r="AG58" i="5"/>
  <c r="AG83" i="5"/>
  <c r="AG80" i="5"/>
  <c r="AG27" i="5"/>
  <c r="AG53" i="5"/>
  <c r="AG25" i="5"/>
  <c r="AG85" i="5"/>
  <c r="AG26" i="5"/>
  <c r="AG52" i="5"/>
  <c r="AG70" i="5"/>
  <c r="W72" i="5"/>
  <c r="W41" i="5"/>
  <c r="W78" i="5"/>
  <c r="W68" i="5"/>
  <c r="W29" i="5"/>
  <c r="W28" i="5"/>
  <c r="W75" i="5"/>
  <c r="W47" i="5"/>
  <c r="W77" i="5"/>
  <c r="AH77" i="5" s="1"/>
  <c r="AI77" i="5" s="1"/>
  <c r="W52" i="5"/>
  <c r="W84" i="5"/>
  <c r="W31" i="5"/>
  <c r="W19" i="5"/>
  <c r="W55" i="5"/>
  <c r="W45" i="5"/>
  <c r="W65" i="5"/>
  <c r="W30" i="5"/>
  <c r="W76" i="5"/>
  <c r="W69" i="5"/>
  <c r="W33" i="5"/>
  <c r="W71" i="5"/>
  <c r="W35" i="5"/>
  <c r="W81" i="5"/>
  <c r="W20" i="5"/>
  <c r="W50" i="5"/>
  <c r="W25" i="5"/>
  <c r="W63" i="5"/>
  <c r="W36" i="5"/>
  <c r="W27" i="5"/>
  <c r="AK84" i="75"/>
  <c r="H85" i="5" s="1"/>
  <c r="L85" i="5" s="1"/>
  <c r="AK37" i="75"/>
  <c r="H38" i="5" s="1"/>
  <c r="AK23" i="75"/>
  <c r="H24" i="5" s="1"/>
  <c r="L24" i="5" s="1"/>
  <c r="AG37" i="5"/>
  <c r="AG31" i="5"/>
  <c r="W43" i="5"/>
  <c r="W83" i="5"/>
  <c r="W54" i="5"/>
  <c r="W51" i="5"/>
  <c r="W61" i="5"/>
  <c r="W67" i="5"/>
  <c r="W80" i="5"/>
  <c r="AG17" i="5"/>
  <c r="AK81" i="75"/>
  <c r="H82" i="5" s="1"/>
  <c r="L82" i="5" s="1"/>
  <c r="AG18" i="5"/>
  <c r="L65" i="5"/>
  <c r="W26" i="5"/>
  <c r="W39" i="5"/>
  <c r="AG49" i="5"/>
  <c r="F44" i="5"/>
  <c r="W34" i="5"/>
  <c r="AK59" i="75"/>
  <c r="H60" i="5" s="1"/>
  <c r="L60" i="5" s="1"/>
  <c r="W17" i="5"/>
  <c r="W21" i="5"/>
  <c r="AH21" i="5" s="1"/>
  <c r="AI21" i="5" s="1"/>
  <c r="W57" i="5"/>
  <c r="AG65" i="5"/>
  <c r="W66" i="5"/>
  <c r="AH66" i="5" s="1"/>
  <c r="AI66" i="5" s="1"/>
  <c r="W18" i="5"/>
  <c r="L49" i="5"/>
  <c r="W74" i="5"/>
  <c r="AG63" i="5"/>
  <c r="L32" i="5"/>
  <c r="W40" i="5"/>
  <c r="D79" i="5"/>
  <c r="AK29" i="75"/>
  <c r="H30" i="5" s="1"/>
  <c r="L30" i="5" s="1"/>
  <c r="AK17" i="75"/>
  <c r="H18" i="5" s="1"/>
  <c r="L18" i="5" s="1"/>
  <c r="W58" i="5"/>
  <c r="W53" i="5"/>
  <c r="W56" i="5"/>
  <c r="AK69" i="75"/>
  <c r="H70" i="5" s="1"/>
  <c r="L70" i="5" s="1"/>
  <c r="W23" i="5"/>
  <c r="AK38" i="75"/>
  <c r="H39" i="5" s="1"/>
  <c r="L39" i="5" s="1"/>
  <c r="AK49" i="75"/>
  <c r="H50" i="5" s="1"/>
  <c r="L50" i="5" s="1"/>
  <c r="W59" i="5"/>
  <c r="W48" i="5"/>
  <c r="AG68" i="5"/>
  <c r="AG67" i="5"/>
  <c r="W44" i="5"/>
  <c r="L64" i="5"/>
  <c r="W38" i="5"/>
  <c r="L81" i="5"/>
  <c r="L51" i="5"/>
  <c r="W82" i="5"/>
  <c r="L45" i="5"/>
  <c r="W73" i="5"/>
  <c r="D60" i="5"/>
  <c r="W79" i="5"/>
  <c r="W64" i="5"/>
  <c r="L79" i="5"/>
  <c r="AG45" i="5"/>
  <c r="AG41" i="5"/>
  <c r="L71" i="5"/>
  <c r="L69" i="5"/>
  <c r="L25" i="5"/>
  <c r="L52" i="5"/>
  <c r="W46" i="5"/>
  <c r="W22" i="5"/>
  <c r="L75" i="5"/>
  <c r="AG33" i="5"/>
  <c r="L26" i="5"/>
  <c r="AK62" i="75"/>
  <c r="H63" i="5" s="1"/>
  <c r="L63" i="5" s="1"/>
  <c r="AG38" i="5"/>
  <c r="AG22" i="5"/>
  <c r="AG28" i="5"/>
  <c r="AK73" i="75"/>
  <c r="H74" i="5" s="1"/>
  <c r="L74" i="5" s="1"/>
  <c r="F74" i="5"/>
  <c r="W62" i="5"/>
  <c r="W37" i="5"/>
  <c r="AG30" i="5"/>
  <c r="AK61" i="75"/>
  <c r="H62" i="5" s="1"/>
  <c r="AK66" i="75"/>
  <c r="H67" i="5" s="1"/>
  <c r="L67" i="5" s="1"/>
  <c r="AG54" i="5"/>
  <c r="AG57" i="5"/>
  <c r="AG62" i="5"/>
  <c r="AG86" i="5"/>
  <c r="AG78" i="5"/>
  <c r="AG84" i="5"/>
  <c r="AK75" i="75"/>
  <c r="H76" i="5" s="1"/>
  <c r="L76" i="5" s="1"/>
  <c r="D76" i="5"/>
  <c r="L17" i="5"/>
  <c r="L59" i="5"/>
  <c r="L42" i="5"/>
  <c r="H86" i="5"/>
  <c r="L86" i="5" s="1"/>
  <c r="L38" i="5"/>
  <c r="AG60" i="5"/>
  <c r="W60" i="5"/>
  <c r="AG20" i="5"/>
  <c r="AG76" i="5"/>
  <c r="AG82" i="5"/>
  <c r="AG15" i="4"/>
  <c r="AH44" i="5" l="1"/>
  <c r="AI44" i="5" s="1"/>
  <c r="AH61" i="5"/>
  <c r="AI61" i="5" s="1"/>
  <c r="AH29" i="5"/>
  <c r="AI29" i="5" s="1"/>
  <c r="L62" i="5"/>
  <c r="AH56" i="5"/>
  <c r="AI56" i="5" s="1"/>
  <c r="AH24" i="5"/>
  <c r="AI24" i="5" s="1"/>
  <c r="AH23" i="5"/>
  <c r="AI23" i="5" s="1"/>
  <c r="AH50" i="5"/>
  <c r="AI50" i="5" s="1"/>
  <c r="AH47" i="5"/>
  <c r="AI47" i="5" s="1"/>
  <c r="AH73" i="5"/>
  <c r="AI73" i="5" s="1"/>
  <c r="E58" i="5"/>
  <c r="AH48" i="5"/>
  <c r="AI48" i="5" s="1"/>
  <c r="H58" i="5"/>
  <c r="AH34" i="5"/>
  <c r="AI34" i="5" s="1"/>
  <c r="AH42" i="5"/>
  <c r="AI42" i="5" s="1"/>
  <c r="AH35" i="5"/>
  <c r="AI35" i="5" s="1"/>
  <c r="AH55" i="5"/>
  <c r="AI55" i="5" s="1"/>
  <c r="AH72" i="5"/>
  <c r="AI72" i="5" s="1"/>
  <c r="AH36" i="5"/>
  <c r="AI36" i="5" s="1"/>
  <c r="AH37" i="5"/>
  <c r="AI37" i="5" s="1"/>
  <c r="AH19" i="5"/>
  <c r="AI19" i="5" s="1"/>
  <c r="AH71" i="5"/>
  <c r="AI71" i="5" s="1"/>
  <c r="AH83" i="5"/>
  <c r="AI83" i="5" s="1"/>
  <c r="AH43" i="5"/>
  <c r="AI43" i="5" s="1"/>
  <c r="AH85" i="5"/>
  <c r="AI85" i="5" s="1"/>
  <c r="AH80" i="5"/>
  <c r="AI80" i="5" s="1"/>
  <c r="AH20" i="5"/>
  <c r="AI20" i="5" s="1"/>
  <c r="AH27" i="5"/>
  <c r="AI27" i="5" s="1"/>
  <c r="AH32" i="5"/>
  <c r="AI32" i="5" s="1"/>
  <c r="AH28" i="5"/>
  <c r="AI28" i="5" s="1"/>
  <c r="AH78" i="5"/>
  <c r="AI78" i="5" s="1"/>
  <c r="AH57" i="5"/>
  <c r="AI57" i="5" s="1"/>
  <c r="AH17" i="5"/>
  <c r="AI17" i="5" s="1"/>
  <c r="AH53" i="5"/>
  <c r="AI53" i="5" s="1"/>
  <c r="AH70" i="5"/>
  <c r="AI70" i="5" s="1"/>
  <c r="AH52" i="5"/>
  <c r="AI52" i="5" s="1"/>
  <c r="AH65" i="5"/>
  <c r="AI65" i="5" s="1"/>
  <c r="AH81" i="5"/>
  <c r="AI81" i="5" s="1"/>
  <c r="AH54" i="5"/>
  <c r="AI54" i="5" s="1"/>
  <c r="AH51" i="5"/>
  <c r="AI51" i="5" s="1"/>
  <c r="AH26" i="5"/>
  <c r="AI26" i="5" s="1"/>
  <c r="AH75" i="5"/>
  <c r="AI75" i="5" s="1"/>
  <c r="AH84" i="5"/>
  <c r="AI84" i="5" s="1"/>
  <c r="AH45" i="5"/>
  <c r="AI45" i="5" s="1"/>
  <c r="AH68" i="5"/>
  <c r="AI68" i="5" s="1"/>
  <c r="AH39" i="5"/>
  <c r="AI39" i="5" s="1"/>
  <c r="AH31" i="5"/>
  <c r="AI31" i="5" s="1"/>
  <c r="AH25" i="5"/>
  <c r="AI25" i="5" s="1"/>
  <c r="AH33" i="5"/>
  <c r="AI33" i="5" s="1"/>
  <c r="AH69" i="5"/>
  <c r="AI69" i="5" s="1"/>
  <c r="AH18" i="5"/>
  <c r="AI18" i="5" s="1"/>
  <c r="AH49" i="5"/>
  <c r="AI49" i="5" s="1"/>
  <c r="AH67" i="5"/>
  <c r="AI67" i="5" s="1"/>
  <c r="AH40" i="5"/>
  <c r="AI40" i="5" s="1"/>
  <c r="AH86" i="5"/>
  <c r="AI86" i="5" s="1"/>
  <c r="AH46" i="5"/>
  <c r="AI46" i="5" s="1"/>
  <c r="AH59" i="5"/>
  <c r="AI59" i="5" s="1"/>
  <c r="AH22" i="5"/>
  <c r="AI22" i="5" s="1"/>
  <c r="AH74" i="5"/>
  <c r="AI74" i="5" s="1"/>
  <c r="AH82" i="5"/>
  <c r="AI82" i="5" s="1"/>
  <c r="AH64" i="5"/>
  <c r="AI64" i="5" s="1"/>
  <c r="AH38" i="5"/>
  <c r="AI38" i="5" s="1"/>
  <c r="AH79" i="5"/>
  <c r="AI79" i="5" s="1"/>
  <c r="AH63" i="5"/>
  <c r="AI63" i="5" s="1"/>
  <c r="AH41" i="5"/>
  <c r="AI41" i="5" s="1"/>
  <c r="AH76" i="5"/>
  <c r="AI76" i="5" s="1"/>
  <c r="AH30" i="5"/>
  <c r="AI30" i="5" s="1"/>
  <c r="AH62" i="5"/>
  <c r="AI62" i="5" s="1"/>
  <c r="AH60" i="5"/>
  <c r="AI60" i="5" s="1"/>
  <c r="L58" i="5" l="1"/>
  <c r="BP56" i="86"/>
  <c r="AE14" i="75"/>
  <c r="AE15" i="75"/>
  <c r="AD14" i="3"/>
  <c r="S15" i="5" s="1"/>
  <c r="AF14" i="3"/>
  <c r="T15" i="5" s="1"/>
  <c r="AB14" i="3"/>
  <c r="T14" i="3"/>
  <c r="AJ14" i="3"/>
  <c r="AD15" i="3"/>
  <c r="S16" i="5" s="1"/>
  <c r="AF15" i="3"/>
  <c r="T16" i="5" s="1"/>
  <c r="T15" i="3"/>
  <c r="AJ15" i="3"/>
  <c r="AD13" i="3"/>
  <c r="AF13" i="3"/>
  <c r="T14" i="5" s="1"/>
  <c r="T13" i="3"/>
  <c r="AJ13" i="3"/>
  <c r="AD7" i="3"/>
  <c r="S8" i="5" s="1"/>
  <c r="AF7" i="3"/>
  <c r="T8" i="5" s="1"/>
  <c r="AB7" i="3"/>
  <c r="T7" i="3"/>
  <c r="AJ7" i="3"/>
  <c r="AD8" i="3"/>
  <c r="S9" i="5" s="1"/>
  <c r="AF8" i="3"/>
  <c r="T9" i="5" s="1"/>
  <c r="T8" i="3"/>
  <c r="AJ8" i="3"/>
  <c r="AD9" i="3"/>
  <c r="S10" i="5" s="1"/>
  <c r="AF9" i="3"/>
  <c r="T9" i="3"/>
  <c r="AJ9" i="3"/>
  <c r="AD10" i="3"/>
  <c r="S11" i="5" s="1"/>
  <c r="AF10" i="3"/>
  <c r="T11" i="5" s="1"/>
  <c r="T10" i="3"/>
  <c r="AJ10" i="3"/>
  <c r="AD11" i="3"/>
  <c r="S12" i="5" s="1"/>
  <c r="AF11" i="3"/>
  <c r="T12" i="5" s="1"/>
  <c r="AB11" i="3"/>
  <c r="T11" i="3"/>
  <c r="AJ11" i="3"/>
  <c r="AD12" i="3"/>
  <c r="S13" i="5" s="1"/>
  <c r="AF12" i="3"/>
  <c r="T13" i="5" s="1"/>
  <c r="AB12" i="3"/>
  <c r="T12" i="3"/>
  <c r="AJ12" i="3"/>
  <c r="AD6" i="3"/>
  <c r="S7" i="5" s="1"/>
  <c r="AF6" i="3"/>
  <c r="T7" i="5" s="1"/>
  <c r="T6" i="3"/>
  <c r="AJ6" i="3"/>
  <c r="AD5" i="3"/>
  <c r="S6" i="5" s="1"/>
  <c r="AF5" i="3"/>
  <c r="T6" i="5" s="1"/>
  <c r="T5" i="3"/>
  <c r="AJ5" i="3"/>
  <c r="AD4" i="3"/>
  <c r="S5" i="5" s="1"/>
  <c r="AF4" i="3"/>
  <c r="T5" i="5" s="1"/>
  <c r="AB4" i="3"/>
  <c r="T4" i="3"/>
  <c r="AJ4" i="3"/>
  <c r="AD3" i="3"/>
  <c r="S4" i="5" s="1"/>
  <c r="AF3" i="3"/>
  <c r="T3" i="3"/>
  <c r="AJ3" i="3"/>
  <c r="AO4" i="75"/>
  <c r="AP4" i="75"/>
  <c r="AL4" i="75"/>
  <c r="AM4" i="75"/>
  <c r="AO5" i="75"/>
  <c r="AP5" i="75"/>
  <c r="AL5" i="75"/>
  <c r="AM5" i="75"/>
  <c r="AO6" i="75"/>
  <c r="AP6" i="75"/>
  <c r="AL6" i="75"/>
  <c r="AM6" i="75"/>
  <c r="AO7" i="75"/>
  <c r="AP7" i="75"/>
  <c r="AL7" i="75"/>
  <c r="AM7" i="75"/>
  <c r="AO8" i="75"/>
  <c r="AP8" i="75"/>
  <c r="AL8" i="75"/>
  <c r="AM8" i="75"/>
  <c r="AO9" i="75"/>
  <c r="AP9" i="75"/>
  <c r="AL9" i="75"/>
  <c r="AM9" i="75"/>
  <c r="AO10" i="75"/>
  <c r="AP10" i="75"/>
  <c r="AL10" i="75"/>
  <c r="AM10" i="75"/>
  <c r="AO11" i="75"/>
  <c r="AP11" i="75"/>
  <c r="AL11" i="75"/>
  <c r="AM11" i="75"/>
  <c r="AO12" i="75"/>
  <c r="AP12" i="75"/>
  <c r="AL12" i="75"/>
  <c r="AM12" i="75"/>
  <c r="AO13" i="75"/>
  <c r="AP13" i="75"/>
  <c r="AL13" i="75"/>
  <c r="AM13" i="75"/>
  <c r="AO14" i="75"/>
  <c r="AP14" i="75"/>
  <c r="AL14" i="75"/>
  <c r="AM14" i="75"/>
  <c r="AO15" i="75"/>
  <c r="AP15" i="75"/>
  <c r="AL15" i="75"/>
  <c r="AM15" i="75"/>
  <c r="AO3" i="75"/>
  <c r="AP3" i="75"/>
  <c r="AL3" i="75"/>
  <c r="AM3" i="75"/>
  <c r="L4" i="3"/>
  <c r="M4" i="3" s="1"/>
  <c r="N4" i="3" s="1"/>
  <c r="I4" i="3"/>
  <c r="L5" i="3"/>
  <c r="M5" i="3" s="1"/>
  <c r="N5" i="3" s="1"/>
  <c r="I5" i="3"/>
  <c r="L6" i="3"/>
  <c r="M6" i="3" s="1"/>
  <c r="N6" i="3" s="1"/>
  <c r="I6" i="3"/>
  <c r="L7" i="3"/>
  <c r="M7" i="3" s="1"/>
  <c r="N7" i="3" s="1"/>
  <c r="I7" i="3"/>
  <c r="L8" i="3"/>
  <c r="M8" i="3" s="1"/>
  <c r="N8" i="3" s="1"/>
  <c r="I8" i="3"/>
  <c r="L9" i="3"/>
  <c r="M9" i="3" s="1"/>
  <c r="N9" i="3" s="1"/>
  <c r="I9" i="3"/>
  <c r="L10" i="3"/>
  <c r="M10" i="3" s="1"/>
  <c r="N10" i="3" s="1"/>
  <c r="I10" i="3"/>
  <c r="L11" i="3"/>
  <c r="M11" i="3" s="1"/>
  <c r="N11" i="3" s="1"/>
  <c r="I11" i="3"/>
  <c r="L12" i="3"/>
  <c r="M12" i="3" s="1"/>
  <c r="N12" i="3" s="1"/>
  <c r="I12" i="3"/>
  <c r="L13" i="3"/>
  <c r="M13" i="3" s="1"/>
  <c r="N13" i="3" s="1"/>
  <c r="I13" i="3"/>
  <c r="L14" i="3"/>
  <c r="M14" i="3" s="1"/>
  <c r="N14" i="3" s="1"/>
  <c r="I14" i="3"/>
  <c r="L15" i="3"/>
  <c r="M15" i="3" s="1"/>
  <c r="N15" i="3" s="1"/>
  <c r="I15" i="3"/>
  <c r="L3" i="3"/>
  <c r="M3" i="3" s="1"/>
  <c r="I3" i="3"/>
  <c r="BP40" i="86"/>
  <c r="BP44" i="86"/>
  <c r="BP48" i="86"/>
  <c r="BP52" i="86"/>
  <c r="BP57" i="86"/>
  <c r="BP61" i="86"/>
  <c r="J11" i="4"/>
  <c r="J12" i="4"/>
  <c r="J13" i="4"/>
  <c r="J14" i="4"/>
  <c r="J4" i="4"/>
  <c r="J5" i="4"/>
  <c r="J6" i="4"/>
  <c r="J7" i="4"/>
  <c r="J8" i="4"/>
  <c r="J9" i="4"/>
  <c r="J10" i="4"/>
  <c r="J3" i="4"/>
  <c r="D3" i="75"/>
  <c r="E3" i="75"/>
  <c r="L3" i="75"/>
  <c r="M3" i="75"/>
  <c r="H3" i="75"/>
  <c r="I3" i="75"/>
  <c r="O3" i="75"/>
  <c r="P3" i="75"/>
  <c r="E3" i="4"/>
  <c r="D4" i="75"/>
  <c r="E4" i="75"/>
  <c r="L4" i="75"/>
  <c r="R4" i="75" s="1"/>
  <c r="M4" i="75"/>
  <c r="S4" i="75" s="1"/>
  <c r="H4" i="75"/>
  <c r="I4" i="75"/>
  <c r="O4" i="75"/>
  <c r="V4" i="75" s="1"/>
  <c r="P4" i="75"/>
  <c r="W4" i="75" s="1"/>
  <c r="G4" i="75"/>
  <c r="N4" i="75" s="1"/>
  <c r="U4" i="75" s="1"/>
  <c r="AG4" i="75" s="1"/>
  <c r="E5" i="5" s="1"/>
  <c r="E4" i="4"/>
  <c r="X5" i="5" s="1"/>
  <c r="Y4" i="4"/>
  <c r="D5" i="75"/>
  <c r="E5" i="75"/>
  <c r="L5" i="75"/>
  <c r="R5" i="75" s="1"/>
  <c r="M5" i="75"/>
  <c r="S5" i="75" s="1"/>
  <c r="H5" i="75"/>
  <c r="I5" i="75"/>
  <c r="O5" i="75"/>
  <c r="V5" i="75" s="1"/>
  <c r="P5" i="75"/>
  <c r="W5" i="75" s="1"/>
  <c r="G5" i="75"/>
  <c r="N5" i="75" s="1"/>
  <c r="U5" i="75" s="1"/>
  <c r="AG5" i="75" s="1"/>
  <c r="E6" i="5" s="1"/>
  <c r="E5" i="4"/>
  <c r="Y5" i="4"/>
  <c r="D6" i="75"/>
  <c r="E6" i="75"/>
  <c r="L6" i="75"/>
  <c r="R6" i="75" s="1"/>
  <c r="M6" i="75"/>
  <c r="S6" i="75" s="1"/>
  <c r="H6" i="75"/>
  <c r="I6" i="75"/>
  <c r="O6" i="75"/>
  <c r="V6" i="75" s="1"/>
  <c r="P6" i="75"/>
  <c r="W6" i="75" s="1"/>
  <c r="G6" i="75"/>
  <c r="N6" i="75" s="1"/>
  <c r="U6" i="75" s="1"/>
  <c r="AG6" i="75" s="1"/>
  <c r="E7" i="5" s="1"/>
  <c r="E6" i="4"/>
  <c r="Y6" i="4"/>
  <c r="D7" i="75"/>
  <c r="E7" i="75"/>
  <c r="L7" i="75"/>
  <c r="R7" i="75" s="1"/>
  <c r="M7" i="75"/>
  <c r="S7" i="75" s="1"/>
  <c r="H7" i="75"/>
  <c r="I7" i="75"/>
  <c r="O7" i="75"/>
  <c r="V7" i="75" s="1"/>
  <c r="P7" i="75"/>
  <c r="W7" i="75" s="1"/>
  <c r="G7" i="75"/>
  <c r="N7" i="75" s="1"/>
  <c r="U7" i="75" s="1"/>
  <c r="AG7" i="75" s="1"/>
  <c r="E8" i="5" s="1"/>
  <c r="E7" i="4"/>
  <c r="Y7" i="4"/>
  <c r="D8" i="75"/>
  <c r="E8" i="75"/>
  <c r="L8" i="75"/>
  <c r="R8" i="75" s="1"/>
  <c r="M8" i="75"/>
  <c r="S8" i="75" s="1"/>
  <c r="H8" i="75"/>
  <c r="I8" i="75"/>
  <c r="O8" i="75"/>
  <c r="V8" i="75" s="1"/>
  <c r="P8" i="75"/>
  <c r="W8" i="75" s="1"/>
  <c r="G8" i="75"/>
  <c r="N8" i="75" s="1"/>
  <c r="U8" i="75" s="1"/>
  <c r="AG8" i="75" s="1"/>
  <c r="E9" i="5" s="1"/>
  <c r="E8" i="4"/>
  <c r="Y8" i="4"/>
  <c r="D9" i="75"/>
  <c r="E9" i="75"/>
  <c r="L9" i="75"/>
  <c r="R9" i="75" s="1"/>
  <c r="M9" i="75"/>
  <c r="S9" i="75" s="1"/>
  <c r="H9" i="75"/>
  <c r="I9" i="75"/>
  <c r="O9" i="75"/>
  <c r="V9" i="75" s="1"/>
  <c r="P9" i="75"/>
  <c r="W9" i="75" s="1"/>
  <c r="G9" i="75"/>
  <c r="N9" i="75" s="1"/>
  <c r="U9" i="75" s="1"/>
  <c r="AG9" i="75" s="1"/>
  <c r="E10" i="5" s="1"/>
  <c r="E9" i="4"/>
  <c r="Y9" i="4"/>
  <c r="D10" i="75"/>
  <c r="E10" i="75"/>
  <c r="L10" i="75"/>
  <c r="R10" i="75" s="1"/>
  <c r="M10" i="75"/>
  <c r="S10" i="75" s="1"/>
  <c r="H10" i="75"/>
  <c r="I10" i="75"/>
  <c r="O10" i="75"/>
  <c r="V10" i="75" s="1"/>
  <c r="P10" i="75"/>
  <c r="W10" i="75" s="1"/>
  <c r="G10" i="75"/>
  <c r="N10" i="75" s="1"/>
  <c r="U10" i="75" s="1"/>
  <c r="AG10" i="75" s="1"/>
  <c r="E11" i="5" s="1"/>
  <c r="E10" i="4"/>
  <c r="Y10" i="4"/>
  <c r="D11" i="75"/>
  <c r="E11" i="75"/>
  <c r="L11" i="75"/>
  <c r="R11" i="75" s="1"/>
  <c r="M11" i="75"/>
  <c r="S11" i="75" s="1"/>
  <c r="H11" i="75"/>
  <c r="I11" i="75"/>
  <c r="O11" i="75"/>
  <c r="V11" i="75" s="1"/>
  <c r="P11" i="75"/>
  <c r="W11" i="75" s="1"/>
  <c r="G11" i="75"/>
  <c r="N11" i="75" s="1"/>
  <c r="U11" i="75" s="1"/>
  <c r="AG11" i="75" s="1"/>
  <c r="E12" i="5" s="1"/>
  <c r="E11" i="4"/>
  <c r="Y11" i="4"/>
  <c r="D12" i="75"/>
  <c r="E12" i="75"/>
  <c r="L12" i="75"/>
  <c r="R12" i="75" s="1"/>
  <c r="M12" i="75"/>
  <c r="S12" i="75" s="1"/>
  <c r="H12" i="75"/>
  <c r="I12" i="75"/>
  <c r="O12" i="75"/>
  <c r="V12" i="75" s="1"/>
  <c r="P12" i="75"/>
  <c r="W12" i="75" s="1"/>
  <c r="G12" i="75"/>
  <c r="N12" i="75" s="1"/>
  <c r="U12" i="75" s="1"/>
  <c r="AG12" i="75" s="1"/>
  <c r="E13" i="5" s="1"/>
  <c r="E12" i="4"/>
  <c r="Y12" i="4"/>
  <c r="D13" i="75"/>
  <c r="E13" i="75"/>
  <c r="L13" i="75"/>
  <c r="R13" i="75" s="1"/>
  <c r="M13" i="75"/>
  <c r="S13" i="75" s="1"/>
  <c r="G13" i="75"/>
  <c r="N13" i="75" s="1"/>
  <c r="U13" i="75" s="1"/>
  <c r="AG13" i="75" s="1"/>
  <c r="E14" i="5" s="1"/>
  <c r="H13" i="75"/>
  <c r="I13" i="75"/>
  <c r="O13" i="75"/>
  <c r="V13" i="75" s="1"/>
  <c r="P13" i="75"/>
  <c r="W13" i="75" s="1"/>
  <c r="E13" i="4"/>
  <c r="Y13" i="4"/>
  <c r="D14" i="75"/>
  <c r="E14" i="75"/>
  <c r="L14" i="75"/>
  <c r="R14" i="75" s="1"/>
  <c r="M14" i="75"/>
  <c r="S14" i="75" s="1"/>
  <c r="H14" i="75"/>
  <c r="I14" i="75"/>
  <c r="O14" i="75"/>
  <c r="V14" i="75" s="1"/>
  <c r="P14" i="75"/>
  <c r="W14" i="75" s="1"/>
  <c r="G14" i="75"/>
  <c r="N14" i="75" s="1"/>
  <c r="U14" i="75" s="1"/>
  <c r="AG14" i="75" s="1"/>
  <c r="E15" i="5" s="1"/>
  <c r="E14" i="4"/>
  <c r="Y14" i="4"/>
  <c r="D15" i="75"/>
  <c r="E15" i="75"/>
  <c r="L15" i="75"/>
  <c r="R15" i="75" s="1"/>
  <c r="M15" i="75"/>
  <c r="S15" i="75" s="1"/>
  <c r="H15" i="75"/>
  <c r="I15" i="75"/>
  <c r="O15" i="75"/>
  <c r="V15" i="75" s="1"/>
  <c r="P15" i="75"/>
  <c r="W15" i="75" s="1"/>
  <c r="G15" i="75"/>
  <c r="N15" i="75" s="1"/>
  <c r="U15" i="75" s="1"/>
  <c r="AG15" i="75" s="1"/>
  <c r="E16" i="5" s="1"/>
  <c r="T10" i="5"/>
  <c r="T4" i="5"/>
  <c r="S14" i="5"/>
  <c r="Z5" i="75" l="1"/>
  <c r="AO60" i="5"/>
  <c r="F58" i="84"/>
  <c r="G58" i="84" s="1"/>
  <c r="H58" i="84" s="1"/>
  <c r="AK60" i="5" s="1"/>
  <c r="AO56" i="5"/>
  <c r="F54" i="84"/>
  <c r="G54" i="84" s="1"/>
  <c r="H54" i="84" s="1"/>
  <c r="AK56" i="5" s="1"/>
  <c r="AO43" i="5"/>
  <c r="F41" i="84"/>
  <c r="G41" i="84" s="1"/>
  <c r="H41" i="84" s="1"/>
  <c r="AK43" i="5" s="1"/>
  <c r="AO39" i="5"/>
  <c r="F37" i="84"/>
  <c r="G37" i="84" s="1"/>
  <c r="H37" i="84" s="1"/>
  <c r="AK39" i="5" s="1"/>
  <c r="AO55" i="5"/>
  <c r="F53" i="84"/>
  <c r="G53" i="84" s="1"/>
  <c r="H53" i="84" s="1"/>
  <c r="AK55" i="5" s="1"/>
  <c r="AO51" i="5"/>
  <c r="F49" i="84"/>
  <c r="G49" i="84" s="1"/>
  <c r="H49" i="84" s="1"/>
  <c r="AK51" i="5" s="1"/>
  <c r="AO47" i="5"/>
  <c r="F45" i="84"/>
  <c r="G45" i="84" s="1"/>
  <c r="H45" i="84" s="1"/>
  <c r="AK47" i="5" s="1"/>
  <c r="Y3" i="4"/>
  <c r="AB3" i="4" s="1"/>
  <c r="S3" i="75"/>
  <c r="R3" i="75"/>
  <c r="N3" i="75"/>
  <c r="W3" i="75"/>
  <c r="V3" i="75"/>
  <c r="AE3" i="75"/>
  <c r="AH58" i="5"/>
  <c r="AI58" i="5" s="1"/>
  <c r="N3" i="3"/>
  <c r="Q3" i="3" s="1"/>
  <c r="X13" i="5"/>
  <c r="AF13" i="4"/>
  <c r="X12" i="5"/>
  <c r="X4" i="5"/>
  <c r="X14" i="5"/>
  <c r="X6" i="5"/>
  <c r="AF12" i="4"/>
  <c r="X11" i="5"/>
  <c r="AF4" i="4"/>
  <c r="AB3" i="3"/>
  <c r="AB8" i="3"/>
  <c r="R9" i="5" s="1"/>
  <c r="X10" i="5"/>
  <c r="AF10" i="4"/>
  <c r="X9" i="5"/>
  <c r="X8" i="5"/>
  <c r="X15" i="5"/>
  <c r="AF8" i="4"/>
  <c r="X7" i="5"/>
  <c r="AF5" i="4"/>
  <c r="AE6" i="5" s="1"/>
  <c r="AF11" i="4"/>
  <c r="AE12" i="5" s="1"/>
  <c r="AF3" i="4"/>
  <c r="AF9" i="4"/>
  <c r="AE10" i="5" s="1"/>
  <c r="AF7" i="4"/>
  <c r="AE8" i="5" s="1"/>
  <c r="AF14" i="4"/>
  <c r="AE15" i="5" s="1"/>
  <c r="AF6" i="4"/>
  <c r="AE7" i="5" s="1"/>
  <c r="AB10" i="3"/>
  <c r="R11" i="5" s="1"/>
  <c r="AB9" i="3"/>
  <c r="R10" i="5" s="1"/>
  <c r="AB5" i="3"/>
  <c r="R6" i="5" s="1"/>
  <c r="AB13" i="3"/>
  <c r="R14" i="5" s="1"/>
  <c r="AB6" i="3"/>
  <c r="R7" i="5" s="1"/>
  <c r="AB15" i="3"/>
  <c r="R16" i="5" s="1"/>
  <c r="AC4" i="75"/>
  <c r="AA13" i="75"/>
  <c r="AC11" i="75"/>
  <c r="BP83" i="86"/>
  <c r="G3" i="3"/>
  <c r="G15" i="3"/>
  <c r="M16" i="5" s="1"/>
  <c r="G14" i="3"/>
  <c r="M15" i="5" s="1"/>
  <c r="G13" i="3"/>
  <c r="M14" i="5" s="1"/>
  <c r="G12" i="3"/>
  <c r="M13" i="5" s="1"/>
  <c r="G11" i="3"/>
  <c r="M12" i="5" s="1"/>
  <c r="G10" i="3"/>
  <c r="G9" i="3"/>
  <c r="M10" i="5" s="1"/>
  <c r="G8" i="3"/>
  <c r="M9" i="5" s="1"/>
  <c r="G7" i="3"/>
  <c r="M8" i="5" s="1"/>
  <c r="G6" i="3"/>
  <c r="M7" i="5" s="1"/>
  <c r="G5" i="3"/>
  <c r="M6" i="5" s="1"/>
  <c r="G4" i="3"/>
  <c r="M5" i="5" s="1"/>
  <c r="BP67" i="86"/>
  <c r="BP59" i="86"/>
  <c r="BP50" i="86"/>
  <c r="BP34" i="86"/>
  <c r="BP26" i="86"/>
  <c r="BP18" i="86"/>
  <c r="BP10" i="86"/>
  <c r="F7" i="84" s="1"/>
  <c r="G7" i="84" s="1"/>
  <c r="Z13" i="75"/>
  <c r="AA6" i="75"/>
  <c r="AC15" i="75"/>
  <c r="Z12" i="75"/>
  <c r="AA11" i="75"/>
  <c r="AB7" i="75"/>
  <c r="E15" i="4"/>
  <c r="T15" i="4" s="1"/>
  <c r="BP87" i="86"/>
  <c r="F84" i="84" s="1"/>
  <c r="G84" i="84" s="1"/>
  <c r="H84" i="84" s="1"/>
  <c r="AK86" i="5" s="1"/>
  <c r="BP78" i="86"/>
  <c r="F75" i="84" s="1"/>
  <c r="G75" i="84" s="1"/>
  <c r="H75" i="84" s="1"/>
  <c r="AK77" i="5" s="1"/>
  <c r="BP71" i="86"/>
  <c r="BP54" i="86"/>
  <c r="BP46" i="86"/>
  <c r="F43" i="84" s="1"/>
  <c r="G43" i="84" s="1"/>
  <c r="H43" i="84" s="1"/>
  <c r="AK45" i="5" s="1"/>
  <c r="BP30" i="86"/>
  <c r="F27" i="84" s="1"/>
  <c r="G27" i="84" s="1"/>
  <c r="H27" i="84" s="1"/>
  <c r="AK29" i="5" s="1"/>
  <c r="BP14" i="86"/>
  <c r="BP6" i="86"/>
  <c r="F3" i="84" s="1"/>
  <c r="G3" i="84" s="1"/>
  <c r="BP8" i="86"/>
  <c r="BP16" i="86"/>
  <c r="F13" i="84" s="1"/>
  <c r="G13" i="84" s="1"/>
  <c r="BP22" i="86"/>
  <c r="F19" i="84" s="1"/>
  <c r="G19" i="84" s="1"/>
  <c r="H19" i="84" s="1"/>
  <c r="AK21" i="5" s="1"/>
  <c r="BP80" i="86"/>
  <c r="BP36" i="86"/>
  <c r="BP28" i="86"/>
  <c r="F25" i="84" s="1"/>
  <c r="G25" i="84" s="1"/>
  <c r="H25" i="84" s="1"/>
  <c r="AK27" i="5" s="1"/>
  <c r="BP32" i="86"/>
  <c r="BP85" i="86"/>
  <c r="BP77" i="86"/>
  <c r="BP65" i="86"/>
  <c r="BP69" i="86"/>
  <c r="F66" i="84" s="1"/>
  <c r="G66" i="84" s="1"/>
  <c r="H66" i="84" s="1"/>
  <c r="AK68" i="5" s="1"/>
  <c r="BP73" i="86"/>
  <c r="Z14" i="75"/>
  <c r="BP38" i="86"/>
  <c r="BP20" i="86"/>
  <c r="F17" i="84" s="1"/>
  <c r="G17" i="84" s="1"/>
  <c r="H17" i="84" s="1"/>
  <c r="AK19" i="5" s="1"/>
  <c r="BP24" i="86"/>
  <c r="F21" i="84" s="1"/>
  <c r="G21" i="84" s="1"/>
  <c r="H21" i="84" s="1"/>
  <c r="AK23" i="5" s="1"/>
  <c r="AB10" i="75"/>
  <c r="AB5" i="75"/>
  <c r="AB12" i="75"/>
  <c r="Z8" i="75"/>
  <c r="AA7" i="75"/>
  <c r="AB4" i="75"/>
  <c r="AQ5" i="75"/>
  <c r="J6" i="5" s="1"/>
  <c r="AB14" i="75"/>
  <c r="AB6" i="75"/>
  <c r="Z15" i="75"/>
  <c r="AA14" i="75"/>
  <c r="AB11" i="75"/>
  <c r="AD11" i="75" s="1"/>
  <c r="AC10" i="75"/>
  <c r="Z7" i="75"/>
  <c r="AB3" i="75"/>
  <c r="AA15" i="75"/>
  <c r="H14" i="4"/>
  <c r="Y15" i="5" s="1"/>
  <c r="AC9" i="75"/>
  <c r="Z6" i="75"/>
  <c r="AA5" i="75"/>
  <c r="AA12" i="75"/>
  <c r="Z4" i="75"/>
  <c r="K15" i="3"/>
  <c r="N16" i="5" s="1"/>
  <c r="K14" i="3"/>
  <c r="N15" i="5" s="1"/>
  <c r="K13" i="3"/>
  <c r="N14" i="5" s="1"/>
  <c r="K12" i="3"/>
  <c r="N13" i="5" s="1"/>
  <c r="K11" i="3"/>
  <c r="N12" i="5" s="1"/>
  <c r="K10" i="3"/>
  <c r="N11" i="5" s="1"/>
  <c r="K9" i="3"/>
  <c r="N10" i="5" s="1"/>
  <c r="K7" i="3"/>
  <c r="N8" i="5" s="1"/>
  <c r="K6" i="3"/>
  <c r="N7" i="5" s="1"/>
  <c r="AC12" i="75"/>
  <c r="AA9" i="75"/>
  <c r="Z3" i="75"/>
  <c r="F9" i="75"/>
  <c r="X13" i="75"/>
  <c r="AB15" i="75"/>
  <c r="AC14" i="75"/>
  <c r="AC13" i="75"/>
  <c r="Z11" i="75"/>
  <c r="AA10" i="75"/>
  <c r="AB8" i="75"/>
  <c r="AC7" i="75"/>
  <c r="AA3" i="75"/>
  <c r="AC3" i="75"/>
  <c r="V5" i="3"/>
  <c r="Q6" i="5" s="1"/>
  <c r="F7" i="75"/>
  <c r="AE14" i="5"/>
  <c r="AQ8" i="75"/>
  <c r="J9" i="5" s="1"/>
  <c r="Z10" i="75"/>
  <c r="AC6" i="75"/>
  <c r="F4" i="75"/>
  <c r="V13" i="3"/>
  <c r="Q14" i="5" s="1"/>
  <c r="T9" i="75"/>
  <c r="AC5" i="75"/>
  <c r="R13" i="5"/>
  <c r="J3" i="75"/>
  <c r="AK6" i="3"/>
  <c r="U7" i="5" s="1"/>
  <c r="R12" i="5"/>
  <c r="AB13" i="75"/>
  <c r="F13" i="75"/>
  <c r="J12" i="75"/>
  <c r="AB9" i="75"/>
  <c r="AC8" i="75"/>
  <c r="AA8" i="75"/>
  <c r="Z9" i="75"/>
  <c r="AA4" i="75"/>
  <c r="F15" i="75"/>
  <c r="X14" i="75"/>
  <c r="T12" i="75"/>
  <c r="J7" i="75"/>
  <c r="F5" i="75"/>
  <c r="J4" i="75"/>
  <c r="AQ12" i="75"/>
  <c r="J13" i="5" s="1"/>
  <c r="AE6" i="75"/>
  <c r="AJ6" i="75" s="1"/>
  <c r="G7" i="5" s="1"/>
  <c r="T15" i="75"/>
  <c r="T8" i="75"/>
  <c r="X5" i="75"/>
  <c r="T5" i="75"/>
  <c r="T3" i="75"/>
  <c r="AN15" i="75"/>
  <c r="I16" i="5" s="1"/>
  <c r="AN13" i="75"/>
  <c r="I14" i="5" s="1"/>
  <c r="AN7" i="75"/>
  <c r="I8" i="5" s="1"/>
  <c r="AN5" i="75"/>
  <c r="I6" i="5" s="1"/>
  <c r="AE7" i="75"/>
  <c r="AJ7" i="75" s="1"/>
  <c r="V8" i="3"/>
  <c r="Q9" i="5" s="1"/>
  <c r="R5" i="5"/>
  <c r="V10" i="3"/>
  <c r="Q11" i="5" s="1"/>
  <c r="AK7" i="3"/>
  <c r="U8" i="5" s="1"/>
  <c r="M11" i="5"/>
  <c r="V14" i="3"/>
  <c r="Q15" i="5" s="1"/>
  <c r="AB8" i="4"/>
  <c r="AD9" i="5" s="1"/>
  <c r="AE4" i="5"/>
  <c r="H11" i="4"/>
  <c r="Y12" i="5" s="1"/>
  <c r="H9" i="4"/>
  <c r="Y10" i="5" s="1"/>
  <c r="W3" i="4"/>
  <c r="AC4" i="5" s="1"/>
  <c r="W11" i="4"/>
  <c r="AC12" i="5" s="1"/>
  <c r="AE11" i="5"/>
  <c r="H8" i="4"/>
  <c r="Y9" i="5" s="1"/>
  <c r="M10" i="4"/>
  <c r="N10" i="4" s="1"/>
  <c r="Z11" i="5" s="1"/>
  <c r="M8" i="4"/>
  <c r="N8" i="4" s="1"/>
  <c r="Z9" i="5" s="1"/>
  <c r="AE16" i="5"/>
  <c r="AB11" i="4"/>
  <c r="AD12" i="5" s="1"/>
  <c r="F11" i="75"/>
  <c r="J10" i="75"/>
  <c r="X9" i="75"/>
  <c r="X7" i="75"/>
  <c r="W4" i="4"/>
  <c r="AC5" i="5" s="1"/>
  <c r="F3" i="75"/>
  <c r="H6" i="4"/>
  <c r="Y7" i="5" s="1"/>
  <c r="AD16" i="5"/>
  <c r="AB14" i="4"/>
  <c r="AD15" i="5" s="1"/>
  <c r="AB5" i="4"/>
  <c r="AC16" i="5"/>
  <c r="F14" i="75"/>
  <c r="W13" i="4"/>
  <c r="AC14" i="5" s="1"/>
  <c r="T10" i="75"/>
  <c r="W7" i="4"/>
  <c r="AC8" i="5" s="1"/>
  <c r="J6" i="75"/>
  <c r="W5" i="4"/>
  <c r="AC6" i="5" s="1"/>
  <c r="AE5" i="5"/>
  <c r="H7" i="4"/>
  <c r="Y8" i="5" s="1"/>
  <c r="M6" i="4"/>
  <c r="N6" i="4" s="1"/>
  <c r="Z7" i="5" s="1"/>
  <c r="M5" i="4"/>
  <c r="N5" i="4" s="1"/>
  <c r="Z6" i="5" s="1"/>
  <c r="M14" i="4"/>
  <c r="N14" i="4" s="1"/>
  <c r="Z15" i="5" s="1"/>
  <c r="M13" i="4"/>
  <c r="N13" i="4" s="1"/>
  <c r="Z14" i="5" s="1"/>
  <c r="AN4" i="75"/>
  <c r="I5" i="5" s="1"/>
  <c r="AK9" i="3"/>
  <c r="U10" i="5" s="1"/>
  <c r="K5" i="3"/>
  <c r="N6" i="5" s="1"/>
  <c r="AQ13" i="75"/>
  <c r="AQ9" i="75"/>
  <c r="J10" i="5" s="1"/>
  <c r="AK5" i="3"/>
  <c r="U6" i="5" s="1"/>
  <c r="V15" i="3"/>
  <c r="Q16" i="5" s="1"/>
  <c r="AE10" i="75"/>
  <c r="AJ10" i="75" s="1"/>
  <c r="G11" i="5" s="1"/>
  <c r="AE8" i="75"/>
  <c r="AJ8" i="75" s="1"/>
  <c r="G9" i="5" s="1"/>
  <c r="AJ15" i="75"/>
  <c r="G16" i="5" s="1"/>
  <c r="AE13" i="75"/>
  <c r="AJ13" i="75" s="1"/>
  <c r="G14" i="5" s="1"/>
  <c r="AN3" i="75"/>
  <c r="AN12" i="75"/>
  <c r="I13" i="5" s="1"/>
  <c r="AN11" i="75"/>
  <c r="I12" i="5" s="1"/>
  <c r="AN8" i="75"/>
  <c r="I9" i="5" s="1"/>
  <c r="V12" i="3"/>
  <c r="Q13" i="5" s="1"/>
  <c r="V7" i="3"/>
  <c r="Q8" i="5" s="1"/>
  <c r="AE9" i="75"/>
  <c r="AJ9" i="75" s="1"/>
  <c r="G10" i="5" s="1"/>
  <c r="T13" i="75"/>
  <c r="J11" i="75"/>
  <c r="AE9" i="5"/>
  <c r="J8" i="75"/>
  <c r="F8" i="75"/>
  <c r="T7" i="75"/>
  <c r="X6" i="75"/>
  <c r="Y16" i="5"/>
  <c r="M3" i="4"/>
  <c r="N3" i="4" s="1"/>
  <c r="M9" i="4"/>
  <c r="N9" i="4" s="1"/>
  <c r="Z10" i="5" s="1"/>
  <c r="J15" i="75"/>
  <c r="W12" i="4"/>
  <c r="AC13" i="5" s="1"/>
  <c r="X10" i="75"/>
  <c r="W9" i="4"/>
  <c r="AC10" i="5" s="1"/>
  <c r="H3" i="4"/>
  <c r="H13" i="4"/>
  <c r="Y14" i="5" s="1"/>
  <c r="H4" i="4"/>
  <c r="Y5" i="5" s="1"/>
  <c r="M7" i="4"/>
  <c r="N7" i="4" s="1"/>
  <c r="Z8" i="5" s="1"/>
  <c r="M4" i="4"/>
  <c r="N4" i="4" s="1"/>
  <c r="Z5" i="5" s="1"/>
  <c r="Z16" i="5"/>
  <c r="M12" i="4"/>
  <c r="N12" i="4" s="1"/>
  <c r="Z13" i="5" s="1"/>
  <c r="X15" i="75"/>
  <c r="J14" i="75"/>
  <c r="AE13" i="5"/>
  <c r="AB12" i="4"/>
  <c r="AD13" i="5" s="1"/>
  <c r="F12" i="75"/>
  <c r="X11" i="75"/>
  <c r="W8" i="4"/>
  <c r="AC9" i="5" s="1"/>
  <c r="AB6" i="4"/>
  <c r="AD7" i="5" s="1"/>
  <c r="T6" i="75"/>
  <c r="H12" i="4"/>
  <c r="Y13" i="5" s="1"/>
  <c r="H10" i="4"/>
  <c r="Y11" i="5" s="1"/>
  <c r="H5" i="4"/>
  <c r="Y6" i="5" s="1"/>
  <c r="M11" i="4"/>
  <c r="N11" i="4" s="1"/>
  <c r="K3" i="3"/>
  <c r="N4" i="5" s="1"/>
  <c r="K4" i="3"/>
  <c r="N5" i="5" s="1"/>
  <c r="Q4" i="3"/>
  <c r="O5" i="5" s="1"/>
  <c r="AQ14" i="75"/>
  <c r="J15" i="5" s="1"/>
  <c r="AQ4" i="75"/>
  <c r="V4" i="3"/>
  <c r="Q5" i="5" s="1"/>
  <c r="AK10" i="3"/>
  <c r="U11" i="5" s="1"/>
  <c r="R8" i="5"/>
  <c r="AK3" i="3"/>
  <c r="U4" i="5" s="1"/>
  <c r="AQ11" i="75"/>
  <c r="J12" i="5" s="1"/>
  <c r="AQ10" i="75"/>
  <c r="J11" i="5" s="1"/>
  <c r="AK11" i="3"/>
  <c r="U12" i="5" s="1"/>
  <c r="V9" i="3"/>
  <c r="Q10" i="5" s="1"/>
  <c r="AK8" i="3"/>
  <c r="U9" i="5" s="1"/>
  <c r="Q15" i="3"/>
  <c r="O16" i="5" s="1"/>
  <c r="Q14" i="3"/>
  <c r="O15" i="5" s="1"/>
  <c r="Q13" i="3"/>
  <c r="O14" i="5" s="1"/>
  <c r="Q12" i="3"/>
  <c r="Q11" i="3"/>
  <c r="O12" i="5" s="1"/>
  <c r="Q10" i="3"/>
  <c r="Q9" i="3"/>
  <c r="O10" i="5" s="1"/>
  <c r="Q8" i="3"/>
  <c r="O9" i="5" s="1"/>
  <c r="Q7" i="3"/>
  <c r="O8" i="5" s="1"/>
  <c r="Q6" i="3"/>
  <c r="Q5" i="3"/>
  <c r="O6" i="5" s="1"/>
  <c r="AQ3" i="75"/>
  <c r="J4" i="5" s="1"/>
  <c r="AN10" i="75"/>
  <c r="I11" i="5" s="1"/>
  <c r="AN9" i="75"/>
  <c r="I10" i="5" s="1"/>
  <c r="AQ6" i="75"/>
  <c r="J7" i="5" s="1"/>
  <c r="V3" i="3"/>
  <c r="Q4" i="5" s="1"/>
  <c r="AK4" i="3"/>
  <c r="U5" i="5" s="1"/>
  <c r="V6" i="3"/>
  <c r="Q7" i="5" s="1"/>
  <c r="AK12" i="3"/>
  <c r="U13" i="5" s="1"/>
  <c r="V11" i="3"/>
  <c r="Q12" i="5" s="1"/>
  <c r="AK14" i="3"/>
  <c r="U15" i="5" s="1"/>
  <c r="AK13" i="3"/>
  <c r="U14" i="5" s="1"/>
  <c r="AK15" i="3"/>
  <c r="U16" i="5" s="1"/>
  <c r="R15" i="5"/>
  <c r="AE11" i="75"/>
  <c r="AJ11" i="75" s="1"/>
  <c r="AJ14" i="75"/>
  <c r="BJ13" i="82"/>
  <c r="BJ9" i="82"/>
  <c r="AN40" i="5"/>
  <c r="BH4" i="82"/>
  <c r="BI4" i="82" s="1"/>
  <c r="BP86" i="86"/>
  <c r="BP81" i="86"/>
  <c r="F78" i="84" s="1"/>
  <c r="G78" i="84" s="1"/>
  <c r="H78" i="84" s="1"/>
  <c r="AK80" i="5" s="1"/>
  <c r="BP74" i="86"/>
  <c r="BP70" i="86"/>
  <c r="BP66" i="86"/>
  <c r="BP62" i="86"/>
  <c r="F59" i="84" s="1"/>
  <c r="G59" i="84" s="1"/>
  <c r="H59" i="84" s="1"/>
  <c r="AK61" i="5" s="1"/>
  <c r="BP58" i="86"/>
  <c r="BP49" i="86"/>
  <c r="BP45" i="86"/>
  <c r="F42" i="84" s="1"/>
  <c r="G42" i="84" s="1"/>
  <c r="H42" i="84" s="1"/>
  <c r="AK44" i="5" s="1"/>
  <c r="BP41" i="86"/>
  <c r="F38" i="84" s="1"/>
  <c r="G38" i="84" s="1"/>
  <c r="H38" i="84" s="1"/>
  <c r="AK40" i="5" s="1"/>
  <c r="BP37" i="86"/>
  <c r="F34" i="84" s="1"/>
  <c r="G34" i="84" s="1"/>
  <c r="H34" i="84" s="1"/>
  <c r="AK36" i="5" s="1"/>
  <c r="BP25" i="86"/>
  <c r="F22" i="84" s="1"/>
  <c r="G22" i="84" s="1"/>
  <c r="H22" i="84" s="1"/>
  <c r="AK24" i="5" s="1"/>
  <c r="BP21" i="86"/>
  <c r="BP17" i="86"/>
  <c r="BP13" i="86"/>
  <c r="BP84" i="86"/>
  <c r="F81" i="84" s="1"/>
  <c r="G81" i="84" s="1"/>
  <c r="H81" i="84" s="1"/>
  <c r="AK83" i="5" s="1"/>
  <c r="BP79" i="86"/>
  <c r="BP76" i="86"/>
  <c r="F73" i="84" s="1"/>
  <c r="G73" i="84" s="1"/>
  <c r="H73" i="84" s="1"/>
  <c r="AK75" i="5" s="1"/>
  <c r="BP72" i="86"/>
  <c r="BP68" i="86"/>
  <c r="F65" i="84" s="1"/>
  <c r="G65" i="84" s="1"/>
  <c r="H65" i="84" s="1"/>
  <c r="AK67" i="5" s="1"/>
  <c r="BP64" i="86"/>
  <c r="F61" i="84" s="1"/>
  <c r="G61" i="84" s="1"/>
  <c r="H61" i="84" s="1"/>
  <c r="AK63" i="5" s="1"/>
  <c r="BP60" i="86"/>
  <c r="BP55" i="86"/>
  <c r="BP51" i="86"/>
  <c r="F48" i="84" s="1"/>
  <c r="G48" i="84" s="1"/>
  <c r="H48" i="84" s="1"/>
  <c r="AK50" i="5" s="1"/>
  <c r="BP47" i="86"/>
  <c r="F44" i="84" s="1"/>
  <c r="G44" i="84" s="1"/>
  <c r="H44" i="84" s="1"/>
  <c r="AK46" i="5" s="1"/>
  <c r="BP43" i="86"/>
  <c r="BP39" i="86"/>
  <c r="F36" i="84" s="1"/>
  <c r="G36" i="84" s="1"/>
  <c r="H36" i="84" s="1"/>
  <c r="AK38" i="5" s="1"/>
  <c r="BP35" i="86"/>
  <c r="BP31" i="86"/>
  <c r="BP27" i="86"/>
  <c r="F24" i="84" s="1"/>
  <c r="G24" i="84" s="1"/>
  <c r="H24" i="84" s="1"/>
  <c r="AK26" i="5" s="1"/>
  <c r="BP23" i="86"/>
  <c r="BP19" i="86"/>
  <c r="BP15" i="86"/>
  <c r="F12" i="84" s="1"/>
  <c r="G12" i="84" s="1"/>
  <c r="BP11" i="86"/>
  <c r="F8" i="84" s="1"/>
  <c r="G8" i="84" s="1"/>
  <c r="BP7" i="86"/>
  <c r="BP5" i="86"/>
  <c r="F2" i="84" s="1"/>
  <c r="AL43" i="5"/>
  <c r="AM43" i="5" s="1"/>
  <c r="AL39" i="5"/>
  <c r="AM39" i="5" s="1"/>
  <c r="AL47" i="5"/>
  <c r="AM47" i="5" s="1"/>
  <c r="BK4" i="83"/>
  <c r="AL75" i="5"/>
  <c r="AM75" i="5" s="1"/>
  <c r="AL74" i="5"/>
  <c r="AM74" i="5" s="1"/>
  <c r="AL65" i="5"/>
  <c r="AM65" i="5" s="1"/>
  <c r="AL61" i="5"/>
  <c r="AM61" i="5" s="1"/>
  <c r="BK2" i="83"/>
  <c r="AL19" i="5"/>
  <c r="AM19" i="5" s="1"/>
  <c r="BK7" i="83"/>
  <c r="BK3" i="83"/>
  <c r="AL28" i="5"/>
  <c r="AM28" i="5" s="1"/>
  <c r="AL21" i="5"/>
  <c r="AM21" i="5" s="1"/>
  <c r="BK13" i="83"/>
  <c r="BK10" i="83"/>
  <c r="B10" i="84" s="1"/>
  <c r="C10" i="84" s="1"/>
  <c r="BK9" i="83"/>
  <c r="BK6" i="83"/>
  <c r="B6" i="84" s="1"/>
  <c r="C6" i="84" s="1"/>
  <c r="BK5" i="83"/>
  <c r="AL85" i="5"/>
  <c r="AM85" i="5" s="1"/>
  <c r="AL77" i="5"/>
  <c r="AM77" i="5" s="1"/>
  <c r="AL73" i="5"/>
  <c r="AM73" i="5" s="1"/>
  <c r="AL72" i="5"/>
  <c r="AM72" i="5" s="1"/>
  <c r="AL23" i="5"/>
  <c r="AM23" i="5" s="1"/>
  <c r="AL18" i="5"/>
  <c r="AM18" i="5" s="1"/>
  <c r="BK12" i="83"/>
  <c r="BK11" i="83"/>
  <c r="BK8" i="83"/>
  <c r="AL63" i="5"/>
  <c r="AM63" i="5" s="1"/>
  <c r="T14" i="75"/>
  <c r="AB10" i="4"/>
  <c r="W14" i="4"/>
  <c r="AC15" i="5" s="1"/>
  <c r="J13" i="75"/>
  <c r="W10" i="4"/>
  <c r="AC11" i="5" s="1"/>
  <c r="F10" i="75"/>
  <c r="J9" i="75"/>
  <c r="AB4" i="4"/>
  <c r="X4" i="75"/>
  <c r="X12" i="75"/>
  <c r="AB7" i="4"/>
  <c r="W6" i="4"/>
  <c r="AC7" i="5" s="1"/>
  <c r="F6" i="75"/>
  <c r="J5" i="75"/>
  <c r="T4" i="75"/>
  <c r="AB13" i="4"/>
  <c r="T11" i="75"/>
  <c r="AB9" i="4"/>
  <c r="X8" i="75"/>
  <c r="X3" i="75"/>
  <c r="AN58" i="5"/>
  <c r="AN23" i="5"/>
  <c r="AN19" i="5"/>
  <c r="AN57" i="5"/>
  <c r="AN53" i="5"/>
  <c r="AN45" i="5"/>
  <c r="AN22" i="5"/>
  <c r="BJ14" i="82"/>
  <c r="BK14" i="82"/>
  <c r="BH14" i="82"/>
  <c r="BI14" i="82" s="1"/>
  <c r="BL14" i="82"/>
  <c r="AN66" i="5"/>
  <c r="AN21" i="5"/>
  <c r="AN18" i="5"/>
  <c r="BK5" i="82"/>
  <c r="BJ5" i="82"/>
  <c r="AN49" i="5"/>
  <c r="BK11" i="82"/>
  <c r="BJ6" i="82"/>
  <c r="BJ3" i="82"/>
  <c r="BP53" i="86"/>
  <c r="BP9" i="86"/>
  <c r="F6" i="84" s="1"/>
  <c r="G6" i="84" s="1"/>
  <c r="AL59" i="5"/>
  <c r="AM59" i="5" s="1"/>
  <c r="AL52" i="5"/>
  <c r="AM52" i="5" s="1"/>
  <c r="AN52" i="5"/>
  <c r="BL4" i="82"/>
  <c r="AL70" i="5"/>
  <c r="AM70" i="5" s="1"/>
  <c r="AL58" i="5"/>
  <c r="AM58" i="5" s="1"/>
  <c r="AL50" i="5"/>
  <c r="AM50" i="5" s="1"/>
  <c r="AL48" i="5"/>
  <c r="AM48" i="5" s="1"/>
  <c r="AL46" i="5"/>
  <c r="AM46" i="5" s="1"/>
  <c r="BK13" i="82"/>
  <c r="BJ8" i="82"/>
  <c r="BH5" i="82"/>
  <c r="BI5" i="82" s="1"/>
  <c r="BJ4" i="82"/>
  <c r="AN24" i="5"/>
  <c r="AN20" i="5"/>
  <c r="AN17" i="5"/>
  <c r="BP75" i="86"/>
  <c r="F72" i="84" s="1"/>
  <c r="G72" i="84" s="1"/>
  <c r="H72" i="84" s="1"/>
  <c r="AK74" i="5" s="1"/>
  <c r="BP63" i="86"/>
  <c r="AL44" i="5"/>
  <c r="AM44" i="5" s="1"/>
  <c r="AL42" i="5"/>
  <c r="AM42" i="5" s="1"/>
  <c r="AL40" i="5"/>
  <c r="AM40" i="5" s="1"/>
  <c r="AL38" i="5"/>
  <c r="AM38" i="5" s="1"/>
  <c r="AL36" i="5"/>
  <c r="AM36" i="5" s="1"/>
  <c r="AN69" i="5"/>
  <c r="AN43" i="5"/>
  <c r="BH12" i="82"/>
  <c r="BI12" i="82" s="1"/>
  <c r="AL29" i="5"/>
  <c r="AM29" i="5" s="1"/>
  <c r="AL71" i="5"/>
  <c r="AM71" i="5" s="1"/>
  <c r="AL69" i="5"/>
  <c r="AM69" i="5" s="1"/>
  <c r="AL56" i="5"/>
  <c r="AM56" i="5" s="1"/>
  <c r="AL54" i="5"/>
  <c r="AM54" i="5" s="1"/>
  <c r="AL33" i="5"/>
  <c r="AM33" i="5" s="1"/>
  <c r="AN14" i="75"/>
  <c r="I15" i="5" s="1"/>
  <c r="AQ7" i="75"/>
  <c r="AL31" i="5"/>
  <c r="AM31" i="5" s="1"/>
  <c r="K8" i="3"/>
  <c r="N9" i="5" s="1"/>
  <c r="AQ15" i="75"/>
  <c r="AN6" i="75"/>
  <c r="I7" i="5" s="1"/>
  <c r="AE12" i="75"/>
  <c r="AJ12" i="75" s="1"/>
  <c r="AE5" i="75"/>
  <c r="AJ5" i="75" s="1"/>
  <c r="AE4" i="75"/>
  <c r="AJ4" i="75" s="1"/>
  <c r="BP33" i="86"/>
  <c r="BP29" i="86"/>
  <c r="AN70" i="5"/>
  <c r="AN68" i="5"/>
  <c r="BP42" i="86"/>
  <c r="F39" i="84" s="1"/>
  <c r="G39" i="84" s="1"/>
  <c r="H39" i="84" s="1"/>
  <c r="AK41" i="5" s="1"/>
  <c r="BP12" i="86"/>
  <c r="F9" i="84" s="1"/>
  <c r="G9" i="84" s="1"/>
  <c r="AN60" i="5"/>
  <c r="AN59" i="5"/>
  <c r="AN56" i="5"/>
  <c r="AN55" i="5"/>
  <c r="AN48" i="5"/>
  <c r="AN47" i="5"/>
  <c r="AN46" i="5"/>
  <c r="BH10" i="82"/>
  <c r="BI10" i="82" s="1"/>
  <c r="BK9" i="82"/>
  <c r="AN33" i="5"/>
  <c r="BJ11" i="82"/>
  <c r="BJ10" i="82"/>
  <c r="AN65" i="5"/>
  <c r="AN44" i="5"/>
  <c r="AN30" i="5"/>
  <c r="BK12" i="82"/>
  <c r="BL9" i="82"/>
  <c r="BH9" i="82"/>
  <c r="BI9" i="82" s="1"/>
  <c r="BJ7" i="82"/>
  <c r="BH3" i="82"/>
  <c r="BI3" i="82" s="1"/>
  <c r="AN41" i="5"/>
  <c r="AN29" i="5"/>
  <c r="BL11" i="82"/>
  <c r="BH11" i="82"/>
  <c r="BI11" i="82" s="1"/>
  <c r="BL5" i="82"/>
  <c r="BK10" i="82"/>
  <c r="BL8" i="82"/>
  <c r="BH8" i="82"/>
  <c r="BI8" i="82" s="1"/>
  <c r="BK8" i="82"/>
  <c r="BL7" i="82"/>
  <c r="BH7" i="82"/>
  <c r="BI7" i="82" s="1"/>
  <c r="BK7" i="82"/>
  <c r="BL6" i="82"/>
  <c r="BH6" i="82"/>
  <c r="BI6" i="82" s="1"/>
  <c r="BK6" i="82"/>
  <c r="BK4" i="82"/>
  <c r="BK3" i="82"/>
  <c r="BL3" i="82"/>
  <c r="AN75" i="5"/>
  <c r="AN74" i="5"/>
  <c r="AN73" i="5"/>
  <c r="AN72" i="5"/>
  <c r="AN61" i="5"/>
  <c r="AN39" i="5"/>
  <c r="AN38" i="5"/>
  <c r="AN32" i="5"/>
  <c r="AN31" i="5"/>
  <c r="AN26" i="5"/>
  <c r="AN25" i="5"/>
  <c r="BL13" i="82"/>
  <c r="BH13" i="82"/>
  <c r="BI13" i="82" s="1"/>
  <c r="BJ12" i="82"/>
  <c r="BL12" i="82"/>
  <c r="BL10" i="82"/>
  <c r="AD8" i="75" l="1"/>
  <c r="AD4" i="75"/>
  <c r="AO70" i="5"/>
  <c r="F68" i="84"/>
  <c r="G68" i="84" s="1"/>
  <c r="H68" i="84" s="1"/>
  <c r="AK70" i="5" s="1"/>
  <c r="AO66" i="5"/>
  <c r="F64" i="84"/>
  <c r="G64" i="84" s="1"/>
  <c r="H64" i="84" s="1"/>
  <c r="AK66" i="5" s="1"/>
  <c r="AO78" i="5"/>
  <c r="F76" i="84"/>
  <c r="G76" i="84" s="1"/>
  <c r="H76" i="84" s="1"/>
  <c r="AK78" i="5" s="1"/>
  <c r="AO85" i="5"/>
  <c r="F83" i="84"/>
  <c r="G83" i="84" s="1"/>
  <c r="H83" i="84" s="1"/>
  <c r="AK85" i="5" s="1"/>
  <c r="AO64" i="5"/>
  <c r="F62" i="84"/>
  <c r="G62" i="84" s="1"/>
  <c r="H62" i="84" s="1"/>
  <c r="AK64" i="5" s="1"/>
  <c r="AO52" i="5"/>
  <c r="F50" i="84"/>
  <c r="G50" i="84" s="1"/>
  <c r="H50" i="84" s="1"/>
  <c r="AK52" i="5" s="1"/>
  <c r="AO42" i="5"/>
  <c r="F40" i="84"/>
  <c r="G40" i="84" s="1"/>
  <c r="H40" i="84" s="1"/>
  <c r="AK42" i="5" s="1"/>
  <c r="AO28" i="5"/>
  <c r="F26" i="84"/>
  <c r="G26" i="84" s="1"/>
  <c r="H26" i="84" s="1"/>
  <c r="AK28" i="5" s="1"/>
  <c r="AO22" i="5"/>
  <c r="F20" i="84"/>
  <c r="G20" i="84" s="1"/>
  <c r="H20" i="84" s="1"/>
  <c r="AK22" i="5" s="1"/>
  <c r="AO54" i="5"/>
  <c r="F52" i="84"/>
  <c r="G52" i="84" s="1"/>
  <c r="H52" i="84" s="1"/>
  <c r="AK54" i="5" s="1"/>
  <c r="AO12" i="5"/>
  <c r="F10" i="84"/>
  <c r="G10" i="84" s="1"/>
  <c r="AO57" i="5"/>
  <c r="F55" i="84"/>
  <c r="G55" i="84" s="1"/>
  <c r="H55" i="84" s="1"/>
  <c r="AK57" i="5" s="1"/>
  <c r="AO84" i="5"/>
  <c r="F82" i="84"/>
  <c r="G82" i="84" s="1"/>
  <c r="H82" i="84" s="1"/>
  <c r="AK84" i="5" s="1"/>
  <c r="AO17" i="5"/>
  <c r="F15" i="84"/>
  <c r="G15" i="84" s="1"/>
  <c r="H15" i="84" s="1"/>
  <c r="AK17" i="5" s="1"/>
  <c r="AO76" i="5"/>
  <c r="F74" i="84"/>
  <c r="G74" i="84" s="1"/>
  <c r="H74" i="84" s="1"/>
  <c r="AK76" i="5" s="1"/>
  <c r="AO31" i="5"/>
  <c r="F29" i="84"/>
  <c r="G29" i="84" s="1"/>
  <c r="H29" i="84" s="1"/>
  <c r="AK31" i="5" s="1"/>
  <c r="AO13" i="5"/>
  <c r="F11" i="84"/>
  <c r="G11" i="84" s="1"/>
  <c r="AO25" i="5"/>
  <c r="F23" i="84"/>
  <c r="G23" i="84" s="1"/>
  <c r="H23" i="84" s="1"/>
  <c r="AK25" i="5" s="1"/>
  <c r="AO18" i="5"/>
  <c r="F16" i="84"/>
  <c r="G16" i="84" s="1"/>
  <c r="H16" i="84" s="1"/>
  <c r="AK18" i="5" s="1"/>
  <c r="AO32" i="5"/>
  <c r="F30" i="84"/>
  <c r="G30" i="84" s="1"/>
  <c r="H30" i="84" s="1"/>
  <c r="AK32" i="5" s="1"/>
  <c r="AO59" i="5"/>
  <c r="F57" i="84"/>
  <c r="G57" i="84" s="1"/>
  <c r="H57" i="84" s="1"/>
  <c r="AK59" i="5" s="1"/>
  <c r="AO16" i="5"/>
  <c r="F14" i="84"/>
  <c r="G14" i="84" s="1"/>
  <c r="H14" i="84" s="1"/>
  <c r="AK16" i="5" s="1"/>
  <c r="AO62" i="5"/>
  <c r="F60" i="84"/>
  <c r="G60" i="84" s="1"/>
  <c r="H60" i="84" s="1"/>
  <c r="AK62" i="5" s="1"/>
  <c r="AO30" i="5"/>
  <c r="F28" i="84"/>
  <c r="G28" i="84" s="1"/>
  <c r="H28" i="84" s="1"/>
  <c r="AK30" i="5" s="1"/>
  <c r="AO20" i="5"/>
  <c r="F18" i="84"/>
  <c r="G18" i="84" s="1"/>
  <c r="H18" i="84" s="1"/>
  <c r="AK20" i="5" s="1"/>
  <c r="AO65" i="5"/>
  <c r="F63" i="84"/>
  <c r="G63" i="84" s="1"/>
  <c r="H63" i="84" s="1"/>
  <c r="AK65" i="5" s="1"/>
  <c r="AO37" i="5"/>
  <c r="F35" i="84"/>
  <c r="G35" i="84" s="1"/>
  <c r="H35" i="84" s="1"/>
  <c r="AK37" i="5" s="1"/>
  <c r="AO33" i="5"/>
  <c r="F31" i="84"/>
  <c r="G31" i="84" s="1"/>
  <c r="H31" i="84" s="1"/>
  <c r="AK33" i="5" s="1"/>
  <c r="G2" i="84"/>
  <c r="AO34" i="5"/>
  <c r="F32" i="84"/>
  <c r="G32" i="84" s="1"/>
  <c r="H32" i="84" s="1"/>
  <c r="AK34" i="5" s="1"/>
  <c r="AO69" i="5"/>
  <c r="F67" i="84"/>
  <c r="G67" i="84" s="1"/>
  <c r="H67" i="84" s="1"/>
  <c r="AK69" i="5" s="1"/>
  <c r="AO35" i="5"/>
  <c r="F33" i="84"/>
  <c r="G33" i="84" s="1"/>
  <c r="AO49" i="5"/>
  <c r="F47" i="84"/>
  <c r="G47" i="84" s="1"/>
  <c r="H47" i="84" s="1"/>
  <c r="AK49" i="5" s="1"/>
  <c r="AO82" i="5"/>
  <c r="F80" i="84"/>
  <c r="G80" i="84" s="1"/>
  <c r="H80" i="84" s="1"/>
  <c r="AK82" i="5" s="1"/>
  <c r="AO48" i="5"/>
  <c r="F46" i="84"/>
  <c r="G46" i="84" s="1"/>
  <c r="H46" i="84" s="1"/>
  <c r="AK48" i="5" s="1"/>
  <c r="AO7" i="5"/>
  <c r="F5" i="84"/>
  <c r="G5" i="84" s="1"/>
  <c r="AO6" i="5"/>
  <c r="F4" i="84"/>
  <c r="G4" i="84" s="1"/>
  <c r="AO71" i="5"/>
  <c r="F69" i="84"/>
  <c r="G69" i="84" s="1"/>
  <c r="H69" i="84" s="1"/>
  <c r="AK71" i="5" s="1"/>
  <c r="AO73" i="5"/>
  <c r="F71" i="84"/>
  <c r="G71" i="84" s="1"/>
  <c r="H71" i="84" s="1"/>
  <c r="AK73" i="5" s="1"/>
  <c r="AO72" i="5"/>
  <c r="F70" i="84"/>
  <c r="G70" i="84" s="1"/>
  <c r="H70" i="84" s="1"/>
  <c r="AK72" i="5" s="1"/>
  <c r="AO79" i="5"/>
  <c r="F77" i="84"/>
  <c r="G77" i="84" s="1"/>
  <c r="H77" i="84" s="1"/>
  <c r="AK79" i="5" s="1"/>
  <c r="AO53" i="5"/>
  <c r="F51" i="84"/>
  <c r="G51" i="84" s="1"/>
  <c r="H51" i="84" s="1"/>
  <c r="AK53" i="5" s="1"/>
  <c r="AO58" i="5"/>
  <c r="F56" i="84"/>
  <c r="G56" i="84" s="1"/>
  <c r="H56" i="84" s="1"/>
  <c r="AK58" i="5" s="1"/>
  <c r="D5" i="84"/>
  <c r="E5" i="84" s="1"/>
  <c r="D10" i="84"/>
  <c r="E10" i="84" s="1"/>
  <c r="D9" i="84"/>
  <c r="E9" i="84" s="1"/>
  <c r="D6" i="84"/>
  <c r="E6" i="84" s="1"/>
  <c r="H6" i="84" s="1"/>
  <c r="AK8" i="5" s="1"/>
  <c r="D12" i="84"/>
  <c r="E12" i="84" s="1"/>
  <c r="D3" i="84"/>
  <c r="E3" i="84" s="1"/>
  <c r="D7" i="84"/>
  <c r="E7" i="84" s="1"/>
  <c r="D2" i="84"/>
  <c r="E2" i="84" s="1"/>
  <c r="D4" i="84"/>
  <c r="E4" i="84" s="1"/>
  <c r="D13" i="84"/>
  <c r="E13" i="84" s="1"/>
  <c r="AN10" i="5"/>
  <c r="R4" i="5"/>
  <c r="U3" i="75"/>
  <c r="AJ3" i="75"/>
  <c r="G4" i="5" s="1"/>
  <c r="G15" i="5"/>
  <c r="AD13" i="75"/>
  <c r="I4" i="5"/>
  <c r="BL13" i="83"/>
  <c r="B13" i="84"/>
  <c r="C13" i="84" s="1"/>
  <c r="AL6" i="5"/>
  <c r="AM6" i="5" s="1"/>
  <c r="B4" i="84"/>
  <c r="C4" i="84" s="1"/>
  <c r="BL11" i="83"/>
  <c r="B11" i="84"/>
  <c r="C11" i="84" s="1"/>
  <c r="BL5" i="83"/>
  <c r="B5" i="84"/>
  <c r="C5" i="84" s="1"/>
  <c r="BL7" i="83"/>
  <c r="B7" i="84"/>
  <c r="C7" i="84" s="1"/>
  <c r="BL3" i="83"/>
  <c r="B3" i="84"/>
  <c r="C3" i="84" s="1"/>
  <c r="AL14" i="5"/>
  <c r="AM14" i="5" s="1"/>
  <c r="B12" i="84"/>
  <c r="C12" i="84" s="1"/>
  <c r="H12" i="84" s="1"/>
  <c r="AK14" i="5" s="1"/>
  <c r="AL10" i="5"/>
  <c r="AM10" i="5" s="1"/>
  <c r="B8" i="84"/>
  <c r="C8" i="84" s="1"/>
  <c r="BL9" i="83"/>
  <c r="B9" i="84"/>
  <c r="C9" i="84" s="1"/>
  <c r="M4" i="5"/>
  <c r="T8" i="4"/>
  <c r="T6" i="4"/>
  <c r="AB7" i="5" s="1"/>
  <c r="Y4" i="5"/>
  <c r="AN13" i="5"/>
  <c r="D11" i="84"/>
  <c r="E11" i="84" s="1"/>
  <c r="AN35" i="5"/>
  <c r="D33" i="84"/>
  <c r="E33" i="84" s="1"/>
  <c r="H33" i="84" s="1"/>
  <c r="AK35" i="5" s="1"/>
  <c r="O4" i="5"/>
  <c r="T4" i="4"/>
  <c r="AB5" i="5" s="1"/>
  <c r="T3" i="4"/>
  <c r="AB4" i="5" s="1"/>
  <c r="T10" i="4"/>
  <c r="AB11" i="5" s="1"/>
  <c r="T11" i="4"/>
  <c r="AB12" i="5" s="1"/>
  <c r="AF8" i="75"/>
  <c r="D9" i="5" s="1"/>
  <c r="T14" i="4"/>
  <c r="AB15" i="5" s="1"/>
  <c r="T9" i="4"/>
  <c r="AB10" i="5" s="1"/>
  <c r="T5" i="4"/>
  <c r="T12" i="4"/>
  <c r="AB13" i="5" s="1"/>
  <c r="T7" i="4"/>
  <c r="T13" i="4"/>
  <c r="AB14" i="5" s="1"/>
  <c r="AO14" i="5"/>
  <c r="AO8" i="5"/>
  <c r="AO9" i="5"/>
  <c r="AD10" i="75"/>
  <c r="AO4" i="5"/>
  <c r="AD9" i="75"/>
  <c r="AD6" i="75"/>
  <c r="AD12" i="75"/>
  <c r="AH8" i="75"/>
  <c r="F9" i="5" s="1"/>
  <c r="AH7" i="75"/>
  <c r="F8" i="5" s="1"/>
  <c r="AD3" i="75"/>
  <c r="AF10" i="75"/>
  <c r="D11" i="5" s="1"/>
  <c r="AH3" i="75"/>
  <c r="AF6" i="75"/>
  <c r="D7" i="5" s="1"/>
  <c r="AR11" i="75"/>
  <c r="K12" i="5" s="1"/>
  <c r="AF7" i="75"/>
  <c r="D8" i="5" s="1"/>
  <c r="AD15" i="75"/>
  <c r="AH11" i="75"/>
  <c r="F12" i="5" s="1"/>
  <c r="AO63" i="5"/>
  <c r="AO77" i="5"/>
  <c r="AO67" i="5"/>
  <c r="AO24" i="5"/>
  <c r="AO86" i="5"/>
  <c r="AO38" i="5"/>
  <c r="AO36" i="5"/>
  <c r="AO23" i="5"/>
  <c r="AO74" i="5"/>
  <c r="AO75" i="5"/>
  <c r="AO40" i="5"/>
  <c r="AO80" i="5"/>
  <c r="AO19" i="5"/>
  <c r="AO46" i="5"/>
  <c r="AO44" i="5"/>
  <c r="AO27" i="5"/>
  <c r="AO29" i="5"/>
  <c r="AO50" i="5"/>
  <c r="AO83" i="5"/>
  <c r="AO45" i="5"/>
  <c r="AO41" i="5"/>
  <c r="AO26" i="5"/>
  <c r="AO61" i="5"/>
  <c r="AO68" i="5"/>
  <c r="AO21" i="5"/>
  <c r="AN42" i="5"/>
  <c r="AN37" i="5"/>
  <c r="AN54" i="5"/>
  <c r="AN64" i="5"/>
  <c r="AN63" i="5"/>
  <c r="AN34" i="5"/>
  <c r="AN50" i="5"/>
  <c r="AN62" i="5"/>
  <c r="AN51" i="5"/>
  <c r="AN36" i="5"/>
  <c r="AN27" i="5"/>
  <c r="AN71" i="5"/>
  <c r="AN28" i="5"/>
  <c r="AN67" i="5"/>
  <c r="AL66" i="5"/>
  <c r="AM66" i="5" s="1"/>
  <c r="AL68" i="5"/>
  <c r="AM68" i="5" s="1"/>
  <c r="AL67" i="5"/>
  <c r="AM67" i="5" s="1"/>
  <c r="AL62" i="5"/>
  <c r="AM62" i="5" s="1"/>
  <c r="AL64" i="5"/>
  <c r="AM64" i="5" s="1"/>
  <c r="AL60" i="5"/>
  <c r="AM60" i="5" s="1"/>
  <c r="AL57" i="5"/>
  <c r="AM57" i="5" s="1"/>
  <c r="AL51" i="5"/>
  <c r="AM51" i="5" s="1"/>
  <c r="AL53" i="5"/>
  <c r="AM53" i="5" s="1"/>
  <c r="AL55" i="5"/>
  <c r="AM55" i="5" s="1"/>
  <c r="AL49" i="5"/>
  <c r="AM49" i="5" s="1"/>
  <c r="AL45" i="5"/>
  <c r="AM45" i="5" s="1"/>
  <c r="AL41" i="5"/>
  <c r="AM41" i="5" s="1"/>
  <c r="AL37" i="5"/>
  <c r="AM37" i="5" s="1"/>
  <c r="AL34" i="5"/>
  <c r="AM34" i="5" s="1"/>
  <c r="AL27" i="5"/>
  <c r="AM27" i="5" s="1"/>
  <c r="AL35" i="5"/>
  <c r="AM35" i="5" s="1"/>
  <c r="AL26" i="5"/>
  <c r="AM26" i="5" s="1"/>
  <c r="AL32" i="5"/>
  <c r="AM32" i="5" s="1"/>
  <c r="AL30" i="5"/>
  <c r="AM30" i="5" s="1"/>
  <c r="AL25" i="5"/>
  <c r="AM25" i="5" s="1"/>
  <c r="AL22" i="5"/>
  <c r="AM22" i="5" s="1"/>
  <c r="AL20" i="5"/>
  <c r="AM20" i="5" s="1"/>
  <c r="AL24" i="5"/>
  <c r="AM24" i="5" s="1"/>
  <c r="AL17" i="5"/>
  <c r="AM17" i="5" s="1"/>
  <c r="AD14" i="75"/>
  <c r="AF5" i="75"/>
  <c r="D6" i="5" s="1"/>
  <c r="AH9" i="75"/>
  <c r="F10" i="5" s="1"/>
  <c r="R6" i="3"/>
  <c r="P7" i="5" s="1"/>
  <c r="AD7" i="75"/>
  <c r="AD5" i="75"/>
  <c r="AH6" i="75"/>
  <c r="F7" i="5" s="1"/>
  <c r="AF15" i="75"/>
  <c r="D16" i="5" s="1"/>
  <c r="X16" i="5"/>
  <c r="AG12" i="4"/>
  <c r="AF13" i="5" s="1"/>
  <c r="AF16" i="5"/>
  <c r="AO5" i="5"/>
  <c r="AO15" i="5"/>
  <c r="AO10" i="5"/>
  <c r="AF13" i="75"/>
  <c r="D14" i="5" s="1"/>
  <c r="AF12" i="75"/>
  <c r="D13" i="5" s="1"/>
  <c r="AR5" i="75"/>
  <c r="K6" i="5" s="1"/>
  <c r="AL14" i="3"/>
  <c r="V15" i="5" s="1"/>
  <c r="AB6" i="5"/>
  <c r="AB8" i="5"/>
  <c r="AN6" i="5"/>
  <c r="AL13" i="5"/>
  <c r="AM13" i="5" s="1"/>
  <c r="AF9" i="75"/>
  <c r="D10" i="5" s="1"/>
  <c r="R7" i="3"/>
  <c r="P8" i="5" s="1"/>
  <c r="AL9" i="5"/>
  <c r="AM9" i="5" s="1"/>
  <c r="AH13" i="75"/>
  <c r="F14" i="5" s="1"/>
  <c r="AL12" i="3"/>
  <c r="V13" i="5" s="1"/>
  <c r="AH10" i="75"/>
  <c r="F11" i="5" s="1"/>
  <c r="AL6" i="3"/>
  <c r="V7" i="5" s="1"/>
  <c r="BL12" i="83"/>
  <c r="R12" i="3"/>
  <c r="P13" i="5" s="1"/>
  <c r="AL11" i="3"/>
  <c r="V12" i="5" s="1"/>
  <c r="AL7" i="5"/>
  <c r="AM7" i="5" s="1"/>
  <c r="AL5" i="3"/>
  <c r="V6" i="5" s="1"/>
  <c r="AR10" i="75"/>
  <c r="K11" i="5" s="1"/>
  <c r="R4" i="3"/>
  <c r="P5" i="5" s="1"/>
  <c r="AF3" i="75"/>
  <c r="O13" i="5"/>
  <c r="AR9" i="75"/>
  <c r="K10" i="5" s="1"/>
  <c r="AR3" i="75"/>
  <c r="K4" i="5" s="1"/>
  <c r="AO11" i="5"/>
  <c r="AG11" i="4"/>
  <c r="AF12" i="5" s="1"/>
  <c r="AN16" i="5"/>
  <c r="AF4" i="75"/>
  <c r="D5" i="5" s="1"/>
  <c r="AH12" i="75"/>
  <c r="F13" i="5" s="1"/>
  <c r="AR8" i="75"/>
  <c r="K9" i="5" s="1"/>
  <c r="AF14" i="75"/>
  <c r="D15" i="5" s="1"/>
  <c r="R14" i="3"/>
  <c r="P15" i="5" s="1"/>
  <c r="AH14" i="75"/>
  <c r="F15" i="5" s="1"/>
  <c r="AF11" i="75"/>
  <c r="D12" i="5" s="1"/>
  <c r="AH5" i="75"/>
  <c r="F6" i="5" s="1"/>
  <c r="AH4" i="75"/>
  <c r="F5" i="5" s="1"/>
  <c r="AL8" i="3"/>
  <c r="V9" i="5" s="1"/>
  <c r="R5" i="3"/>
  <c r="P6" i="5" s="1"/>
  <c r="R10" i="3"/>
  <c r="P11" i="5" s="1"/>
  <c r="R8" i="3"/>
  <c r="P9" i="5" s="1"/>
  <c r="R9" i="3"/>
  <c r="P10" i="5" s="1"/>
  <c r="O7" i="5"/>
  <c r="O11" i="5"/>
  <c r="AL7" i="3"/>
  <c r="V8" i="5" s="1"/>
  <c r="AL10" i="3"/>
  <c r="V11" i="5" s="1"/>
  <c r="AL9" i="3"/>
  <c r="V10" i="5" s="1"/>
  <c r="AB9" i="5"/>
  <c r="AH15" i="75"/>
  <c r="F16" i="5" s="1"/>
  <c r="AR13" i="75"/>
  <c r="K14" i="5" s="1"/>
  <c r="J14" i="5"/>
  <c r="AR12" i="75"/>
  <c r="K13" i="5" s="1"/>
  <c r="AG5" i="4"/>
  <c r="AF6" i="5" s="1"/>
  <c r="AD6" i="5"/>
  <c r="Z12" i="5"/>
  <c r="Z4" i="5"/>
  <c r="AL13" i="3"/>
  <c r="V14" i="5" s="1"/>
  <c r="AR4" i="75"/>
  <c r="K5" i="5" s="1"/>
  <c r="J5" i="5"/>
  <c r="AL15" i="3"/>
  <c r="V16" i="5" s="1"/>
  <c r="AL4" i="3"/>
  <c r="V5" i="5" s="1"/>
  <c r="AL5" i="5"/>
  <c r="AM5" i="5" s="1"/>
  <c r="AG14" i="4"/>
  <c r="AF15" i="5" s="1"/>
  <c r="AL3" i="3"/>
  <c r="AG3" i="4"/>
  <c r="AD4" i="5"/>
  <c r="AR6" i="75"/>
  <c r="K7" i="5" s="1"/>
  <c r="AG8" i="4"/>
  <c r="AF9" i="5" s="1"/>
  <c r="AN5" i="5"/>
  <c r="AL15" i="5"/>
  <c r="AM15" i="5" s="1"/>
  <c r="BL4" i="83"/>
  <c r="BL8" i="83"/>
  <c r="AL11" i="5"/>
  <c r="AM11" i="5" s="1"/>
  <c r="BL10" i="83"/>
  <c r="AL12" i="5"/>
  <c r="AM12" i="5" s="1"/>
  <c r="B2" i="84"/>
  <c r="AL4" i="5"/>
  <c r="AM4" i="5" s="1"/>
  <c r="BL2" i="83"/>
  <c r="AL8" i="5"/>
  <c r="AM8" i="5" s="1"/>
  <c r="BL6" i="83"/>
  <c r="AL16" i="5"/>
  <c r="AM16" i="5" s="1"/>
  <c r="AR15" i="75"/>
  <c r="J16" i="5"/>
  <c r="G6" i="5"/>
  <c r="G5" i="5"/>
  <c r="G8" i="5"/>
  <c r="AR7" i="75"/>
  <c r="K8" i="5" s="1"/>
  <c r="J8" i="5"/>
  <c r="R3" i="3"/>
  <c r="R11" i="3"/>
  <c r="P12" i="5" s="1"/>
  <c r="AG9" i="4"/>
  <c r="AF10" i="5" s="1"/>
  <c r="AD10" i="5"/>
  <c r="G12" i="5"/>
  <c r="R15" i="3"/>
  <c r="P16" i="5" s="1"/>
  <c r="AN15" i="5"/>
  <c r="AN4" i="5"/>
  <c r="G13" i="5"/>
  <c r="AR14" i="75"/>
  <c r="K15" i="5" s="1"/>
  <c r="R13" i="3"/>
  <c r="P14" i="5" s="1"/>
  <c r="AG6" i="4"/>
  <c r="AF7" i="5" s="1"/>
  <c r="AK8" i="75"/>
  <c r="H9" i="5" s="1"/>
  <c r="AG13" i="4"/>
  <c r="AF14" i="5" s="1"/>
  <c r="AD14" i="5"/>
  <c r="AG7" i="4"/>
  <c r="AF8" i="5" s="1"/>
  <c r="AD8" i="5"/>
  <c r="AG4" i="4"/>
  <c r="AF5" i="5" s="1"/>
  <c r="AD5" i="5"/>
  <c r="AG10" i="4"/>
  <c r="AF11" i="5" s="1"/>
  <c r="AD11" i="5"/>
  <c r="AB16" i="5"/>
  <c r="AN12" i="5"/>
  <c r="AN8" i="5"/>
  <c r="AN7" i="5"/>
  <c r="AN14" i="5"/>
  <c r="H10" i="84" l="1"/>
  <c r="AK12" i="5" s="1"/>
  <c r="F86" i="84"/>
  <c r="F87" i="84"/>
  <c r="AF4" i="5"/>
  <c r="H5" i="84"/>
  <c r="AK7" i="5" s="1"/>
  <c r="AN9" i="5"/>
  <c r="AN11" i="5"/>
  <c r="D8" i="84"/>
  <c r="E8" i="84" s="1"/>
  <c r="H8" i="84" s="1"/>
  <c r="AK10" i="5" s="1"/>
  <c r="H3" i="84"/>
  <c r="AK5" i="5" s="1"/>
  <c r="H4" i="84"/>
  <c r="AK6" i="5" s="1"/>
  <c r="H9" i="84"/>
  <c r="AK11" i="5" s="1"/>
  <c r="H7" i="84"/>
  <c r="AK9" i="5" s="1"/>
  <c r="H13" i="84"/>
  <c r="AK15" i="5" s="1"/>
  <c r="H11" i="84"/>
  <c r="AK13" i="5" s="1"/>
  <c r="V4" i="5"/>
  <c r="F4" i="5"/>
  <c r="AG3" i="75"/>
  <c r="AK3" i="75" s="1"/>
  <c r="H4" i="5" s="1"/>
  <c r="D4" i="5"/>
  <c r="AK11" i="75"/>
  <c r="AK14" i="75"/>
  <c r="H15" i="5" s="1"/>
  <c r="L15" i="5" s="1"/>
  <c r="B86" i="84"/>
  <c r="B87" i="84"/>
  <c r="D87" i="84"/>
  <c r="C2" i="84"/>
  <c r="H2" i="84" s="1"/>
  <c r="AK4" i="5" s="1"/>
  <c r="K16" i="5"/>
  <c r="P4" i="5"/>
  <c r="AG10" i="5"/>
  <c r="AK7" i="75"/>
  <c r="H8" i="5" s="1"/>
  <c r="L8" i="5" s="1"/>
  <c r="AK10" i="75"/>
  <c r="H11" i="5" s="1"/>
  <c r="L11" i="5" s="1"/>
  <c r="AK4" i="75"/>
  <c r="H5" i="5" s="1"/>
  <c r="L5" i="5" s="1"/>
  <c r="AG6" i="5"/>
  <c r="AG13" i="5"/>
  <c r="AK9" i="75"/>
  <c r="H10" i="5" s="1"/>
  <c r="L10" i="5" s="1"/>
  <c r="L9" i="5"/>
  <c r="AK6" i="75"/>
  <c r="H7" i="5" s="1"/>
  <c r="L7" i="5" s="1"/>
  <c r="W7" i="5"/>
  <c r="AK15" i="75"/>
  <c r="H16" i="5" s="1"/>
  <c r="L16" i="5" s="1"/>
  <c r="AG16" i="5"/>
  <c r="W15" i="5"/>
  <c r="AG14" i="5"/>
  <c r="AG7" i="5"/>
  <c r="AG8" i="5"/>
  <c r="AK12" i="75"/>
  <c r="H13" i="5" s="1"/>
  <c r="L13" i="5" s="1"/>
  <c r="AG5" i="5"/>
  <c r="W12" i="5"/>
  <c r="W13" i="5"/>
  <c r="W6" i="5"/>
  <c r="W14" i="5"/>
  <c r="W5" i="5"/>
  <c r="W8" i="5"/>
  <c r="AK5" i="75"/>
  <c r="H6" i="5" s="1"/>
  <c r="L6" i="5" s="1"/>
  <c r="AK13" i="75"/>
  <c r="H14" i="5" s="1"/>
  <c r="L14" i="5" s="1"/>
  <c r="H12" i="5"/>
  <c r="L12" i="5" s="1"/>
  <c r="AG12" i="5"/>
  <c r="W11" i="5"/>
  <c r="W10" i="5"/>
  <c r="W16" i="5"/>
  <c r="AG15" i="5"/>
  <c r="W9" i="5"/>
  <c r="AG11" i="5"/>
  <c r="AG9" i="5"/>
  <c r="AG4" i="5"/>
  <c r="D86" i="84" l="1"/>
  <c r="E4" i="5"/>
  <c r="L4" i="5"/>
  <c r="W4" i="5"/>
  <c r="AH10" i="5"/>
  <c r="AI10" i="5" s="1"/>
  <c r="AH7" i="5"/>
  <c r="AI7" i="5" s="1"/>
  <c r="AH13" i="5"/>
  <c r="AI13" i="5" s="1"/>
  <c r="AH5" i="5"/>
  <c r="AI5" i="5" s="1"/>
  <c r="AH6" i="5"/>
  <c r="AI6" i="5" s="1"/>
  <c r="AH14" i="5"/>
  <c r="AI14" i="5" s="1"/>
  <c r="AH15" i="5"/>
  <c r="AI15" i="5" s="1"/>
  <c r="AH8" i="5"/>
  <c r="AI8" i="5" s="1"/>
  <c r="AH16" i="5"/>
  <c r="AI16" i="5" s="1"/>
  <c r="AH12" i="5"/>
  <c r="AI12" i="5" s="1"/>
  <c r="AH11" i="5"/>
  <c r="AI11" i="5" s="1"/>
  <c r="AH9" i="5"/>
  <c r="AI9" i="5" s="1"/>
  <c r="AH4" i="5" l="1"/>
  <c r="AI4" i="5" s="1"/>
  <c r="AJ12" i="5" l="1"/>
  <c r="AJ13" i="5"/>
  <c r="AJ9" i="5"/>
  <c r="AJ6" i="5"/>
  <c r="AJ7" i="5"/>
  <c r="AJ8" i="5"/>
  <c r="AJ4" i="5"/>
  <c r="AJ65" i="5"/>
  <c r="AJ74" i="5"/>
  <c r="AJ82" i="5"/>
  <c r="AJ40" i="5"/>
  <c r="AJ46" i="5"/>
  <c r="AJ84" i="5"/>
  <c r="AJ63" i="5"/>
  <c r="AJ81" i="5"/>
  <c r="AJ35" i="5"/>
  <c r="AJ80" i="5"/>
  <c r="AJ57" i="5"/>
  <c r="AJ23" i="5"/>
  <c r="AJ59" i="5"/>
  <c r="AJ53" i="5"/>
  <c r="AJ67" i="5"/>
  <c r="AJ70" i="5"/>
  <c r="AJ42" i="5"/>
  <c r="AJ52" i="5"/>
  <c r="AJ78" i="5"/>
  <c r="AJ11" i="5"/>
  <c r="AJ34" i="5"/>
  <c r="AJ48" i="5"/>
  <c r="AJ33" i="5"/>
  <c r="AJ83" i="5"/>
  <c r="AJ41" i="5"/>
  <c r="AJ68" i="5"/>
  <c r="AJ30" i="5"/>
  <c r="AJ50" i="5"/>
  <c r="AJ21" i="5"/>
  <c r="AJ14" i="5"/>
  <c r="AJ38" i="5"/>
  <c r="AJ43" i="5"/>
  <c r="AJ25" i="5"/>
  <c r="AJ77" i="5"/>
  <c r="AJ24" i="5"/>
  <c r="AJ54" i="5"/>
  <c r="AJ72" i="5"/>
  <c r="AJ56" i="5"/>
  <c r="AJ69" i="5"/>
  <c r="AJ29" i="5"/>
  <c r="AJ17" i="5"/>
  <c r="AJ76" i="5"/>
  <c r="AJ37" i="5"/>
  <c r="AJ15" i="5"/>
  <c r="AJ18" i="5"/>
  <c r="AJ45" i="5"/>
  <c r="AJ19" i="5"/>
  <c r="AJ85" i="5"/>
  <c r="AJ86" i="5"/>
  <c r="AJ44" i="5"/>
  <c r="AJ60" i="5"/>
  <c r="AJ62" i="5"/>
  <c r="AJ20" i="5"/>
  <c r="AJ79" i="5"/>
  <c r="AJ26" i="5"/>
  <c r="AJ75" i="5"/>
  <c r="AJ5" i="5"/>
  <c r="AJ16" i="5"/>
  <c r="AJ10" i="5"/>
  <c r="AJ71" i="5"/>
  <c r="AJ36" i="5"/>
  <c r="AJ51" i="5"/>
  <c r="AJ47" i="5"/>
  <c r="AJ64" i="5"/>
  <c r="AJ49" i="5"/>
  <c r="AJ32" i="5"/>
  <c r="AJ28" i="5"/>
  <c r="AJ58" i="5"/>
  <c r="AJ55" i="5"/>
  <c r="AJ39" i="5"/>
  <c r="AJ61" i="5"/>
  <c r="AJ27" i="5"/>
  <c r="AJ73" i="5"/>
  <c r="AJ31" i="5"/>
  <c r="AJ66" i="5"/>
  <c r="AJ22"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2.06.11 - GFM Indicator List1" type="6" refreshedVersion="4" deleted="1" background="1" saveData="1">
    <textPr sourceFile="C:\Users\kevin.wyjad\Dropbox\ODEP - GFM\2012.06.11 - GFM Indicator List.txt" tab="0" comma="1">
      <textFields count="4">
        <textField/>
        <textField/>
        <textField/>
        <textField/>
      </textFields>
    </textPr>
  </connection>
</connections>
</file>

<file path=xl/sharedStrings.xml><?xml version="1.0" encoding="utf-8"?>
<sst xmlns="http://schemas.openxmlformats.org/spreadsheetml/2006/main" count="14530" uniqueCount="807">
  <si>
    <t>%</t>
  </si>
  <si>
    <t>HA.NAT.FL-ABS</t>
  </si>
  <si>
    <t>HA.NAT.FL-REL</t>
  </si>
  <si>
    <t>VU.SEV.PD.HDI</t>
  </si>
  <si>
    <t>VU.SEV.PD.MPI</t>
  </si>
  <si>
    <t>VU.SEV.INQ.GINI</t>
  </si>
  <si>
    <t>VU.SEV.AD.AID-PC</t>
  </si>
  <si>
    <t>VU.SEV.AD.ODA-GNI</t>
  </si>
  <si>
    <t>VU.VG.UP.REF-TOT</t>
  </si>
  <si>
    <t>VU.VG.UP.IDP-TOT</t>
  </si>
  <si>
    <t>http://www.fao.org/economic/ess/ess-fs/ess-fadata/en/</t>
  </si>
  <si>
    <t>World Bank</t>
  </si>
  <si>
    <t>http://data.worldbank.org/indicator/IT.CEL.SETS.P2</t>
  </si>
  <si>
    <t>URL</t>
  </si>
  <si>
    <t>VU.VGR.OG.HE.HIV</t>
  </si>
  <si>
    <t>VU.VGR.OG.HE.TBC</t>
  </si>
  <si>
    <t>VU.VGR.OG.U5.UW</t>
  </si>
  <si>
    <t>VU.VGR.OG.NATDIS-REL</t>
  </si>
  <si>
    <t>VU.VGR.OG.FS.MA.ADSA</t>
  </si>
  <si>
    <t>VU.VGR.OG.FS.MA.PU</t>
  </si>
  <si>
    <t>CC.INS.GOV.GE</t>
  </si>
  <si>
    <t>CC.INF.COM.NETUS</t>
  </si>
  <si>
    <t>CC.INF.COM.CEL</t>
  </si>
  <si>
    <t>CC.INF.PHY.STA</t>
  </si>
  <si>
    <t>CC.INF.PHY.H2O</t>
  </si>
  <si>
    <t>CC.INF.PHY.ROD</t>
  </si>
  <si>
    <t>CC.INF.AHC.HEALTH_EXP</t>
  </si>
  <si>
    <t>(0-10)</t>
  </si>
  <si>
    <t>Heidelberg Institute</t>
  </si>
  <si>
    <t>http://www.hiik.de/en/konfliktbarometer/index.html</t>
  </si>
  <si>
    <t>HA.HUM.GCRI-VC</t>
  </si>
  <si>
    <t>HA.HUM.GCRI-HVC</t>
  </si>
  <si>
    <t>HA.NAT.DR-ABS</t>
  </si>
  <si>
    <t>HA.NAT.DR-REL</t>
  </si>
  <si>
    <t>HA.NAT.DR.ASI</t>
  </si>
  <si>
    <t>HA.NAT.EQ.INT-ABS</t>
  </si>
  <si>
    <t>HA.NAT.EQ.INT-REL</t>
  </si>
  <si>
    <t>HA.NAT.EQ.EXT-ABS</t>
  </si>
  <si>
    <t>HA.NAT.EQ.EXT-REL</t>
  </si>
  <si>
    <t>https://www.openstreetmap.org</t>
  </si>
  <si>
    <t>http://www.who.int/nutgrowthdb/en</t>
  </si>
  <si>
    <t>Reference Year</t>
  </si>
  <si>
    <t>(0-100%)</t>
  </si>
  <si>
    <t>AVG YEAR</t>
  </si>
  <si>
    <t>SUM YEAR</t>
  </si>
  <si>
    <t>NUMBER OF</t>
  </si>
  <si>
    <t>STDEV</t>
  </si>
  <si>
    <t>MEDIAN</t>
  </si>
  <si>
    <t>AM02</t>
  </si>
  <si>
    <t>AM03</t>
  </si>
  <si>
    <t>AM04</t>
  </si>
  <si>
    <t>AM05</t>
  </si>
  <si>
    <t>AM07</t>
  </si>
  <si>
    <t>AM06</t>
  </si>
  <si>
    <t>AM08</t>
  </si>
  <si>
    <t>AM09</t>
  </si>
  <si>
    <t>AM11</t>
  </si>
  <si>
    <t>AM10</t>
  </si>
  <si>
    <t>AM01</t>
  </si>
  <si>
    <t>AZ03</t>
  </si>
  <si>
    <t>AZ07</t>
  </si>
  <si>
    <t>AZ02</t>
  </si>
  <si>
    <t>AZ04</t>
  </si>
  <si>
    <t>AZ10</t>
  </si>
  <si>
    <t>AZ05</t>
  </si>
  <si>
    <t>AZ01</t>
  </si>
  <si>
    <t>AZ06</t>
  </si>
  <si>
    <t>AZ08</t>
  </si>
  <si>
    <t>AZ11</t>
  </si>
  <si>
    <t>GE26815</t>
  </si>
  <si>
    <t>GE26823</t>
  </si>
  <si>
    <t>GE26826</t>
  </si>
  <si>
    <t>GE26829</t>
  </si>
  <si>
    <t>GE26844</t>
  </si>
  <si>
    <t>GE26832</t>
  </si>
  <si>
    <t>GE26835</t>
  </si>
  <si>
    <t>GE26838</t>
  </si>
  <si>
    <t>GE26841</t>
  </si>
  <si>
    <t>GE26847</t>
  </si>
  <si>
    <t>GE26811</t>
  </si>
  <si>
    <t>KG41705</t>
  </si>
  <si>
    <t>KG41711</t>
  </si>
  <si>
    <t>KG41708</t>
  </si>
  <si>
    <t>KG41702</t>
  </si>
  <si>
    <t>KG41703</t>
  </si>
  <si>
    <t>KG41704</t>
  </si>
  <si>
    <t>KG41706</t>
  </si>
  <si>
    <t>KG41721</t>
  </si>
  <si>
    <t>KG41707</t>
  </si>
  <si>
    <t>KZ11</t>
  </si>
  <si>
    <t>KZ15</t>
  </si>
  <si>
    <t>KZ19</t>
  </si>
  <si>
    <t>KZ75</t>
  </si>
  <si>
    <t>KZ71</t>
  </si>
  <si>
    <t>KZ23</t>
  </si>
  <si>
    <t>KZ63</t>
  </si>
  <si>
    <t>KZ31</t>
  </si>
  <si>
    <t>KZ35</t>
  </si>
  <si>
    <t>KZ39</t>
  </si>
  <si>
    <t>KZ43</t>
  </si>
  <si>
    <t>KZ47</t>
  </si>
  <si>
    <t>KZ59</t>
  </si>
  <si>
    <t>KZ55</t>
  </si>
  <si>
    <t>KZ51</t>
  </si>
  <si>
    <t>KZ27</t>
  </si>
  <si>
    <t>TJ3509</t>
  </si>
  <si>
    <t>TJ3501</t>
  </si>
  <si>
    <t>TJ3590</t>
  </si>
  <si>
    <t>TJ3507</t>
  </si>
  <si>
    <t>TJ3505</t>
  </si>
  <si>
    <t>TMA</t>
  </si>
  <si>
    <t>TMS</t>
  </si>
  <si>
    <t>TMB</t>
  </si>
  <si>
    <t>TMD</t>
  </si>
  <si>
    <t>TML</t>
  </si>
  <si>
    <t>TMM</t>
  </si>
  <si>
    <t>UZ1703</t>
  </si>
  <si>
    <t>UZ1706</t>
  </si>
  <si>
    <t>UZ1730</t>
  </si>
  <si>
    <t>UZ1708</t>
  </si>
  <si>
    <t>UZ1735</t>
  </si>
  <si>
    <t>UZ1714</t>
  </si>
  <si>
    <t>UZ1712</t>
  </si>
  <si>
    <t>UZ1710</t>
  </si>
  <si>
    <t>UZ1718</t>
  </si>
  <si>
    <t>UZ1724</t>
  </si>
  <si>
    <t>UZ1722</t>
  </si>
  <si>
    <t>UZ1727</t>
  </si>
  <si>
    <t>UZ1726</t>
  </si>
  <si>
    <t>UZ1733</t>
  </si>
  <si>
    <t>2010-15</t>
  </si>
  <si>
    <t># indicators without data</t>
  </si>
  <si>
    <t>% indicators without data</t>
  </si>
  <si>
    <t>CRED</t>
  </si>
  <si>
    <t>HIIK</t>
  </si>
  <si>
    <t>ETHZ</t>
  </si>
  <si>
    <t>DHS,MPI</t>
  </si>
  <si>
    <t>MICS,MPI</t>
  </si>
  <si>
    <t>Inter-Parliamentary Union</t>
  </si>
  <si>
    <t>OECD</t>
  </si>
  <si>
    <t>ITU</t>
  </si>
  <si>
    <t>OSM</t>
  </si>
  <si>
    <t>GADM</t>
  </si>
  <si>
    <t>(0-54)</t>
  </si>
  <si>
    <t>(0-...)</t>
  </si>
  <si>
    <t>HA.NAT.LS.MED-ABS</t>
  </si>
  <si>
    <t>HA.NAT.LS.MED-REL</t>
  </si>
  <si>
    <t>HA.NAT.LS.HIG-ABS</t>
  </si>
  <si>
    <t>HA.NAT.LS.HIG-REL</t>
  </si>
  <si>
    <t>HA.HUM.CON.BR</t>
  </si>
  <si>
    <t>HA.HUM.CON.SC</t>
  </si>
  <si>
    <t>VU.SEV.PD.CM</t>
  </si>
  <si>
    <t>VU.SEV.INQ.MMR</t>
  </si>
  <si>
    <t>VU.SEV.INQ.ABR</t>
  </si>
  <si>
    <t>VU.SEV.INQ.PR-F</t>
  </si>
  <si>
    <t>VU.SEV.INQ.PR-M</t>
  </si>
  <si>
    <t>VU.SEV.INQ.LFPR-F</t>
  </si>
  <si>
    <t>VU.SEV.INQ.LFPR-M</t>
  </si>
  <si>
    <t>VU.SEV.INQ.SE-F</t>
  </si>
  <si>
    <t>VU.SEV.INQ.SE-M</t>
  </si>
  <si>
    <t>• National Statistics Agencies
• World Bank</t>
  </si>
  <si>
    <t>• FTS (OCHA)
• OECD DAC</t>
  </si>
  <si>
    <t>VU.SEV.AD.REM</t>
  </si>
  <si>
    <t>VU.VG.UP.STA-TOT</t>
  </si>
  <si>
    <t>VU.VG.UP.ETH</t>
  </si>
  <si>
    <t>ETH Zürich</t>
  </si>
  <si>
    <t>VU.VGR.OG.FS.ST.FI</t>
  </si>
  <si>
    <t>CC.INS.ECO.GRP</t>
  </si>
  <si>
    <t>CC.INS.ECO.GDP-GR</t>
  </si>
  <si>
    <t>CC.INS.HUM.RCV</t>
  </si>
  <si>
    <t>CC.INS.HUM.APP</t>
  </si>
  <si>
    <t>http://www.unocha.org/cerf/
https://fts.unocha.org/</t>
  </si>
  <si>
    <t>CC.INS.HUM.SSA</t>
  </si>
  <si>
    <t>Physical Infrastructure</t>
  </si>
  <si>
    <t>KZ79</t>
  </si>
  <si>
    <t>2005-19</t>
  </si>
  <si>
    <t>2006-18</t>
  </si>
  <si>
    <t>2018-19</t>
  </si>
  <si>
    <t>2017-19</t>
  </si>
  <si>
    <t>2019-21</t>
  </si>
  <si>
    <t>2014-19</t>
  </si>
  <si>
    <t>2015-17</t>
  </si>
  <si>
    <t>2018-20</t>
  </si>
  <si>
    <t>1990-2018</t>
  </si>
  <si>
    <t>MICS</t>
  </si>
  <si>
    <t>2015-19</t>
  </si>
  <si>
    <t>DHS</t>
  </si>
  <si>
    <t>2000-2019</t>
  </si>
  <si>
    <t>2007-2020</t>
  </si>
  <si>
    <t>2009-19</t>
  </si>
  <si>
    <t>2018-2020</t>
  </si>
  <si>
    <t>2005-20</t>
  </si>
  <si>
    <t>https://washdata.org</t>
  </si>
  <si>
    <t>https://www.globalquakemodel.org/gem
https://ghsl.jrc.ec.europa.eu/download.php</t>
  </si>
  <si>
    <t>https://www.euro.who.int/
https://ghsl.jrc.ec.europa.eu/download.php</t>
  </si>
  <si>
    <t>https://public.emdat.be/</t>
  </si>
  <si>
    <t>http://www.fao.org/giews/earthobservation/</t>
  </si>
  <si>
    <t>EM-DAT, CRED / UCLouvain, Brussels, Belgium – www.emdat.be ( D. Guha-Sapir)</t>
  </si>
  <si>
    <t>http://conflictrisk.jrc.ec.europa.eu/</t>
  </si>
  <si>
    <t>http://hdr.undp.org/en/composite/HDI</t>
  </si>
  <si>
    <t>https://ophi.org.uk/</t>
  </si>
  <si>
    <t>https://unfpa.org/sites/default/files/pub-pdf/Maternal_mortality_report.pdf</t>
  </si>
  <si>
    <t>https://data.ipu.org/</t>
  </si>
  <si>
    <t>https://data.worldbank.org/indicator/SI.POV.GINI</t>
  </si>
  <si>
    <t>https://fts.unocha.org/; http://stats.oecd.org/Index.aspx?DataSetCode=TABLE2A</t>
  </si>
  <si>
    <t>https://data.worldbank.org/indicator/DT.ODA.ODAT.GN.ZS</t>
  </si>
  <si>
    <t>https://www.cbr.ru/eng/
https://data.worldbank.org/indicator/NY.GDP.MKTP.CD</t>
  </si>
  <si>
    <t>https://www.unhcr.org/refugee-statistics/
http://data2.unhcr.org/en/situations</t>
  </si>
  <si>
    <t>https://icr.ethz.ch/data/epr/#core</t>
  </si>
  <si>
    <t>https://www.unaids.org/en/regionscountries/countries/</t>
  </si>
  <si>
    <t xml:space="preserve">SDG Target 3.3: By 2030, end the epidemics of AIDS, tuberculosis, malaria and neglected tropical diseases and combat hepatitis, water-borne diseases and other communicable diseases
Indicator 3.3.2: Tuberculosis incidence per 100,000 population
</t>
  </si>
  <si>
    <t>http://apps.who.int/ghodata</t>
  </si>
  <si>
    <t>http://info.worldbank.org/governance/wgi/</t>
  </si>
  <si>
    <t>https://data.worldbank.org/indicator/NY.GDP.MKTP.CD</t>
  </si>
  <si>
    <t>https://data.worldbank.org/indicator/NY.GDP.PCAP.PP.CD?end=2019&amp;start=1990</t>
  </si>
  <si>
    <t>https://data.worldbank.org/indicator/IT.NET.USER.ZS</t>
  </si>
  <si>
    <t>https://apps.who.int/gho/data/node.main.GHEDCHEpcPPPSHA2011?lang=en</t>
  </si>
  <si>
    <t>https://sendaimonitor.undrr.org/</t>
  </si>
  <si>
    <t>POP_DEN</t>
  </si>
  <si>
    <t>POP</t>
  </si>
  <si>
    <t>https://data.jrc.ec.europa.eu/dataset/0c6b9751-a71f-4062-830b-43c9f432370f</t>
  </si>
  <si>
    <t>https://gadm.org/</t>
  </si>
  <si>
    <t>OpenStreetMap (OSM)</t>
  </si>
  <si>
    <t>ISO2</t>
  </si>
  <si>
    <t>2000-19</t>
  </si>
  <si>
    <t>VU.VGR.OG.HE.CAS-COV</t>
  </si>
  <si>
    <t>VU.VGR.OG.HE.DEA-COV</t>
  </si>
  <si>
    <t>CC.INS.DRR.NAT-STR</t>
  </si>
  <si>
    <t>CC.INS.DRR.LOC-STR</t>
  </si>
  <si>
    <t>CC.INS.DRR.AWE-EWS</t>
  </si>
  <si>
    <t>CC.INS.DRR.INF-EWS</t>
  </si>
  <si>
    <t>CC.INF.AHC.VAC-COV</t>
  </si>
  <si>
    <t xml:space="preserve"> </t>
  </si>
  <si>
    <t>https://drmkc.jrc.ec.europa.eu/inform-index/INFORM-Subnational-Risk/Central-Asia-Caucasus</t>
  </si>
  <si>
    <t>http://risk.preventionweb.net/capraviewer
https://ghsl.jrc.ec.europa.eu/download.php</t>
  </si>
  <si>
    <t>EM-DAT: The Emergency Events Database - Université catholique de Louvain (UCL) - CRED, D. Guha-Sapir - www.emdat.be, Brussels, Belgium.</t>
  </si>
  <si>
    <t>Central Bank of Russian Federation, WB</t>
  </si>
  <si>
    <t>Армения</t>
  </si>
  <si>
    <t>Арагацотнская</t>
  </si>
  <si>
    <t>Араратская</t>
  </si>
  <si>
    <t>Армавирская</t>
  </si>
  <si>
    <t>Гехаркуникская</t>
  </si>
  <si>
    <t>Котайкская</t>
  </si>
  <si>
    <t>Лорийская</t>
  </si>
  <si>
    <t>Ширакская</t>
  </si>
  <si>
    <t>Сюникская</t>
  </si>
  <si>
    <t>Тавушская</t>
  </si>
  <si>
    <t>Вайоцдзорская</t>
  </si>
  <si>
    <t>г. Ереван</t>
  </si>
  <si>
    <t>Азербайджан</t>
  </si>
  <si>
    <t>Апшеронский</t>
  </si>
  <si>
    <t>Аранский</t>
  </si>
  <si>
    <t>г. Баку</t>
  </si>
  <si>
    <t>Гянджа-Казахский</t>
  </si>
  <si>
    <t>Куба-Хачмасский</t>
  </si>
  <si>
    <t>Ленкоранский</t>
  </si>
  <si>
    <t>Горный Ширван</t>
  </si>
  <si>
    <t>Нахичеванский</t>
  </si>
  <si>
    <t>Шеки-Загатальский</t>
  </si>
  <si>
    <t>Верхне-Карабахский</t>
  </si>
  <si>
    <t>Автономная Республика Аджария</t>
  </si>
  <si>
    <t>Гурия</t>
  </si>
  <si>
    <t>Имеретия</t>
  </si>
  <si>
    <t>Кахетия</t>
  </si>
  <si>
    <t>Квемо-Картли</t>
  </si>
  <si>
    <t>Мцхета-Мтианети</t>
  </si>
  <si>
    <t>Рача-Лечхуми и Квемо-Сванети</t>
  </si>
  <si>
    <t>Самегрело и Земо-Сванети</t>
  </si>
  <si>
    <t>Самцхе-Джавахетия</t>
  </si>
  <si>
    <t>Шида-Картли</t>
  </si>
  <si>
    <t>г. Тбилиси</t>
  </si>
  <si>
    <t>Баткенская</t>
  </si>
  <si>
    <t>г. Бишкек</t>
  </si>
  <si>
    <t>Чуйская</t>
  </si>
  <si>
    <t>Иссык-Кульская</t>
  </si>
  <si>
    <t>Джалал-Абадская</t>
  </si>
  <si>
    <t>Нарынская</t>
  </si>
  <si>
    <t>Ошская</t>
  </si>
  <si>
    <t>г. Ош</t>
  </si>
  <si>
    <t>Таласская</t>
  </si>
  <si>
    <t xml:space="preserve">Акмолинская </t>
  </si>
  <si>
    <t xml:space="preserve">Актюбинская </t>
  </si>
  <si>
    <t xml:space="preserve">Алматинская </t>
  </si>
  <si>
    <t>г. Алматы</t>
  </si>
  <si>
    <t xml:space="preserve">Атырауская </t>
  </si>
  <si>
    <t xml:space="preserve">В-Казахстанская </t>
  </si>
  <si>
    <t xml:space="preserve">Карагандинская </t>
  </si>
  <si>
    <t xml:space="preserve">Костанайская </t>
  </si>
  <si>
    <t xml:space="preserve">Кызылординская </t>
  </si>
  <si>
    <t xml:space="preserve">Мангистауская </t>
  </si>
  <si>
    <t xml:space="preserve">С-Казахстанская </t>
  </si>
  <si>
    <t>г. Нур-Султан</t>
  </si>
  <si>
    <t xml:space="preserve">Павлодарская </t>
  </si>
  <si>
    <t>г. Шымкент</t>
  </si>
  <si>
    <t>Туркестанская</t>
  </si>
  <si>
    <t xml:space="preserve">З-Казахстанская </t>
  </si>
  <si>
    <t xml:space="preserve">Жамбылская </t>
  </si>
  <si>
    <t>Районы Республиканского Подчинения (РРП)</t>
  </si>
  <si>
    <t>г. Душанбе</t>
  </si>
  <si>
    <t>Горно-Бадахшанская Автономная Область (ГБАО)</t>
  </si>
  <si>
    <t>Хатлонская</t>
  </si>
  <si>
    <t>Согдийская</t>
  </si>
  <si>
    <t>Ахалский</t>
  </si>
  <si>
    <t>г. Ашхабад</t>
  </si>
  <si>
    <t>Балканский</t>
  </si>
  <si>
    <t>Дашогузский</t>
  </si>
  <si>
    <t>Лебапский</t>
  </si>
  <si>
    <t>Марыйский</t>
  </si>
  <si>
    <t xml:space="preserve">Андижанская </t>
  </si>
  <si>
    <t>Бухарская</t>
  </si>
  <si>
    <t xml:space="preserve">Ферганская </t>
  </si>
  <si>
    <t>Джизакская</t>
  </si>
  <si>
    <t xml:space="preserve">Кашкадарьинская </t>
  </si>
  <si>
    <t>Хорезмская</t>
  </si>
  <si>
    <t>Наманганская</t>
  </si>
  <si>
    <t>Навоийская</t>
  </si>
  <si>
    <t>Каракалпакстан</t>
  </si>
  <si>
    <t>Самаркандская</t>
  </si>
  <si>
    <t>Сурхандарьинская</t>
  </si>
  <si>
    <t>Сырдарьинская</t>
  </si>
  <si>
    <t xml:space="preserve">Ташкентская </t>
  </si>
  <si>
    <t xml:space="preserve">г. Ташкент </t>
  </si>
  <si>
    <t>Узбекистан</t>
  </si>
  <si>
    <t>Туркменистан</t>
  </si>
  <si>
    <t>Таджикистан</t>
  </si>
  <si>
    <t>Казахстан</t>
  </si>
  <si>
    <t>Кыргызстан</t>
  </si>
  <si>
    <t>Грузия</t>
  </si>
  <si>
    <t>Ранг</t>
  </si>
  <si>
    <t>% отсутсвующих данных</t>
  </si>
  <si>
    <t>КЛАСС РИСКА</t>
  </si>
  <si>
    <t>Природные</t>
  </si>
  <si>
    <t>Антропогенные</t>
  </si>
  <si>
    <t>ОПАСНОСТЬ И ПОДВЕРЖЕННОСТЬ</t>
  </si>
  <si>
    <t>Социально-экономическая</t>
  </si>
  <si>
    <t>Уязвимые группы</t>
  </si>
  <si>
    <t>УЯЗВИМОСТЬ</t>
  </si>
  <si>
    <t>СТРАНА</t>
  </si>
  <si>
    <t>ПЕРВЫЙ АДМИНИСТРАТИВНЫЙ УРОВЕНЬ</t>
  </si>
  <si>
    <t>(Оч.низ-Оч.выс)</t>
  </si>
  <si>
    <t>(1-37)</t>
  </si>
  <si>
    <t>Землетрясение</t>
  </si>
  <si>
    <t>Наводнение</t>
  </si>
  <si>
    <t>Засуха</t>
  </si>
  <si>
    <t>Прогнозируемый риск конфликта</t>
  </si>
  <si>
    <t>Текущие конфликты</t>
  </si>
  <si>
    <t>Развитие и лишения</t>
  </si>
  <si>
    <t>Неравенство</t>
  </si>
  <si>
    <t>Зависимость от гум. Помощи</t>
  </si>
  <si>
    <t>Зависимость от гум. помощи</t>
  </si>
  <si>
    <t>Переселенцы</t>
  </si>
  <si>
    <t>Состояние здоровья</t>
  </si>
  <si>
    <t>Дети до 5 лет</t>
  </si>
  <si>
    <t>Недавние потрясения</t>
  </si>
  <si>
    <t>Продовольственная безопасность</t>
  </si>
  <si>
    <t>Гос. Управление</t>
  </si>
  <si>
    <t>Экономический потенциал</t>
  </si>
  <si>
    <t>Гуманитарный потенциал</t>
  </si>
  <si>
    <t>СРБ</t>
  </si>
  <si>
    <t>Институциональное</t>
  </si>
  <si>
    <t>Связь</t>
  </si>
  <si>
    <t>Физическая инфраструктура</t>
  </si>
  <si>
    <t>Доступ к системе здравоохранения</t>
  </si>
  <si>
    <t>Инфраструктурное</t>
  </si>
  <si>
    <t>Отсутствие потенциала</t>
  </si>
  <si>
    <t>ИНФОРМ РИСК</t>
  </si>
  <si>
    <t>Актуальность данных (среднее значение лет)</t>
  </si>
  <si>
    <t>Соотношение субнациональных и национальных данных</t>
  </si>
  <si>
    <t>Код ISO2+Пкод</t>
  </si>
  <si>
    <t>(*) Индекс надежности: 0 более надежный, 10 менее надежный.</t>
  </si>
  <si>
    <t>(а-я)</t>
  </si>
  <si>
    <t>МАКС</t>
  </si>
  <si>
    <t>МИН</t>
  </si>
  <si>
    <t>Индекс надежности данных (*)</t>
  </si>
  <si>
    <t>Индекс надежности данных</t>
  </si>
  <si>
    <t>Год обследования</t>
  </si>
  <si>
    <t>Единица измерения</t>
  </si>
  <si>
    <t>Количество отсутствующих индикаторов</t>
  </si>
  <si>
    <t>км</t>
  </si>
  <si>
    <t>кв. км</t>
  </si>
  <si>
    <t>ППС межд., долларов США</t>
  </si>
  <si>
    <t>на 100 человек</t>
  </si>
  <si>
    <t>на 100,000 человек</t>
  </si>
  <si>
    <t>на 1,000 родившихся живыми</t>
  </si>
  <si>
    <t>% от ВНД</t>
  </si>
  <si>
    <t>долларов США, миллион</t>
  </si>
  <si>
    <t>долларов США</t>
  </si>
  <si>
    <t>индекс</t>
  </si>
  <si>
    <t>колличество</t>
  </si>
  <si>
    <t>количество</t>
  </si>
  <si>
    <t>количество / год</t>
  </si>
  <si>
    <t>(текущий) долларов США</t>
  </si>
  <si>
    <t>на 100,000 родившихся живыми</t>
  </si>
  <si>
    <t>на 1,000 женщин в возрасте 15-19</t>
  </si>
  <si>
    <t>% от ВВП</t>
  </si>
  <si>
    <t>Физическая подверженность к землетрясениям MMI V и выше (абсолютное)</t>
  </si>
  <si>
    <t>Физическая подверженность к землетрясениям MMI VIII и выше (абсолютное)</t>
  </si>
  <si>
    <t>Физическая подверженность к наводнениям (абсолютное)</t>
  </si>
  <si>
    <t>Физическая подверженность к оползням средней интенсивности (абсолютное)</t>
  </si>
  <si>
    <t>Физическая подверженность к оползням высокой интенсивности (абсолютное)</t>
  </si>
  <si>
    <t>Оползень</t>
  </si>
  <si>
    <t>Вероятность засухи в сельском хозяйстве</t>
  </si>
  <si>
    <t>Количество человек подверженное засухам (абсолютное)</t>
  </si>
  <si>
    <t>Баромерт конфликта - межнациональные конфликты (двухсторонние отношения)</t>
  </si>
  <si>
    <t xml:space="preserve">Барометр конфликта - субнациональные конфликты </t>
  </si>
  <si>
    <t>Этническое разнообразие</t>
  </si>
  <si>
    <t>ИРГК вероятность внутреннего конфликта высокой интенсивности насилия</t>
  </si>
  <si>
    <t>ИРГК вероятность внутреннего конфликта очень высокой интенсивности насилия</t>
  </si>
  <si>
    <t>Индекс человеческого развития</t>
  </si>
  <si>
    <t>Индекс многомерной бедности/нищеты</t>
  </si>
  <si>
    <t>Личные денежные переводы</t>
  </si>
  <si>
    <t>Коэффициент материнской смертности</t>
  </si>
  <si>
    <t>Показатель рождаемости среди несовершеннолетних</t>
  </si>
  <si>
    <t>Уровень образования женщин</t>
  </si>
  <si>
    <t>Уровень образования мужчин</t>
  </si>
  <si>
    <t>Доля женщин на руководящих должностях</t>
  </si>
  <si>
    <t>Доля мужчин на руководящих должностях</t>
  </si>
  <si>
    <t>Показатель экономической активности женщин</t>
  </si>
  <si>
    <t>Показатель экономической активности мужчин</t>
  </si>
  <si>
    <t>Доход по коэффициэнту Джинни</t>
  </si>
  <si>
    <t>Гуманитарная помощь (FTS)</t>
  </si>
  <si>
    <t>Помощь в целях развития (ОПР)</t>
  </si>
  <si>
    <t>Чистая ОПР полученная по сравнению с предоставленной (% от ВНД)</t>
  </si>
  <si>
    <t>Беженцы (по отношению к общей численности населения)</t>
  </si>
  <si>
    <t>Внутренне перемещенные лица (ВПЛ) (по отношению к общей численности населения)</t>
  </si>
  <si>
    <t>Лица без гражданства (по отношению к общей численности населения)</t>
  </si>
  <si>
    <t>Заболеваемость ВИЧ-СПИД среди взрослых</t>
  </si>
  <si>
    <t>Заболеваемость туберкулезом</t>
  </si>
  <si>
    <t>Детская смертность</t>
  </si>
  <si>
    <t>Дети младше пяти лет</t>
  </si>
  <si>
    <t>Население пострадавшее от стихийных бедствий за последние 3 года</t>
  </si>
  <si>
    <t>Достаточность среднего рациона питания</t>
  </si>
  <si>
    <t>Распространенность недоедания</t>
  </si>
  <si>
    <t>Стоимость импорта продовольствия по сравнению с общим товарным экспортом</t>
  </si>
  <si>
    <t>Заболеваемость Ковид-19 (по отношению к общей численности населения)</t>
  </si>
  <si>
    <t>Количество смертей от Ковид-19 (по отношению к общей численности населения)</t>
  </si>
  <si>
    <t>Вакцинация Ковид-19 (по отношению к общей численности населения)</t>
  </si>
  <si>
    <t>Эффективность Правительства</t>
  </si>
  <si>
    <t>Валовый региональный продукт (на душу населения)</t>
  </si>
  <si>
    <t>Рост ВВП с момента распада СССР</t>
  </si>
  <si>
    <t>Волонтеры Красного полумесяца/креста</t>
  </si>
  <si>
    <t>СЕРФ и Призывы</t>
  </si>
  <si>
    <t>ЧС требующие менее масштабной международной гум помощи</t>
  </si>
  <si>
    <t>Оценка реализации национального плана по СРБ в соответствии с Сендайской программой</t>
  </si>
  <si>
    <t>Имплементация местных стратегий по СРБ</t>
  </si>
  <si>
    <t>Оценка осведомленности и доступности систем раннего оповещения (СРО)</t>
  </si>
  <si>
    <t>Процент населения, проинформированного через СРО</t>
  </si>
  <si>
    <t>Интернет пользователи</t>
  </si>
  <si>
    <t>Абоненты мобильной связи</t>
  </si>
  <si>
    <t>Количество населения пользующееся основными санитарными услугами (% от общего населения)</t>
  </si>
  <si>
    <t>Количество населения имеющий доступ к основными услугам питьевой воды (% от общего населения)</t>
  </si>
  <si>
    <t>Плотность дорог</t>
  </si>
  <si>
    <t>Расходы на здравоохранение на душу населения</t>
  </si>
  <si>
    <t>Площадь территории</t>
  </si>
  <si>
    <t>Общая численность населения (Национальное агентство по статистике)</t>
  </si>
  <si>
    <t>Общая численность населения (GHS-POP-R2019)</t>
  </si>
  <si>
    <t>нет данных</t>
  </si>
  <si>
    <t>субнациональный</t>
  </si>
  <si>
    <t>национальный</t>
  </si>
  <si>
    <t># индикаторов на субнациональном уровне</t>
  </si>
  <si>
    <t>% индикаторов на субнациональном уровне</t>
  </si>
  <si>
    <t># индикаторов на национальном уровне</t>
  </si>
  <si>
    <t>% индикаторов на национальном уровне</t>
  </si>
  <si>
    <t>cоотношение субнациональных и национальных индикаторов</t>
  </si>
  <si>
    <t>Сумма отсутствующих</t>
  </si>
  <si>
    <t>% Отсутствующих</t>
  </si>
  <si>
    <t>то же значение что Абшеронский</t>
  </si>
  <si>
    <t>значение с Ошской</t>
  </si>
  <si>
    <t>то же значение как Акмолинская</t>
  </si>
  <si>
    <t>то же значение как Туркестанская</t>
  </si>
  <si>
    <t>то же значение как РРП</t>
  </si>
  <si>
    <t>то же значение как Ахалский</t>
  </si>
  <si>
    <t>Индекс гендерного неравенства</t>
  </si>
  <si>
    <t>Чистая ОПГ полученная (% от ВНД)</t>
  </si>
  <si>
    <t>Общая фин помощь (M US$)</t>
  </si>
  <si>
    <t>Гос помощь на душу населения (US$)</t>
  </si>
  <si>
    <t>Контингент лиц, подмандатных УВКБ (по отнош к общей численности населения)</t>
  </si>
  <si>
    <t>Контингент лиц, подмандатных УВКБ</t>
  </si>
  <si>
    <t>Ковид-19 (заболеваемость&amp;смертность)</t>
  </si>
  <si>
    <t>Недоедание у детей до 5 лет</t>
  </si>
  <si>
    <t>Оценка доступности еды</t>
  </si>
  <si>
    <t>Оценка доступа к продовольствию</t>
  </si>
  <si>
    <t>Уязвимые группы ИНФОРМ</t>
  </si>
  <si>
    <t>Социально-экономическая уязвимость ИНФОРМ</t>
  </si>
  <si>
    <t>Валовый региональный продукт</t>
  </si>
  <si>
    <t>Потенциал местного реагирования на стихийные бедствия</t>
  </si>
  <si>
    <t>СЕРФ/Призывы</t>
  </si>
  <si>
    <t>ЧС требующие менее масштабной междун гум помощи</t>
  </si>
  <si>
    <t>Использование международных гум услуг</t>
  </si>
  <si>
    <t>Питьевая вода</t>
  </si>
  <si>
    <t>Санитария</t>
  </si>
  <si>
    <t>Вакцинация Ковид-19</t>
  </si>
  <si>
    <t>Физическая подверженность к землетрясениям (абсолютное)</t>
  </si>
  <si>
    <t>Физическая подверженность к оползням (абсолютное)</t>
  </si>
  <si>
    <t>Физическая подверженность к землетрясениям MMI V и выше (относительное)</t>
  </si>
  <si>
    <t>Физическая подверженность к землетрясениям MMI VIII и выше (относительное)</t>
  </si>
  <si>
    <t>Физическая подверженность к наводнениям (относительное)</t>
  </si>
  <si>
    <t>Физическая подверженность к оползням высокой интенсивности (относительное)</t>
  </si>
  <si>
    <t>Физическая подверженность к оползням (относительное)</t>
  </si>
  <si>
    <t>Физическая подверженность к землетрясениям (относительное)</t>
  </si>
  <si>
    <t>Физическая подверженность к оползням средней интенсивности (относительное)</t>
  </si>
  <si>
    <t>Физическая подверженность к землетрясениям MMI V и выше</t>
  </si>
  <si>
    <t>Физическая подверженность к землетрясениям MMI VIII и выше</t>
  </si>
  <si>
    <t>Физическая подверженность к оползням средней интенсивности</t>
  </si>
  <si>
    <t>Физическая подверженность к оползням высокой интенсивности</t>
  </si>
  <si>
    <t>Физическая подверженность к оползням</t>
  </si>
  <si>
    <t>Физическая подверженность к землетрясениям</t>
  </si>
  <si>
    <t>Физическая подверженность к наводнениям</t>
  </si>
  <si>
    <t>Природные опасности ИНФОРМ</t>
  </si>
  <si>
    <t>Антропогенные опасности ИНФОРМ</t>
  </si>
  <si>
    <t>УКГВ ООН</t>
  </si>
  <si>
    <t>ВОЗ</t>
  </si>
  <si>
    <t>ФАО</t>
  </si>
  <si>
    <t>УВКБ ООН</t>
  </si>
  <si>
    <t>GEM,ОИЦ ЕК</t>
  </si>
  <si>
    <t>ВОЗ,ОИЦ ЕК</t>
  </si>
  <si>
    <t>УСРБ ООН,ОИЦ ЕК</t>
  </si>
  <si>
    <t>ОИЦ ЕК,EC</t>
  </si>
  <si>
    <t>ОИЦ ЕК</t>
  </si>
  <si>
    <t>ПРООН</t>
  </si>
  <si>
    <t>Национальное агентство по статистике</t>
  </si>
  <si>
    <t>Национальное агентство по статистике, WB</t>
  </si>
  <si>
    <t>Национальное агентство по статистике,ПРООН</t>
  </si>
  <si>
    <t>Всемирный Банк</t>
  </si>
  <si>
    <t xml:space="preserve"> ЮНЭЙДС</t>
  </si>
  <si>
    <t>Национальный центр по контролю заболеваний</t>
  </si>
  <si>
    <t>Кабинет Министров</t>
  </si>
  <si>
    <t>Национальное агентство по ЧС</t>
  </si>
  <si>
    <t xml:space="preserve"> Министерство здравоохранения</t>
  </si>
  <si>
    <t>Общество Красного Креста Армении</t>
  </si>
  <si>
    <t>Общество Красного Полумесяца Азербайджана</t>
  </si>
  <si>
    <t>Красный Крест Грузии</t>
  </si>
  <si>
    <t>Общество Красного Полумесяца Кыргызстана</t>
  </si>
  <si>
    <t>Общество Красного Полумесяца Казахстана</t>
  </si>
  <si>
    <t>Общество Красного Полумесяца Таджикистана</t>
  </si>
  <si>
    <t>Общество Красного Полумесяца Туркменистана</t>
  </si>
  <si>
    <t>Общество Красного Полумесяца Узбекистана</t>
  </si>
  <si>
    <t>ЮНИСЕФ,ВОЗ</t>
  </si>
  <si>
    <t>ВОЗ,ЮНИСЕФ,UNFPA,Всемирный Банк,ПРООН</t>
  </si>
  <si>
    <t>Содержание</t>
  </si>
  <si>
    <t>Листы</t>
  </si>
  <si>
    <t>Таблица результатов по основным аспектам</t>
  </si>
  <si>
    <t>Таблица расчетов по компонентам аспекта "Опасность и подверженность"</t>
  </si>
  <si>
    <t>Таблица расчетов по компонентам аспекта "Уязвимость"</t>
  </si>
  <si>
    <t>Таблица расчетов по компонентам аспекта "Отсутствие потенциала"</t>
  </si>
  <si>
    <t>Данные индикатора</t>
  </si>
  <si>
    <t>Метаданные индикатора</t>
  </si>
  <si>
    <t>Дата индикатора</t>
  </si>
  <si>
    <t>Источник индикатора</t>
  </si>
  <si>
    <t>Географический уровень индикатора (национальный или субнациональный)</t>
  </si>
  <si>
    <t>Условный расчет данных</t>
  </si>
  <si>
    <t>Таблица расчетов по индексу надежности данных</t>
  </si>
  <si>
    <t>Метаданные</t>
  </si>
  <si>
    <t>Географич. уровень индикатора</t>
  </si>
  <si>
    <t>Индекс надежности ИНФОРМ</t>
  </si>
  <si>
    <t>Результаты ИНФОРМ КиЦА 2021</t>
  </si>
  <si>
    <t>Опасность&amp;Подверженность</t>
  </si>
  <si>
    <t>Уязвимость</t>
  </si>
  <si>
    <t>(Содержание)</t>
  </si>
  <si>
    <t>(Главная)</t>
  </si>
  <si>
    <t>КОНЦЕПЦИЯ И МЕТОДОЛОГИЯ</t>
  </si>
  <si>
    <t>СУБНАЦИОНАЛЬНЫЙ ИНДЕКС ПО УПРАВЛЕНИЮ РИСКОМ (КАВКАЗ И ЦЕНТРАЛЬНАЯ АЗИЯ, 2021)</t>
  </si>
  <si>
    <t>(обновлено: 30 сентября 2021)</t>
  </si>
  <si>
    <t>1) Изображение и использование географических названий и связанных данных, включенных в списки и таблицы на этих листах (электронного документа), не гарантируют отсутствие ошибок и не обязательно подразумевают официальное одобрение или принятие Организацией Объединенных Наций или ЦЧСРБ.
2) Некоторые области в регионе не могли быть включены в субнациональную модель ИНФОРМ, потому что были доступны только частичные и / или неполные данные.
3) Не было точных географических границ, доступных для визуализации результатов для некоторых областей на картах.</t>
  </si>
  <si>
    <t>Оговорки (снятие ответственности)</t>
  </si>
  <si>
    <t>Более детальная информация</t>
  </si>
  <si>
    <t>Предыдущие выпуски</t>
  </si>
  <si>
    <t>Субнациональный риск ИНФОРМ 2021</t>
  </si>
  <si>
    <t>Субнациональный риск ИНФОРМ 2017</t>
  </si>
  <si>
    <t>Опасность &amp; Подверженность</t>
  </si>
  <si>
    <t>Зависимость от гум помощи</t>
  </si>
  <si>
    <t>Гос управление</t>
  </si>
  <si>
    <t>Экономическое</t>
  </si>
  <si>
    <t>Гуманитарное</t>
  </si>
  <si>
    <t>Общие</t>
  </si>
  <si>
    <t xml:space="preserve">Инфраструктурное </t>
  </si>
  <si>
    <t>Социально-экономическая уязвимость</t>
  </si>
  <si>
    <t>Физическая подверженность к сильным землетрясениям (абсолютное)</t>
  </si>
  <si>
    <t>Физическая подверженность к сильным землетрясениям (относительное)</t>
  </si>
  <si>
    <t>Баромерт конфликта - межнациональные конфликты</t>
  </si>
  <si>
    <t>Доход по коэффициенту Джинни</t>
  </si>
  <si>
    <t>Гуманитарная помощь на душу населения</t>
  </si>
  <si>
    <t>Личные денежные переводы (% от ВВП)</t>
  </si>
  <si>
    <t>Беженцы по стране убежища</t>
  </si>
  <si>
    <t>Внутренне перемещенные лица (ВПЛ)</t>
  </si>
  <si>
    <t>Лица без гражданства</t>
  </si>
  <si>
    <t>Дети с пониженной массой тела</t>
  </si>
  <si>
    <t>Продовольственная безопасность: Достаточность среднего рациона питания</t>
  </si>
  <si>
    <t>Стоимость импорта продовольствия</t>
  </si>
  <si>
    <t>Продовольственная стабильность: Стоимость импорта продовольствия по сравнению с общим товарным экспортом</t>
  </si>
  <si>
    <t>Продовольственная утилизация: Распространенность недоедания (% от населения)</t>
  </si>
  <si>
    <t>Рост ВВП</t>
  </si>
  <si>
    <t xml:space="preserve">Вакцинация Ковид-19 </t>
  </si>
  <si>
    <t>Общая численность населения (всего, оба пола)</t>
  </si>
  <si>
    <t>Глобальная сетка населения на уровне населенных пунктов</t>
  </si>
  <si>
    <t>Общее количество использованных (введеных) доз вакцины</t>
  </si>
  <si>
    <t>Количество использованных (введеных) доз вакцины относительно общего количества населения</t>
  </si>
  <si>
    <t>Физическая подверженность к землетрясениям по шкале Меркали MMI 5 и выше - подверженное среднегодовое население (человек)</t>
  </si>
  <si>
    <t>Физическая подверженность к землетрясениям по шкале Меркали MMI 5 и выше - подверженное среднегодовое население (% от общего населения)</t>
  </si>
  <si>
    <t>Физическая подверженность к землетрясениям по шкале Меркали MMI 8 и выше - подверженное среднегодовое население (человек)</t>
  </si>
  <si>
    <t>Физическая подверженность к землетрясениям по шкале Меркали MMI 8 и выше - подверженное среднегодовое население (% от общего населения)</t>
  </si>
  <si>
    <t xml:space="preserve"> Индикатор основан на ожидаемом количестве людей, подвергаемых к землетрясениям по шкале Меркали MMI 5 и выше в год. Он является результатом сочетания зон опасности и всего населения, проживающего в пространственной единице. Таким образом, это указывает на ожидаемое количество людей, подвергшихся воздействию в опасной зоне в течение одного года.</t>
  </si>
  <si>
    <t xml:space="preserve"> Индикатор основан на ожидаемом количестве людей, подвергаемых к землетрясениям по шкале Меркали MMI 5 и выше в год. Он является результатом сочетания зон опасности и всего населения, проживающего в пространственной единице. Таким образом, это указывает на ожидаемый процент среднегодового населения, потенциально подверженного этому риску.</t>
  </si>
  <si>
    <t>Землетрясение - одна из быстро возникающих опасностей, относящихся к категории Природные опасности. MMI 5 считается уровнем низкой интенсивности.</t>
  </si>
  <si>
    <t>Аспект</t>
  </si>
  <si>
    <t>Категория</t>
  </si>
  <si>
    <t>Компонент</t>
  </si>
  <si>
    <t>Код ИНФОРМ</t>
  </si>
  <si>
    <t>Наименование индикатора</t>
  </si>
  <si>
    <t>Полное название индикатора</t>
  </si>
  <si>
    <t>Описание</t>
  </si>
  <si>
    <t>Актуальность</t>
  </si>
  <si>
    <t>Глобальный фреймворк (программы)</t>
  </si>
  <si>
    <t>Валидность / Ограничения индикатора</t>
  </si>
  <si>
    <t>Источник субнациональных данных</t>
  </si>
  <si>
    <t>Источник национальных данных</t>
  </si>
  <si>
    <t>Индикатор зависит от качества данных по ожидаемому количеству населения и карт сейсмической опасности.</t>
  </si>
  <si>
    <t>• Global Earthquake Model (карта сейсмической опасности)
• Объединенный исследовательский центр Европейской комиссии (плотность населения)</t>
  </si>
  <si>
    <t>Землетрясение - одна из быстро возникающих опасностей, относящихся к категории Природные опасности. MMI 8 считается уровнем высокой интенсивности.</t>
  </si>
  <si>
    <t xml:space="preserve"> Индикатор основан на ожидаемом количестве людей, подвергаемых к землетрясениям по шкале Меркали MMI 8 и выше в год. Он является результатом сочетания зон опасности и всего населения, проживающего в пространственной единице. Таким образом, это указывает на ожидаемое количество людей, подвергшихся воздействию в опасной зоне в течение одного года.</t>
  </si>
  <si>
    <t xml:space="preserve"> Индикатор основан на ожидаемом количестве людей, подвергаемых к землетрясениям по шкале Меркали MMI 8 и выше в год. Он является результатом сочетания зон опасности и всего населения, проживающего в пространственной единице. Таким образом, это указывает на ожидаемый процент среднегодового населения, потенциально подверженного этому риску.</t>
  </si>
  <si>
    <t>Индикатор основан на ожидаемом количестве людей, подвергаемых к оползням средней интенсивности. Он является результатом сочетания зон опасности и всего населения, проживающего в пространственной единице. Таким образом, это указывает на ожидаемое количество людей, подвергшихся воздействию в опасной зоне в течение одного года.</t>
  </si>
  <si>
    <t>Индикатор основан на ожидаемом количестве людей, подвергаемых к оползням средней интенсивности. Он является результатом сочетания зон опасности и всего населения, проживающего в пространственной единице. Таким образом, это указывает на ожидаемый процент среднегодового населения, потенциально подверженного этому риску.</t>
  </si>
  <si>
    <t>Индикатор основан на ожидаемом количестве людей, подвергаемых к оползням высокой интенсивности. Он является результатом сочетания зон опасности и всего населения, проживающего в пространственной единице. Таким образом, это указывает на ожидаемое количество людей, подвергшихся воздействию в опасной зоне в течение одного года.</t>
  </si>
  <si>
    <t>Индикатор основан на ожидаемом количестве людей, подвергаемых к оползням высокой интенсивности. Он является результатом сочетания зон опасности и всего населения, проживающего в пространственной единице. Таким образом, это указывает на ожидаемый процент среднегодового населения, потенциально подверженного этому риску.</t>
  </si>
  <si>
    <t>Физическая подверженность к оползням средней интенсивности - подверженное среднегодовое население (человек)</t>
  </si>
  <si>
    <t>Физическая подверженность к оползням средней интенсивности - подверженное среднегодовое население (% от общего населения)</t>
  </si>
  <si>
    <t>Физическая подверженность к оползням высокой интенсивности - подверженное среднегодовое население (человек)</t>
  </si>
  <si>
    <t>Физическая подверженность к оползням высокой интенсивности - подверженное среднегодовое население (% от общего населения)</t>
  </si>
  <si>
    <t>Оползень является одной из быстро возникающих опасностей, рассматриваемых в категории Природные опасности, а также может быть вторичным эффектом землетрясения в сейсмоопасном регионе.</t>
  </si>
  <si>
    <t xml:space="preserve">Индикатор зависит от качества данных по ожидаемому количеству населения и карт оползневой опасности. Источник данных уведомляет о необходимости аккуратного использования на субнациональном уровне, так как методы и разрешение (1км) имеют ограничения. </t>
  </si>
  <si>
    <t xml:space="preserve">• ВОЗ (карта оползневой опасности)
• Объединенный исследовательский центр Европейской комиссии (плотность населения)
</t>
  </si>
  <si>
    <t>Физическая подверженность к наводнениям - подверженное среднегодовое население (человек)</t>
  </si>
  <si>
    <t>Физическая подверженность к наводнениям - подверженное среднегодовое население (% от общего населения)</t>
  </si>
  <si>
    <t>Индикатор основан на ожидаемом количестве людей, подвергаемых к наводнениям в год. Он является результатом сочетания зон опасности и всего населения, проживающего в пространственной единице. Таким образом, это указывает на ожидаемое количество людей, подвергшихся воздействию в опасной зоне в течение одного года.</t>
  </si>
  <si>
    <t>Индикатор основан на ожидаемом количестве людей, подвергаемых к наводнениям в год. Он является результатом сочетания зон опасности и всего населения, проживающего в пространственной единице. Таким образом, это указывает на ожидаемый процент среднегодового населения, потенциально подверженного этому риску.</t>
  </si>
  <si>
    <t>Наводнение является одной из быстро возникающих опасностей, рассматриваемых в категории Природные опасности.</t>
  </si>
  <si>
    <t>Этот набор данных был создан с использованием других глобальных наборов данных; его не следует использовать для местного применения (например, для планирования землепользования). Основная цель наборов данных ГОР (GAR) 2015 - общее определение областей высокого риска на глобальном уровне и определение областей, в которых следует собирать более подробные данные. Некоторые области могут быть недооценены или переоценены.</t>
  </si>
  <si>
    <t xml:space="preserve">• UNISDR Глобальная оценка рисков (GAR) 2015: GVM and IAVCEI, ЮНЕП, CIMNE и партнеры, а также INGENIAR, FEWS NET and CIMA Foundation (карта опасности наводнения)
• Объединенный исследовательский центр Европейской комиссии (плотность населения)
</t>
  </si>
  <si>
    <t>Годовая эмпирическая вероятность того, что более 30% сельскохозяйственных площадей будут затронуты засухой</t>
  </si>
  <si>
    <t>Индикатор основан на Индексе стресса в сельском хозяйстве ФАО (ASI), который подчеркивает аномальный рост растительности и потенциальную засуху на пахотных землях. Он определяется как ежегодная вероятность того, что более 30% сельскохозяйственных площадей будут затронуты засухой, на основе данных с 2000 года.</t>
  </si>
  <si>
    <t>Засуха - единственная медленно развивающаяся опасность, относящаяся к категории Природные опасности.</t>
  </si>
  <si>
    <t>Люди, пострадавшие от засухи 2000-2019 гг. - среднегодовая численность пострадавшего населения (человек)</t>
  </si>
  <si>
    <t>Люди, пострадавшие от засухи 2000-2019 гг. - среднегодовая численность пострадавшего населения (% от общего населения)</t>
  </si>
  <si>
    <t>Индикатор показывает среднегодовое количество населения, пострадавшего от засухи, на уровне первого административно-территориального деления с 2000 года.</t>
  </si>
  <si>
    <t>Индикатор показывает процент среднегодового количество населения, пострадавшего от засухи, на уровне первого административно-территориального деления с 2000 года.</t>
  </si>
  <si>
    <t>Индикатор основан на общем количестве людей, пострадавших от засухи в год на первом административном уровне . Таким образом, это показывает, сколько людей в год подвергаются риску.</t>
  </si>
  <si>
    <t>Ежегодная публикация HIIK «Барометр конфликтов» описывает последние тенденции в развитии, эскалации, деэскалации и урегулировании глобальных конфликтов. Их базовые данные о межгосударственных конфликтах фиксируют спорные моменты в двусторонних отношениях и интенсивность конфликта.</t>
  </si>
  <si>
    <t>Риск конфликтов в стране относится к антропогенным опасностям в категории ИНФОРМ.</t>
  </si>
  <si>
    <t>Ежегодная публикация HIIK «Барометр конфликтов» описывает последние тенденции в развитии, эскалации, деэскалации и урегулировании глобальных конфликтов. Барометр конфликтов включает насильственные и ненасильственные интенсивности внутригосударственных и межгосударственных конфликтов на Кавказе и в Центральной Азии, а их Дезагрегированный набор данных о конфликтах (DISCON) предоставляет более подробную информацию о таких конфликтах в Центральной Азии.</t>
  </si>
  <si>
    <t>Индекс риска глобального конфликта (ИРГК) это индикатор, который оценивает риск возникновения насильственных внутренних конфликтов высокой интенсивности в стране.</t>
  </si>
  <si>
    <t>Индекс риска глобального конфликта (ИРГК) это индикатор, который оценивает риск возникновения насильственных внутренних конфликтов очень высокой интенсивности в стране.</t>
  </si>
  <si>
    <t>Объединенный исследовательский центр Европейской комиссии (плотность населения)</t>
  </si>
  <si>
    <t>Индекс человеческого развития (ИЧР) измеряет развитие путем объединения показателей ожидаемой продолжительности жизни, уровня образования и дохода в составной индекс.</t>
  </si>
  <si>
    <t>Предполагается, что чем более развита страна/район, тем лучше его население сможет удовлетворить гуманитарные потребности, используя свои собственные или региональные / национальные ресурсы.</t>
  </si>
  <si>
    <t>Отчет ПРООН о человеческом развитии</t>
  </si>
  <si>
    <t>Индекс многомерной бедности (ИМБ) выявляет лишения на уровне домохозяйства по тем же трем параметрам, что и Индекс человеческого развития (уровень жизни, здоровье и образование), и показывает среднее количество бедных людей и лишений, с которыми сталкиваются бедные домохозяйства.</t>
  </si>
  <si>
    <t>В то время как ИЧР измеряет средние достижения страны / района с точки зрения развития, ИМБ фокусируется на той части населения, которая находится ниже порога основных критериев человеческого развития.</t>
  </si>
  <si>
    <t>Оксфордская инициатива по борьбе с бедностью и человеческим развитием (OPHI), Оксфордский департамент международного развития, Оксфордский университет</t>
  </si>
  <si>
    <t>Коэффициент смертности детей в возрасте до 5 лет (на 1000 живородящихся)</t>
  </si>
  <si>
    <t>Этот показатель показывает вероятность смерти между рождением и концом пятого года жизни на 1000 живородящихся.</t>
  </si>
  <si>
    <t>Смертность детей до 5 лет показывает общее состояние здоровья детей.</t>
  </si>
  <si>
    <t>Задача 3.2 ЦУР: к 2030 году положить конец предотвратимой смертности новорожденных и детей в возрасте до 5 лет, при этом все страны будут стремиться снизить неонатальную смертность как минимум до 12 на 1000 живорождений, а смертность детей в возрасте до 5 лет - до минимума. 25 на 1000 живородящихся
Показатель 3.2.1: Смертность детей в возрасте до пяти лет</t>
  </si>
  <si>
    <t>Национальные агентства по статистике</t>
  </si>
  <si>
    <t>• Национальные агентства по статистике
• Группа ООН по оценке материнской смертности: ВОЗ, ЮНИСЕФ, ЮНФПА, Всемирный банк, Отдел народонаселения ООН</t>
  </si>
  <si>
    <t>Коэффициент материнской смертности (на 100 000 живорождений)</t>
  </si>
  <si>
    <t>Количество материнских смертей (смерть женщины во время беременности или в течение 42 дней после прерывания беременности, независимо от продолжительности и места беременности, по любой причине, связанной с беременностью или ее ведением или усугубленной ими, но не в результате случайного или случайного причин) в течение определенного периода времени на 100000 живорождений за тот же период времени.</t>
  </si>
  <si>
    <t xml:space="preserve">Коэффициент материнской смертности является одним из показателей, который используется для расчета индекса гендерного неравенства. Компонент «Неравенство» представляет разброс условий среди населения, представленный в компоненте «Развитие и депривация».
В областях с неравномерным распределением человеческого развития также наблюдается сильное неравенство между мужчинами и женщинами, а в странах с высоким гендерным неравенством также наблюдается неравное распределение человеческого развития </t>
  </si>
  <si>
    <t>Индекс гендерного неравенства (ИГН) отражает неблагоприятные гендерные факторы по трем параметрам - репродуктивное здоровье, расширение прав и возможностей и рынок труда. Значение ИГН находится в диапазоне от 0 до 1, где 0 означает неравенство 0%, что указывает на то, что женщины живут одинаково по сравнению с мужчинами, а 1 означает 100% неравенство, что указывает на то, что женщины живут хуже по сравнению с мужчинами.</t>
  </si>
  <si>
    <t>Взрослые мужчины в возрасте 25 лет и старше, имеющие как минимум среднее образование, на общее количество взрослых мужчин в возрасте 25 лет и старше</t>
  </si>
  <si>
    <t>Взрослые женщины в возрасте 25 лет и старше, имеющие как минимум среднее образование, на общее количество взрослых женщин в возрасте 25 лет и старше</t>
  </si>
  <si>
    <t>Уровень образования женщин является одним из показателей, который используется для расчета индекса гендерного неравенства. Компонент неравенства представляет собой разброс условий среди населения, представленный в компоненте «Развитие и лишения».
В областях с неравномерным распределением человеческого развития также наблюдается сильное неравенство между мужчинами и женщинами, а в странах с высоким гендерным неравенством также наблюдается неравное распределение человеческого развития.</t>
  </si>
  <si>
    <t>Уровень образования мужчин является одним из показателей, который используется для расчета индекса гендерного неравенства. Компонент неравенства представляет собой разброс условий среди населения, представленный в компоненте «Развитие и лишения».
В областях с неравномерным распределением человеческого развития также наблюдается сильное неравенство между мужчинами и женщинами, а в странах с высоким гендерным неравенством также наблюдается неравное распределение человеческого развития.</t>
  </si>
  <si>
    <t>Показатель рождаемости среди несовершеннолетних (на 1,000 женщин в возрасте 15-19)</t>
  </si>
  <si>
    <t>Число рождений у несовершеннолетних девочек в возрасте 15-19 лет на 1,000 женщин в возрасте 15-19 лет</t>
  </si>
  <si>
    <t>Уровень рождаемости среди несовершеннолетних - это один из показателей, который используется для расчета индекса гендерного неравенства. Компонент«Неравенство» представляет разброс условий среди населения, представленный в компоненте «Развитие и лишения».
В областях с неравномерным распределением человеческого развития также наблюдается сильное неравенство между мужчинами и женщинами, а в странах с высоким гендерным неравенством также наблюдается неравное распределение человеческого развития</t>
  </si>
  <si>
    <t>•Национальные агентства по статистике
• Межпарламентский союз (IPU)</t>
  </si>
  <si>
    <t>Парламентское представительство: доля мужчин на руководящих должностях</t>
  </si>
  <si>
    <t>Парламентское представительство: доля женщин на руководящих должностях</t>
  </si>
  <si>
    <t>Количество женщин в правительстве провинции/городе на общее количество человек в правительстве провинции/городе</t>
  </si>
  <si>
    <t>Количество мужчин в правительстве провинции/городе на общее количество человек в правительстве провинции/городе</t>
  </si>
  <si>
    <t>Доля женщин на руководящих должностях - это один из показателей, который используется для расчета индекса гендерного неравенства. Компонент неравенства представляет собой разброс условий среди населения, представленный в компоненте «Развитие и лишения».
В областях с неравномерным распределением человеческого развития также наблюдается сильное неравенство между мужчинами и женщинами, а в странах с высоким гендерным неравенством также наблюдается неравное распределение человеческого развития</t>
  </si>
  <si>
    <t>Доля мужчин на руководящих должностях - это один из показателей, который используется для расчета индекса гендерного неравенства. Компонент неравенства представляет собой разброс условий среди населения, представленный в компоненте «Развитие и лишения».
В областях с неравномерным распределением человеческого развития также наблюдается сильное неравенство между мужчинами и женщинами, а в странах с высоким гендерным неравенством также наблюдается неравное распределение человеческого развития</t>
  </si>
  <si>
    <t>Доля экономически активного женского населения в возрасте 15 лет и старше: все женщины, предоставляющие рабочую силу для производства товаров и услуг в течение определенного периода, в общей численности женского населения в возрасте 15 лет и старше</t>
  </si>
  <si>
    <t>Доля мужского населения в возрасте 15 лет и старше, которое является экономически активным: все мужчины, которые предоставляют рабочую силу для производства товаров и услуг в течение определенного периода, в общей численности мужского населения в возрасте 15 лет и старше</t>
  </si>
  <si>
    <t xml:space="preserve">Уровень участия женщин в рабочей силе является одним из показателей, который используется для расчета индекса гендерного неравенства. Компонент неравенства представляет собой разброс условий среди населения, представленный в компоненте "Развитие и лишения".
В областях с неравномерным распределением человеческого развития также наблюдается сильное неравенство между мужчинами и женщинами, а в странах с высоким гендерным неравенством также наблюдается неравное распределение человеческого развития </t>
  </si>
  <si>
    <t xml:space="preserve">Уровень участия мужчин в рабочей силе является одним из показателей, который используется для расчета индекса гендерного неравенства. Компонент неравенства представляет собой разброс условий среди населения, представленный в компоненте "Развитие и лишения".
В областях с неравномерным распределением человеческого развития также наблюдается сильное неравенство между мужчинами и женщинами, а в странах с высоким гендерным неравенством также наблюдается неравное распределение человеческого развития </t>
  </si>
  <si>
    <t>Коэффициент дохода Джини - неравенство доходов или потребления</t>
  </si>
  <si>
    <t>Индекс Джини измеряет степень, в которой распределение доходов или потребительских расходов между отдельными лицами или домашними хозяйствами в рамках экономики отклоняется от совершенно равного распределения. Таким образом, индекс Джини, равный 0, представляет собой полное равенство, а индекс 100 означает полное неравенство.</t>
  </si>
  <si>
    <t>Компонент «Неравенство»представляет собой разброс условий среди населения, представленный в компоненте «Развитие и лишения».
Индекс Джини отображает распределение благосостояния внутри страны/региона</t>
  </si>
  <si>
    <t>Государственная помощь на душу населения (в доллах США)</t>
  </si>
  <si>
    <t>Этот показатель рассчитывается путем сложения государственной помощи развитию и гуманитарной помощи</t>
  </si>
  <si>
    <t>Компонент «Зависимость от помощи» указывает на страны, которым не хватает устойчивости в развитии из-за экономической нестабильности и гуманитарного кризиса.</t>
  </si>
  <si>
    <t>Чистая официальная помощь развитию (ОПР) состоит из выплат займов, предоставленных на льготных условиях (за вычетом погашения основной суммы), и грантов официальными учреждениями членов Комитета содействия развитию (КСР), многосторонними учреждениями и странами, не входящими в КСР способствовать экономическому развитию и благосостоянию в странах и территориях, входящих в список получателей ОПР и не являющиеся членами КСР. Он включает ссуды с элементом гранта не менее 25 процентов (рассчитывается по скидочной ставке 10 процентов).</t>
  </si>
  <si>
    <t>Личные переводы (всего по административно-территориальным единицам) включают личные переводы и вознаграждение сотрудников. Личные переводы состоят из всех текущих переводов наличными или натуральной форме, переведенных или полученных домашними хозяйствами-резидентами домашним хозяйствам-нерезидентам или от них. Таким образом, личные переводы включают все текущие переводы между резидентами и нерезидентами. Компенсация наемным работникам относится к доходам приграничных, сезонных и других краткосрочных работников, занятых в экономике, где они не являются резидентами, и доходов резидентов, нанятых юридическими лицами-нерезидентами.</t>
  </si>
  <si>
    <t>Экономика многих стран Кавказа и Центральной Азии сильно зависят от денежных переводов трудовых мигрантов.</t>
  </si>
  <si>
    <t xml:space="preserve">Задача 17.3 ЦУР: мобилизовать дополнительные финансовые ресурсы для развивающихся стран из различных источников.
Показатель 17.3.2: Объем денежных переводов (в долларах США) как доля от общего ВВП </t>
  </si>
  <si>
    <t>Поскольку большинство трудовых мигрантов в регионе (кроме мигрантов из Грузии) едут в Россию на заработки, использовались данные Центрального банка Российской Федерации. По Грузии были использованы данные Национального статистического агентства.</t>
  </si>
  <si>
    <t>• Центральный банк Российской Федерации (переводы)
• Всемирный банк (ВВП)</t>
  </si>
  <si>
    <t>«Подмандатные лица» включают беженцев, просителей убежища, репатриантов, лиц без гражданства и группы внутренне перемещенных лиц (ВПЛ).</t>
  </si>
  <si>
    <t>Беженцы, внутренне перемещенные лица (ВПЛ), репатрианты и лица без гражданства относятся к числу наиболее уязвимых людей в условиях гуманитарного кризиса.</t>
  </si>
  <si>
    <t>Трудно найти точные данные о количестве внутренне перемещенных лиц (ВПЛ) в стране. Во многих странах оценки ненадежны по причинам государственной цензуры и отсутствия доступа независимых наблюдателей, а также потому, что не всегда легко отличить ВПЛ от местного населения, особенно если они размещаются у родственников или друзей.</t>
  </si>
  <si>
    <t>Этническое разнообразие определяет все политически значимые этнические группы и их доступ к государственной власти. Он включает данные о степени, в которой их представители обладали государственной властью на исполнительном уровне - от полного контроля над правительством до открытой политической дискриминации - и степени их региональной автономии.</t>
  </si>
  <si>
    <t>Сообщества могут быть более уязвимыми в случае бедствий, когда они подвергаются дискриминации. Кроме того, чем более автономным и самоисключенным является этническое меньшинство внутри страны, тем более уязвимым оно может быть в случае стихийных бедствий.</t>
  </si>
  <si>
    <t>Ожидаемый уровень заболеваемости ВИЧ среди взрослых в возрасте 15-49 лет (%)</t>
  </si>
  <si>
    <t>Общее количество новых зарегистрированных случаев ВИЧ-инфекции среди взрослых в возрасте 15–49 лет, независимо от того, появились ли у них симптомы СПИДа или нет, выраженное в процентах от общей численности населения в этой возрастной группе.</t>
  </si>
  <si>
    <t>ВИЧ-СПИД считается одной из трех пандемий в странах с низким и средним уровнем доходов.</t>
  </si>
  <si>
    <t>Задача 3.3 ЦУР: к 2030 году положить конец эпидемиям СПИДа, туберкулеза, малярии и забытых тропических болезней и бороться с гепатитом, болезнями, передаваемыми через воду, и другими инфекционными заболеваниями.
Показатель 3.3.1: Число новых случаев инфицирования ВИЧ на 1000 неинфицированных людей в разбивке по полу, возрасту и ключевым группам населения</t>
  </si>
  <si>
    <t>Национальные агентства по статистике  в основном располагают данными о заболеваемости, а не о распространенности.</t>
  </si>
  <si>
    <t>ЮНЭЙДС</t>
  </si>
  <si>
    <t>Министерство здравоохранения</t>
  </si>
  <si>
    <t>• Национальные агентства по статистике
• ВОЗ, Глобальная база данных по росту (развитию) детей и недоеданию</t>
  </si>
  <si>
    <t>• Национальные агентства по статистике
• ВОЗ, База данных глобальной обсерватории здравоохранения</t>
  </si>
  <si>
    <t>Хотя соотношение веса и роста, указывающее на острое недоедание (истощение), является лучшим показателем для чрезвычайных ситуаций, а соотношение веса и возраста не делает различий между острым недоеданием (истощением) и хроническим недоеданием (задержкой роста), тем не менее было решено использовать соотношение вес / возраст. Соотношение возраста в компоненте Уязвимость по двум причинам: данные о соотношении веса и роста не собираются систематически для всех стран и по самой своей природе быстро устаревают. (Методология DG-ECHO GNA: http://ec.europa.eu/echo/files/policies/strategy/methodology_2011_2012.pdf)</t>
  </si>
  <si>
    <t>Хотя CRED признает, что цифры по пострадавшим не совсем надежны, поскольку определение оставляет место для интерпретации, тем не менее лучше использовать эту цифру, а не количество погибших, потому что именно выжившие нуждаются в экстренной помощи.</t>
  </si>
  <si>
    <t>Анализируемый вместе с распространенностью недоедания, он позволяет определить, вызвано ли недоедание в основном нехваткой продовольствия или особенно плохим распределением.</t>
  </si>
  <si>
    <t>Задача 2.1 ЦУР: к 2030 году покончить с голодом и обеспечить доступ всех людей, особенно бедных и уязвимых, включая младенцев, к безопасной, питательной и достаточной пище в течение всего года.
Показатель 2.1.1: Распространенность недоедания</t>
  </si>
  <si>
    <t>Сендайская задача B: значительно сократить число пострадавших людей во всем мире к 2030 году с целью снижения среднего глобального показателя на 100 000 человек в период с 2020 по 2030 годы по сравнению с 2005-2015 годами.
Задача 1.5 ЦУР: к 2030 году повысить устойчивость бедных и лиц, находящихся в уязвимом положении, и снизить их уязвимость и Уязвимость перед климатическими экстремальными явлениями и другими экономическими, социальными и экологическими потрясениями и бедствиями;
Показатель 1.5.1: Число погибших, пропавших без вести и непосредственно пострадавших в результате бедствий на 100 000 населения</t>
  </si>
  <si>
    <t>Компонент Продовольственной утилизации касается фактического качества и типа поставляемой пищи для обеспечения баланса питательных веществ, необходимого для здорового и активного образа жизни. Он отражает тенденции хронического голода.</t>
  </si>
  <si>
    <t>Компонент «Продовольственная безопасность» касается фактического качества и типа поставляемых продуктов питания для обеспечения баланса питания, необходимого для здорового и активного образа жизни. Он отражает тенденции хронического голода.</t>
  </si>
  <si>
    <t>Распространенность недоедания выражает вероятность того, что случайно выбранный человек из населения потребляет количество калорий, недостаточное для покрытия его / его потребности в энергии для активной и здоровой жизни.</t>
  </si>
  <si>
    <t>Среднее количество калорий с пищей в процентах от средней потребности в энергии с пищей.</t>
  </si>
  <si>
    <t>Ожидаемый уровень заболеваемости туберкулезом (на 100 000 населения)</t>
  </si>
  <si>
    <t>Общее количество новых и рецидивов туберкулеза (ТБ), возникающих в конкретном году, выраженное в расчете на 100 000 населения. Включены все формы ТБ, включая случаи у людей, живущих с ВИЧ.</t>
  </si>
  <si>
    <t>Туберкулез считается одной из трех пандемий в странах с низким и средним уровнем доходов.</t>
  </si>
  <si>
    <t>Процент недостаточной массы тела (отношение массы тела к возрасту менее -2 стандартных отклонений средних стандартов роста детей ВОЗ) среди детей в возрасте 0–5 лет.</t>
  </si>
  <si>
    <t>Этот показатель показывает соотношение веса и возраста детей до пяти лет.</t>
  </si>
  <si>
    <t>Недоедание детей до 5 лет выделяет группу детей, находящихся в ослабленном состоянии здоровья, в основном из-за голода.</t>
  </si>
  <si>
    <t>Чтобы учесть повышенную уязвимость в период восстановления после бедствия, учитываются люди, пострадавшие от недавних потрясений за последние 3 года.</t>
  </si>
  <si>
    <t>Население, пострадавшее от недавних природных катастроф, считается более уязвимым, чем остальное население.
Индикатор определяет области, восстанавливающиеся после гуманитарного кризиса</t>
  </si>
  <si>
    <t>Этот индикатор отражает продовольственную стабильность и измеряет стоимость импорта продуктов питания (кроме рыбы) по сравнению с общим товарным экспортом страны.</t>
  </si>
  <si>
    <t>Этот индикатор обеспечивает измерение уязвимости и отражает достаточность валютных резервов для оплаты импорта продовольствия, что имеет последствия для национальной продовольственной безопасности в зависимости от структуры производства и торговли.</t>
  </si>
  <si>
    <t>Эффективность правительства отражает восприятие качества государственных услуг, качества государственной службы и степени ее независимости от политического давления, качества разработки и реализации политики, а также доверия к приверженности правительства такой политике.</t>
  </si>
  <si>
    <t>Индикатор показывает эффективность усилий правительства по повышению устойчивости всех слоев общества.</t>
  </si>
  <si>
    <t>ВРП - это показатель экономической жизнеспособности административного деления</t>
  </si>
  <si>
    <t>Валовой региональный продукт (ВРП) определяется как рыночная стоимость всех конечных товаров и услуг, произведенных в регионе за определенный период времени. ВРП концептуально эквивалентен валовому внутреннему продукту (ВВП); последний измеряет вновь созданную стоимость за счет производства производственными единицами-резидентами (или резидентами) в национальной экономике, в то время как для первого измеряет вновь созданную стоимость за счет производства региональных жителей в региональной экономике, будь то страна, область или район.</t>
  </si>
  <si>
    <t>Этот индикатор показывает, какого экономического прогресса достигли страны Южного Кавказа и Центральной Азии после распада Советского Союза.</t>
  </si>
  <si>
    <t>Во времена Советского Союза страны региона добились аналогичного экономического прогресса. После распада Советского Союза страны развивались с разной скоростью и успешностью.</t>
  </si>
  <si>
    <t>Количество волонтеров Национального общества Красного Креста / Полумесяца по административным делениям.</t>
  </si>
  <si>
    <t>Национальные общества Красного Креста / Полумесяца обычно первыми реагируют на стихийные бедствия на местах.</t>
  </si>
  <si>
    <t>Количество обращений в СЕРФ и Призывы поданных с 2007 года.</t>
  </si>
  <si>
    <t>Призывы СЕРФ и Призывы выпускаются в случае стихийных бедствий среднего масштаба, если правительству требуется поддержка международного гуманитарного сообщества для реагирования на стихийное бедствие.</t>
  </si>
  <si>
    <t>Количество чрезвычайных ситуаций с 2007 года, в которых возникла необходимость в том или ином типе многосекторной / кластерной операции по реагированию на чрезвычайные ситуации (например, скоординированная оценка потребностей) с участием международного гуманитарного сообщества.</t>
  </si>
  <si>
    <t>Страны региона по-разному используют международные гуманитарные услуги.</t>
  </si>
  <si>
    <t>Средний национальный балл за принятие и реализацию национальных стратегий снижения риска бедствий в соответствии с Сендайской рамочной программой по снижению риска бедствий на 2015-2030 годы</t>
  </si>
  <si>
    <t>Индикатор направлен на то, чтобы определить, насколько национальные стратегии СРБ соответствуют требованиям Сендайской программы, и внести свой вклад в улучшение политики.</t>
  </si>
  <si>
    <t>Цель E-1 мониторинга Сендайской рамочной программы направлена ​​на количественную оценку качества государственной политики, то есть стратегий СРБ, которые позволили бы количественно оценить улучшение политики с течением времени. Национальные стратегии СРБ выполняют нормативную функцию, обеспечивая, среди прочего, руководящие принципы и всеобъемлющую основу для снижения риска бедствий.</t>
  </si>
  <si>
    <t>Целевая задача E1 для мониторинга Сендайской рамочной программы Значительно увеличить к 2020 году количество стран, имеющих национальные стратегии снижения риска бедствий, в соответствии с показателем ЦУР: 1.5.3 Число стран, которые принимают и реализуют национальные стратегии снижения риска бедствий в соответствии с Сендайской рамочной программой по снижению риска бедствий Сокращение 2015-2030 гг. И Индикатор ЦУР: 1.5.4 Доля местных органов власти, которые принимают и реализуют местные стратегии снижения риска бедствий в соответствии с национальными стратегиями снижения риска бедствий.</t>
  </si>
  <si>
    <t>Достижение цели и результатов Сендайской программы означает предотвращение государствами-членами создания новых рисков, снижение существующих рисков и повышение устойчивости экономики, общества, здоровья и окружающей среды. Два показателя E-1 и E-2 следует агрегировать с помощью среднего арифметического.</t>
  </si>
  <si>
    <t>Доля местных органов власти, которые приняли и реализовали местные стратегии снижения риска бедствий в соответствии с национальными стратегиями (%)</t>
  </si>
  <si>
    <t>Индикатор направлен на то, чтобы определить, насколько местные стратегии СРБ соответствуют требованиям Сендайской программы, и внести свой вклад в улучшение политики.</t>
  </si>
  <si>
    <t>Цель E-2 мониторинга Сендайской рамочной программы направлена ​​на количественную оценку качества государственной политики, то есть стратегий СРБ, что позволит количественно оценить улучшение политики с течением времени. Местные стратегии, согласованные с национальной стратегией, обычно более конкретны, отражают местный контекст и характеристики опасностей и, как правило, сосредоточены на планировании и реализации с четкими ролями и задачами, назначаемыми на местном уровне.</t>
  </si>
  <si>
    <t>Целевая задача E2 для мониторинга Сендайской рамочной программы. Существенно увеличить к 2020 году количество стран, имеющих местные стратегии снижения риска бедствий, в соответствии с показателем ЦУР: 1.5.3 Число стран, которые принимают и реализуют национальные стратегии снижения риска бедствий в соответствии с Сендайской рамочной программой по снижению риска бедствий Сокращение 2015-2030 гг. И Индикатор ЦУР: 1.5.4 Доля местных органов власти, которые принимают и реализуют местные стратегии снижения риска бедствий в соответствии с национальными стратегиями снижения риска бедствий.</t>
  </si>
  <si>
    <t>Цель мониторинга Сендайской рамочной программы G-1 - это составной показатель, который рассчитывается на основе субиндикаторов от G-2 до G-5 (G-2 Число стран, в которых проводится мониторинг многих опасностей и
системы прогнозирования; G-3 Число людей на 100 000 человек, охваченных информацией раннего предупреждения через местные органы власти или через национальные механизмы распространения; G-4 Доля местных органов власти, имеющих план действий по раннему предупреждению; G-5 Число стран, которые имеют доступную, понятную, полезную и актуальную информацию и оценки риска бедствий, доступные для населения на национальном и местном уровнях) четырех взаимосвязанных ключевых элементов эффективных действующих систем раннего оповещения о множественных опасностях (СРОМО).</t>
  </si>
  <si>
    <t>Этот индикатор (Глобальная цель G-1) представляет собой составной индикатор для систем раннего оповещения множественных опасностях (СРОМО), рассчитываемый как индекс с использованием среднего арифметического баллов по четырем показателям от G-2 до G-5. Индикаторы от G-2 до G-5 соответствуют одному из ключевых элементов: знаниям о рисках бедствий на основе систематического сбора данных и оценок риска бедствий (G-5); обнаружение, мониторинг, анализ и прогноз опасностей и возможных последствий (G-2); распространение и передача из официального источника авторитетных, своевременных, точных и действенных предупреждений и связанной с ними информации о вероятности и воздействии (G-3); готовность на всех уровнях реагировать на полученные предупреждения (G-4).</t>
  </si>
  <si>
    <t xml:space="preserve">Цель G монитора Сендайской рамочной программы: значительно повысить доступность и доступность для многих опасных явлений.
системы раннего предупреждения и информация о рисках стихийных бедствий и оценки для
человек к 2030 году. Задача G-1 - это составной показатель, который рассчитывается на основе подиндикаторов G-2.
через G-5 из четырех взаимосвязанных ключевых элементов для эффективного функционирования СРОМО (индикаторы G-2 - G-5).
</t>
  </si>
  <si>
    <t>Опасности, рассматриваемые для цели G, охватывают более широкий спектр, чем те, которые включены в глобальный риск ИНФОРМ и субнациональный ИНФОРМ для КиЦА «Природные опасности» (наводнения, землетрясения, оползни, цунами, тропический циклон, эпидемии и засухи) и (наводнения, землетрясения, оползень и засуха) соответственно. Следовательно, страны могли установить СРО для опасностей, не учитываемых в глобальном ИНФОРМ и субнациональных моделях ИНФОРМ. Тем не менее, если стране удалось разработать и внедрить СРО для некоторых опасностей, это в любом случае будет хорошим показателем для остальных опасностей. В настоящее время страны предоставляют отчетность только на национальном уровне.</t>
  </si>
  <si>
    <t>Процент населения, подверженного стихийным бедствиям или подвергающегося риску стихийных бедствий, защищенных за счет упреждающей эвакуации после раннего оповещения</t>
  </si>
  <si>
    <t>Доля населения, проинформированного через СРО через СМИ, СРО, установленное в стране и т.д. Странам рекомендуется сообщать о количестве эвакуированных людей. Показатель G-6 следует рассчитывать для каждого стихийного бедствия.</t>
  </si>
  <si>
    <t>Этот индикатор результатов G6 количественно оценивает воздействие и эффективность информации раннего предупреждения.</t>
  </si>
  <si>
    <t xml:space="preserve">Составной индикатор G-6 монитора Сендайской рамочной программы Доля населения, подвергающегося опасности стихийных бедствий или подвергающегося риску, защищена
посредством упреждающей эвакуации после раннего предупреждения </t>
  </si>
  <si>
    <t>Интернет пользователи (на 100 человек)</t>
  </si>
  <si>
    <t>Интернет-пользователи - это люди, имеющие доступ к всемирной сети.</t>
  </si>
  <si>
    <t>Коммуникационный компонент направлен на измерение эффективности распространения ранних предупреждений через коммуникационную сеть, а также на координацию действий по обеспечению готовности и чрезвычайных ситуаций. Это зависит от рассредоточенности инфраструктуры связи.</t>
  </si>
  <si>
    <t xml:space="preserve">Задача 17.8 ЦУР: полностью ввести в действие банк технологий и науку, технологии и инновации. Отсутствие возможности создания механизма для наименее развитых стран к 2017 году и расширить использование перспективных технологий, в частности информационно-коммуникационных технологий.
Показатель 17.8.1: Доля лиц, пользующихся Интернетом </t>
  </si>
  <si>
    <t>Абоненты мобильной связи (на 100 человек)</t>
  </si>
  <si>
    <t>Подписки на мобильные сотовые телефоны - это подписки на услуги мобильной телефонной связи общего пользования с использованием сотовых технологий, которые обеспечивают доступ к коммутируемой телефонной сети общего пользования. Включены постоплаченные и предоплаченные подписки.</t>
  </si>
  <si>
    <t>Задача 9.c ЦУР: значительно расширить доступ к информационным и коммуникационным технологиям и стремиться к обеспечению универсального и недорогого доступа к Интернету в наименее развитых странах к 2020 году.
Показатель 9.c.1: Доля населения, охваченного сетью мобильной связи, по технологиям</t>
  </si>
  <si>
    <t>Процент людей, пользующихся хотя бы базовыми санитарными услугами, то есть улучшенными санитарно-техническими средствами, которые не используются совместно с другими домохозяйствами. Этот показатель охватывает как людей, пользующихся базовыми санитарными услугами, так и тех, кто пользуется безопасными услугами санитарии. К улучшенным санитарно-техническим средствам относятся смыв / промывка канализационных систем, септиков или туалетов с выгребной ямой; вентилируемые уборные с выгребной ямой, композитные туалеты или выгребные ямы с плитами.</t>
  </si>
  <si>
    <t>Доступ к питьевой воде и элементарной санитарии является фундаментальной потребностью и правом человека, имеющим жизненно важное значение для достоинства и здоровья всех людей. Медицинские и экономические преимущества улучшенных санитарно-технических средств для домашних хозяйств и отдельных лиц хорошо задокументированы. Использование улучшенных санитарно-технических сооружений является прокси-идникатором для использования основных средств санитарии.
 Усовершенствованное санитарное сооружение, вероятно, гигиенически отделяет человеческие экскременты от контакта с людьми. К улучшенным санитарно-техническим сооружениям относятся:
 Ø Промывка или промывка водопроводной канализационной системы, септика или уборной с выгребной ямой,
 Ø вентилируемый уборная с выгребной ямой улучшенного типа, -
 Ø выгребная яма с плитой и
 Ø Туалет с компостом Однако санитарные сооружения не считаются улучшенными, если они используются совместно с другими домохозяйствами или открыты для общего пользования.
 К неулучшенной санитарии относятся:
 Ø Промыть или промыть в другое место,
 Ø выгребная яма без плиты и открытой ямы,
 Ø Ведро, подвесной унитаз или подвесной уборной и
 Ø Нет помещений, кустов или полей (открытая дефекация)
 Это тесно связано с неправильным питанием</t>
  </si>
  <si>
    <t>Доступ к питьевой воде и элементарной санитарии является фундаментальной потребностью и правом человека, имеющим жизненно важное значение для достоинства и здоровья всех людей. Медицинские и экономические преимущества улучшения водоснабжения для домашних хозяйств и отдельных лиц хорошо задокументированы. Использование улучшенного источника питьевой воды является прокси-индикатором использования безопасной питьевой воды.
 Улучшенный источник питьевой воды по характеру конструкции и конструкции, вероятно, защитит источник от внешнего загрязнения, в частности от фекалий. К улучшенным источникам питьевой воды относятся:
 Ø Водопроводная вода в доме, на участке или во дворе
 Ø Общественный кран / стояк
 Ø трубчатый колодец / скважина
 Ø Защищенный колодец
 Ø Защищенная пружина и
 Ø Сбор дождевой воды
 С другой стороны, к неулучшенным источникам питьевой воды относятся:
 Ø Незащищенный препарат хорошо,
 Ø Незащищенная пружина,
 Ø Тележка с небольшим баком / барабаном,
 Ø Автоцистерна,
 Ø Поверхностные воды (река, плотина, озеро, пруд, ручей, канал, оросительный канал и любые другие поверхностные воды) и
 Ø Вода в бутылках (если она не сопровождается другим улучшенным источником</t>
  </si>
  <si>
    <t>Процент людей, пользующихся хотя бы основными услугами водоснабжения. Этот показатель охватывает как людей, пользующихся базовыми услугами водоснабжения, так и тех, кто пользуется услугами водоснабжения с безопасным управлением. Основные услуги питьевой воды определяются как питьевая вода из улучшенного источника при условии, что время сбора не превышает 30 минут в оба конца. Улучшенные источники воды включают водопроводную воду, скважины или колодцы, защищенные выкопанные колодцы, защищенные источники, а также упакованную или доставленную воду.</t>
  </si>
  <si>
    <t>Задача 6.1 ЦУР: к 2030 году обеспечить всеобщий и справедливый доступ к безопасной и доступной по цене питьевой воде для всех.
Индикатор 6.1.1: Доля населения, пользующегося услугами питьевой воды с безопасным регулированием</t>
  </si>
  <si>
    <t xml:space="preserve">Задача 6.2 ЦУР: к 2030 году обеспечить доступ к адекватным и справедливым средствам санитарии и гигиены для всех и положить конец открытой дефекации, уделяя особое внимание потребностям женщин и девочек, а также тех, кто находится в уязвимом положении.
Показатель 6.2.1: Доля населения, пользующегося безопасными услугами санитарии, в том числе средствами для мытья рук с мылом и водой </t>
  </si>
  <si>
    <t>Плотность дорог (км дороги на 100 кв. км территориальной площади)</t>
  </si>
  <si>
    <t>Плотность дорог - это отношение длины всей дорожной сети области к земельной площади области. Дорожная сеть включает в себя все дороги, соединяющие населенные пункты друг с другом: автомагистрали, магистрали, основные, второстепенные, третичные и неклассифицированные дороги (на основе определения из http://wiki.openstreetmap.org/wiki/Key:highway)</t>
  </si>
  <si>
    <t>Расходы на здравоохранение на душу населения, ППС (постаянный международный $)</t>
  </si>
  <si>
    <t>Общие расходы на здравоохранение на душу населения выраженные в международных долларах по паритету покупательной способности (ППС).</t>
  </si>
  <si>
    <t>С помощью компонента физической инфраструктуры осуществляется попытка оценить доступность, а также избыточность систем, которые являются двумя ключевыми характеристиками в кризисной ситуации.</t>
  </si>
  <si>
    <t>Правительства используют несколько типов вакцин, и скорость/уровень вакцинации, доз варьируются в зависимости от страны.</t>
  </si>
  <si>
    <t>Объединенный исследовательский центр Европейской комиссии</t>
  </si>
  <si>
    <t>Всемирный банк (ВВП)</t>
  </si>
  <si>
    <t>Всемирный банк</t>
  </si>
  <si>
    <t>Всемирный банк: Worldwide Governance Indicators</t>
  </si>
  <si>
    <t>Национальные общества Красного Креста / Полумесяца</t>
  </si>
  <si>
    <t>Национальное агентство по чрезвычайным ситуациям</t>
  </si>
  <si>
    <t>ВОЗ/ЮНИСЕФ Совместная программа мониторинга (СПМ) по водоснабжению и санитарии</t>
  </si>
  <si>
    <t>ВОЗ База данных глобальной обсерватории здравоохранения</t>
  </si>
  <si>
    <t>Оценка использования пищевых продуктов</t>
  </si>
  <si>
    <t>Количество подтвержденных случаев Ковид-19 в % соотношении от общей численности населения</t>
  </si>
  <si>
    <t>Количество подтвержденных случаев Ковид-19 с начала пандемии в стране до 1 января 2021 года.</t>
  </si>
  <si>
    <t>Ковид-19 представляет большую угрозу для системы здравоохранения и здоровья населения и, следовательно, для Уязвимости населения, поскольку пока медицинские работники имеют дело с пациентами с Ковид-19, возможности борьбы с другими заболеваниями ограничены.</t>
  </si>
  <si>
    <t>Правительства сообщают о подтвержденных случаях Ковид-19 через национальные лаборатории. Цифры могут отличаться, поскольку не все случаи Ковид-19 сообщаются.</t>
  </si>
  <si>
    <t>Количество смертей от Ковид-19 в % соотношении от общей численности населения</t>
  </si>
  <si>
    <t>Количество смертей от осложнений Ковид-19 с начала пандемии в стране до 1 января 2021 года</t>
  </si>
  <si>
    <t>Смертельные случаи, связанные с Ковид-19, представляют собой смертельные случаи, которых можно было бы избежать, поскольку здоровые пациенты не страдают от множественных осложнений из-за инфекций Ковид-19. Таким образом, индикатор представляет собой количество смертей, которых можно было бы избежать, если бы общее состояние здоровья населения было на высоком уровне.</t>
  </si>
  <si>
    <t>Правительства сообщают о случаях смерти от Ковид-19 через национальные лаборатории. Цифры могут отличаться, поскольку не все случаи смертности от Ковид-19 сообщаются.</t>
  </si>
  <si>
    <t>Доля вакцинированного населения увеличивает отсутствие потенциала системы здравоохранения, поскольку вакцинированное население не создает бремени для системы здравоохранения, а также вакцины обеспечивают более длительную защиту от инфекции Ковид-19 или развития более легкого случая заболевания.</t>
  </si>
  <si>
    <t>Индекс Джинни</t>
  </si>
  <si>
    <t>v1.0 (10 апрель 2017). Субнациональный индекс риска ИНФОРМ - публикация первых результатов.</t>
  </si>
  <si>
    <t>Идея создания ИНФОРМ появилась в 2012 году при изучении интересов агентств ООН, доноров, НПО и исследовательских институтов. Целью которы, было создание общей доказательной базы для глобального анализа гуманитарных рисков.
Субнациональная модель ИНФОРМ для Кавказа и Центральной Азии была инициирована Целевой группой Регионального межучрежденческого постоянного комитета (МПК) для Кавказа и Центральной Азии и разработана УКГВ. Первые результаты индекса риска ИНФОРМ были опубликованы в июле 2017 года. С 2021 года модель ИНФОРМ поддерживается Центром по чрезвычайным ситуациям и снижению риска бедствий (ЦЧССРБ) в сотрудничестве с Региональным офисом УСРБ ООН для Европы и Центральной Азии и при финансовой поддержке ЮСАИД. Модель ИНФОРМ используется для поддержки скоординированных действий по обеспечению готовности. Партнеры надеются использовать эту модель для улучшения сотрудничества между гуманитарными организациями и участниками процесса развития в управлении рисками и повышении устойчивости во всем регионе.
ИНФОРМ определяет области с высоким риском гуманитарного кризиса, которые с большей вероятностью потребуют международную помощь. Модель ИНФОРМ основана на концепциях риска, опубликованных в научной литературе, и предусматривает три аспекта риска: опасность и подверженность, уязвимость и отсутствие потенциала. Модель ИНФОРМ разделена на разные уровни, чтобы обеспечить быстрый обзор основных факторов, ведущих к гуманитарному риску.
Региональная субнациональная модель ИНФОРМ для Кавказа и Центральной Азии разработана на первом административно-территориальном уровне (соответствующем провинциям/областям/регионам и независимым городам) восьми стран Южного Кавказа и Центральной Азии.
Индекс ИНФОРМ поддерживает систему управления в случае ЧС. Этот инструмент полезен для объективного распределения ресурсов в области снижения риска бедствий, управления, а также для скоординированных действий, направленных на предупреждение, смягчение последствий и подготовку к чрезвычайным ситуациям</t>
  </si>
  <si>
    <t>Количество населения имеющего доступ к основными услугам питьевой воды (% от общего населения)</t>
  </si>
  <si>
    <t>Количество человек пострадавших от засух</t>
  </si>
  <si>
    <t>Количество человек пострадавших от засух (относительное)</t>
  </si>
  <si>
    <t>Количество человек пострадавших от засух (абсолютное)</t>
  </si>
  <si>
    <t>Национальная оценка (в процентах) доступности систем раннего оповещения (СРО) и распространения информации среди населения</t>
  </si>
  <si>
    <r>
      <rPr>
        <i/>
        <sz val="10"/>
        <color rgb="FFFF0000"/>
        <rFont val="Arial"/>
        <family val="2"/>
      </rPr>
      <t xml:space="preserve">30/09/2021 </t>
    </r>
    <r>
      <rPr>
        <i/>
        <sz val="10"/>
        <rFont val="Arial"/>
        <family val="2"/>
      </rPr>
      <t xml:space="preserve">- </t>
    </r>
    <r>
      <rPr>
        <b/>
        <i/>
        <sz val="10"/>
        <rFont val="Arial"/>
        <family val="2"/>
      </rPr>
      <t xml:space="preserve">Обновленные индикаторы: </t>
    </r>
    <r>
      <rPr>
        <i/>
        <sz val="10"/>
        <color rgb="FF323232"/>
        <rFont val="Arial"/>
        <family val="2"/>
      </rPr>
      <t xml:space="preserve">Физическая подверженность к землетрясениям, Физическая подверженность к оползням, Физическая подверженность к наводнениям, Вероятность засухи в сельском хозяйстве, Количество человек поcтрадавшее от засух, Баромерт конфликта - межнациональные конфликты, Барометр конфликта - субнациональные конфликты, ИРГК вероятность внутреннего конфликта высокой интенсивности насилия, ИРГК вероятность внутреннего конфликта очень высокой интенсивности насилия   Этническое разнообразие, Индекс человеческого развития, Индекс многомерной бедности/нищеты, Личные денежные переводы, Индекс гендерного неравенства (Коэффициент материнской смертности, Показатель рождаемости среди несовершеннолетних, Уровень образования женщин, Уровень образования мужчин, Доля женщин на руководящих должностях, Доля мужчин на руководящих должностях, Показатель экономической активности женщин, Показатель экономической активности мужчин использовались для вычисления индекса гендерного неравенства), Доход по коэффициэнту Джинни, Гуманитарная помощь (FTS), Помощь в целях развития (ОПР), Чистая ОПР полученная по сравнению с предоставленной (% от ВНД), Подмандатные лица (включая беженцы, ВПЛ, лица без гражданства), Заболеваемость ВИЧ-СПИД среди взрослых, Заболеваемость туберкулезом, Детская смертность, Дети младше пяти лет, Население пострадавшее от стихийных бедствий за последние 3 года, Достаточность среднего рациона питания, Распространенность недоедания, Стоимость импорта продовольствия по сравнению с общим товарным экспортом, Заболеваемость Ковид-19, Количество смертей от Ковид-19, Вакцинация Ковид-19, Эффективность Правительства, Валовый региональный продукт, Рост ВВП с момента распада СССР,  Волонтеры Красного полумесяца/креста, СЕРФ и Призывы, ЧС требующие менее масштабной международной гум помощи, Оценка реализации национального плана по СРБ в соответствии с Сендайской программой, Имплементация местных стратегий по СРБ, Оценка осведомленности и доступности систем раннего оповещения (СРО), Процент населения, проинформированного через СРО, Интернет пользователи, Абоненты мобильной связи, Количество населения пользующееся основными санитарными услугами, Количество населения имеющего доступ к основными услугам питьевой воды, Плотность дорог, Расходы на здравоохранение на душу населения. </t>
    </r>
    <r>
      <rPr>
        <b/>
        <i/>
        <sz val="10"/>
        <color rgb="FF323232"/>
        <rFont val="Arial"/>
        <family val="2"/>
      </rPr>
      <t xml:space="preserve">Новый компонент: </t>
    </r>
    <r>
      <rPr>
        <i/>
        <sz val="10"/>
        <color rgb="FF323232"/>
        <rFont val="Arial"/>
        <family val="2"/>
      </rPr>
      <t xml:space="preserve">СРБ. </t>
    </r>
    <r>
      <rPr>
        <b/>
        <i/>
        <sz val="10"/>
        <color rgb="FF323232"/>
        <rFont val="Arial"/>
        <family val="2"/>
      </rPr>
      <t>Новые индикаторы: "</t>
    </r>
    <r>
      <rPr>
        <i/>
        <sz val="10"/>
        <color rgb="FF323232"/>
        <rFont val="Arial"/>
        <family val="2"/>
      </rPr>
      <t xml:space="preserve">Заболеваемость Ковид-19" и "Количество смертей от Ковид-19" в аспекте "Уязвимость" категория "Уязвимые группы" компонент "Состояние здоровья"; Новый компонент: СРБ добавленный в аспект "Отсутствие потенциала", категория "Институциональное" содержит следующие новые индикаторы: "Оценка реализации национального плана по СРБ в соответствии с Сендайской программой (E1)",  "Имплементация местных стратегий по СРБ (Е2)", "Оценка осведомленности и доступности систем раннего оповещения (СРО) (G1)", "Процент населения, проинформированного через СРО (G6)"; "Вакцинация Ковид-19" индикатор был добавлен в аспект "Отсутсвие потенциала", категория "Инфраструктурное", компонент "Доступ к здравоохранению". </t>
    </r>
    <r>
      <rPr>
        <b/>
        <i/>
        <sz val="10"/>
        <color rgb="FF323232"/>
        <rFont val="Arial"/>
        <family val="2"/>
      </rPr>
      <t>Пересмотренные/измененные индикаторы: "</t>
    </r>
    <r>
      <rPr>
        <i/>
        <sz val="10"/>
        <color rgb="FF323232"/>
        <rFont val="Arial"/>
        <family val="2"/>
      </rPr>
      <t xml:space="preserve">Улучшенные средства санитарии" переименованы в "Количество населения пользующееся основными санитарными услугами", "Улучшенный источник воды" переименованы в "Количество населения имеющего доступ к основными услугам питьевой воды". </t>
    </r>
    <r>
      <rPr>
        <b/>
        <i/>
        <sz val="10"/>
        <color rgb="FF323232"/>
        <rFont val="Arial"/>
        <family val="2"/>
      </rPr>
      <t>Изменение источников "</t>
    </r>
    <r>
      <rPr>
        <i/>
        <sz val="10"/>
        <color rgb="FF323232"/>
        <rFont val="Arial"/>
        <family val="2"/>
      </rPr>
      <t xml:space="preserve">Физическая подверженность к землетрясениям" использовались карты сейсмоопасности с GEM. </t>
    </r>
    <r>
      <rPr>
        <b/>
        <i/>
        <sz val="10"/>
        <color rgb="FF323232"/>
        <rFont val="Arial"/>
        <family val="2"/>
      </rPr>
      <t>Исправленная нормализация: "</t>
    </r>
    <r>
      <rPr>
        <i/>
        <sz val="10"/>
        <color rgb="FF323232"/>
        <rFont val="Arial"/>
        <family val="2"/>
      </rPr>
      <t xml:space="preserve">Индекс человеческого развития", "Индекс многомерной бедности/нищеты", "Личные денежные переводы", "Валовый региональный продукт". </t>
    </r>
    <r>
      <rPr>
        <b/>
        <i/>
        <sz val="10"/>
        <color rgb="FF323232"/>
        <rFont val="Arial"/>
        <family val="2"/>
      </rPr>
      <t>Новая админ. единица:</t>
    </r>
    <r>
      <rPr>
        <i/>
        <sz val="10"/>
        <color rgb="FF323232"/>
        <rFont val="Arial"/>
        <family val="2"/>
      </rPr>
      <t xml:space="preserve"> г. Шымкент в Казахстане. </t>
    </r>
    <r>
      <rPr>
        <b/>
        <i/>
        <sz val="10"/>
        <color rgb="FF323232"/>
        <rFont val="Arial"/>
        <family val="2"/>
      </rPr>
      <t>Переименнованная админ. единица:</t>
    </r>
    <r>
      <rPr>
        <i/>
        <sz val="10"/>
        <color rgb="FF323232"/>
        <rFont val="Arial"/>
        <family val="2"/>
      </rPr>
      <t xml:space="preserve"> "г. Астана" в Казахстане была переименовала в "г. Нур-Султан".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</si>
</sst>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 #,##0_-;_-* &quot;-&quot;_-;_-@_-"/>
    <numFmt numFmtId="43" formatCode="_-* #,##0.00_-;\-* #,##0.00_-;_-* &quot;-&quot;??_-;_-@_-"/>
    <numFmt numFmtId="164" formatCode="_(* #,##0.00_);_(* \(#,##0.00\);_(* &quot;-&quot;??_);_(@_)"/>
    <numFmt numFmtId="165" formatCode="0.0"/>
    <numFmt numFmtId="166" formatCode="_-* #,##0.0_-;\-* #,##0.0_-;_-* &quot;-&quot;??_-;_-@_-"/>
    <numFmt numFmtId="167" formatCode="0.0%"/>
    <numFmt numFmtId="168" formatCode="_-* #,##0.00_-;_-* #,##0.00\-;_-* &quot;-&quot;??_-;_-@_-"/>
    <numFmt numFmtId="169" formatCode="&quot;$&quot;#,##0\ ;\(&quot;$&quot;#,##0\)"/>
    <numFmt numFmtId="170" formatCode="_-* #,##0\ _F_B_-;\-* #,##0\ _F_B_-;_-* &quot;-&quot;\ _F_B_-;_-@_-"/>
    <numFmt numFmtId="171" formatCode="_-* #,##0.00\ _F_B_-;\-* #,##0.00\ _F_B_-;_-* &quot;-&quot;??\ _F_B_-;_-@_-"/>
    <numFmt numFmtId="172" formatCode="_(&quot;€&quot;* #,##0.00_);_(&quot;€&quot;* \(#,##0.00\);_(&quot;€&quot;* &quot;-&quot;??_);_(@_)"/>
    <numFmt numFmtId="173" formatCode="_-&quot;$&quot;* #,##0_-;\-&quot;$&quot;* #,##0_-;_-&quot;$&quot;* &quot;-&quot;_-;_-@_-"/>
    <numFmt numFmtId="174" formatCode="_-&quot;$&quot;* #,##0.00_-;\-&quot;$&quot;* #,##0.00_-;_-&quot;$&quot;* &quot;-&quot;??_-;_-@_-"/>
    <numFmt numFmtId="175" formatCode="##0.0"/>
    <numFmt numFmtId="176" formatCode="##0.0\ \|"/>
    <numFmt numFmtId="177" formatCode="_-* #,##0\ &quot;FB&quot;_-;\-* #,##0\ &quot;FB&quot;_-;_-* &quot;-&quot;\ &quot;FB&quot;_-;_-@_-"/>
    <numFmt numFmtId="178" formatCode="_-* #,##0.00\ &quot;FB&quot;_-;\-* #,##0.00\ &quot;FB&quot;_-;_-* &quot;-&quot;??\ &quot;FB&quot;_-;_-@_-"/>
    <numFmt numFmtId="179" formatCode="0.000"/>
    <numFmt numFmtId="180" formatCode="0.000%"/>
    <numFmt numFmtId="181" formatCode="0.000000000000000%"/>
  </numFmts>
  <fonts count="1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0"/>
      <color theme="1"/>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sz val="10"/>
      <color theme="0" tint="-0.499984740745262"/>
      <name val="Calibri"/>
      <family val="2"/>
      <scheme val="minor"/>
    </font>
    <font>
      <sz val="11"/>
      <color theme="1" tint="0.499984740745262"/>
      <name val="Calibri"/>
      <family val="2"/>
      <scheme val="minor"/>
    </font>
    <font>
      <sz val="11"/>
      <name val="Calibri"/>
      <family val="2"/>
      <scheme val="minor"/>
    </font>
    <font>
      <u/>
      <sz val="11"/>
      <color theme="10"/>
      <name val="Calibri"/>
      <family val="2"/>
      <scheme val="minor"/>
    </font>
    <font>
      <i/>
      <sz val="11"/>
      <color theme="0" tint="-0.499984740745262"/>
      <name val="Calibri"/>
      <family val="2"/>
      <scheme val="minor"/>
    </font>
    <font>
      <sz val="10"/>
      <color theme="0" tint="-0.499984740745262"/>
      <name val="Arial"/>
      <family val="2"/>
    </font>
    <font>
      <sz val="10"/>
      <color theme="1"/>
      <name val="Arial"/>
      <family val="2"/>
    </font>
    <font>
      <i/>
      <sz val="10"/>
      <color theme="1"/>
      <name val="Arial"/>
      <family val="2"/>
    </font>
    <font>
      <u/>
      <sz val="10"/>
      <color theme="10"/>
      <name val="Arial"/>
      <family val="2"/>
    </font>
    <font>
      <b/>
      <sz val="11"/>
      <color rgb="FF323232"/>
      <name val="Arial"/>
      <family val="2"/>
    </font>
    <font>
      <sz val="10"/>
      <color rgb="FF323232"/>
      <name val="Arial"/>
      <family val="2"/>
    </font>
    <font>
      <b/>
      <sz val="18"/>
      <color rgb="FF323232"/>
      <name val="Arial"/>
      <family val="2"/>
    </font>
    <font>
      <sz val="11"/>
      <color rgb="FF323232"/>
      <name val="Arial"/>
      <family val="2"/>
    </font>
    <font>
      <i/>
      <sz val="10"/>
      <color rgb="FF323232"/>
      <name val="Arial"/>
      <family val="2"/>
    </font>
    <font>
      <b/>
      <sz val="18"/>
      <color theme="0"/>
      <name val="Arial"/>
      <family val="2"/>
    </font>
    <font>
      <sz val="11"/>
      <color theme="1"/>
      <name val="Arial"/>
      <family val="2"/>
    </font>
    <font>
      <u/>
      <sz val="11"/>
      <color theme="10"/>
      <name val="Arial"/>
      <family val="2"/>
    </font>
    <font>
      <b/>
      <sz val="10"/>
      <color rgb="FF323232"/>
      <name val="Arial"/>
      <family val="2"/>
    </font>
    <font>
      <sz val="9"/>
      <color theme="1"/>
      <name val="Arial"/>
      <family val="2"/>
    </font>
    <font>
      <b/>
      <sz val="10"/>
      <color theme="1"/>
      <name val="Arial"/>
      <family val="2"/>
    </font>
    <font>
      <sz val="10"/>
      <color theme="1"/>
      <name val="Arial"/>
      <family val="2"/>
      <charset val="204"/>
    </font>
    <font>
      <b/>
      <sz val="11"/>
      <name val="Calibri"/>
      <family val="2"/>
      <scheme val="minor"/>
    </font>
    <font>
      <sz val="10"/>
      <color rgb="FF323232"/>
      <name val="Arial"/>
      <family val="2"/>
      <charset val="204"/>
    </font>
    <font>
      <b/>
      <sz val="16"/>
      <color rgb="FF323232"/>
      <name val="Arial"/>
      <family val="2"/>
    </font>
    <font>
      <b/>
      <sz val="12"/>
      <name val="Calibri"/>
      <family val="2"/>
      <scheme val="minor"/>
    </font>
    <font>
      <u/>
      <sz val="10"/>
      <color theme="10"/>
      <name val="Arial"/>
      <family val="2"/>
      <charset val="204"/>
    </font>
    <font>
      <sz val="11"/>
      <color theme="1"/>
      <name val="Arial"/>
      <family val="2"/>
      <charset val="204"/>
    </font>
    <font>
      <sz val="10"/>
      <name val="Arial"/>
      <family val="2"/>
      <charset val="204"/>
    </font>
    <font>
      <b/>
      <sz val="10"/>
      <color rgb="FF323232"/>
      <name val="Arial"/>
      <family val="2"/>
      <charset val="204"/>
    </font>
    <font>
      <sz val="8"/>
      <name val="Calibri"/>
      <family val="2"/>
      <scheme val="minor"/>
    </font>
    <font>
      <b/>
      <i/>
      <sz val="10"/>
      <color rgb="FF323232"/>
      <name val="Arial"/>
      <family val="2"/>
    </font>
    <font>
      <b/>
      <i/>
      <sz val="10"/>
      <name val="Arial"/>
      <family val="2"/>
    </font>
    <font>
      <i/>
      <sz val="10"/>
      <color rgb="FFFF0000"/>
      <name val="Arial"/>
      <family val="2"/>
    </font>
    <font>
      <sz val="11"/>
      <color rgb="FFFF0000"/>
      <name val="Arial"/>
      <family val="2"/>
    </font>
    <font>
      <b/>
      <sz val="12"/>
      <color rgb="FF323232"/>
      <name val="Calibri"/>
      <family val="2"/>
      <scheme val="minor"/>
    </font>
    <font>
      <b/>
      <sz val="12"/>
      <color theme="1"/>
      <name val="Calibri"/>
      <family val="2"/>
      <scheme val="minor"/>
    </font>
    <font>
      <b/>
      <sz val="12"/>
      <color theme="3"/>
      <name val="Calibri"/>
      <family val="2"/>
      <scheme val="minor"/>
    </font>
    <font>
      <b/>
      <sz val="12"/>
      <color rgb="FF7030A0"/>
      <name val="Calibri"/>
      <family val="2"/>
      <scheme val="minor"/>
    </font>
    <font>
      <sz val="12"/>
      <color theme="4" tint="-0.249977111117893"/>
      <name val="Calibri"/>
      <family val="2"/>
      <scheme val="minor"/>
    </font>
    <font>
      <b/>
      <sz val="12"/>
      <color theme="4" tint="-0.249977111117893"/>
      <name val="Calibri"/>
      <family val="2"/>
      <scheme val="minor"/>
    </font>
    <font>
      <b/>
      <sz val="12"/>
      <color theme="5" tint="-0.249977111117893"/>
      <name val="Calibri"/>
      <family val="2"/>
      <scheme val="minor"/>
    </font>
    <font>
      <sz val="12"/>
      <color theme="8" tint="-0.249977111117893"/>
      <name val="Calibri"/>
      <family val="2"/>
      <scheme val="minor"/>
    </font>
    <font>
      <b/>
      <sz val="12"/>
      <color theme="8" tint="-0.249977111117893"/>
      <name val="Calibri"/>
      <family val="2"/>
      <scheme val="minor"/>
    </font>
    <font>
      <b/>
      <sz val="12"/>
      <color theme="2" tint="-0.749992370372631"/>
      <name val="Calibri"/>
      <family val="2"/>
      <scheme val="minor"/>
    </font>
    <font>
      <sz val="12"/>
      <color theme="6" tint="-0.249977111117893"/>
      <name val="Calibri"/>
      <family val="2"/>
      <scheme val="minor"/>
    </font>
    <font>
      <b/>
      <sz val="12"/>
      <color theme="6" tint="-0.249977111117893"/>
      <name val="Calibri"/>
      <family val="2"/>
      <scheme val="minor"/>
    </font>
    <font>
      <b/>
      <sz val="12"/>
      <color theme="7" tint="-0.249977111117893"/>
      <name val="Calibri"/>
      <family val="2"/>
      <scheme val="minor"/>
    </font>
    <font>
      <b/>
      <sz val="12"/>
      <color theme="3" tint="-0.249977111117893"/>
      <name val="Calibri"/>
      <family val="2"/>
      <scheme val="minor"/>
    </font>
    <font>
      <sz val="12"/>
      <color theme="1"/>
      <name val="Arial"/>
      <family val="2"/>
    </font>
    <font>
      <sz val="12"/>
      <color theme="1"/>
      <name val="Calibri"/>
      <family val="2"/>
      <scheme val="minor"/>
    </font>
    <font>
      <b/>
      <sz val="12"/>
      <color theme="0"/>
      <name val="Calibri"/>
      <family val="2"/>
      <scheme val="minor"/>
    </font>
    <font>
      <sz val="12"/>
      <color rgb="FF323232"/>
      <name val="Calibri"/>
      <family val="2"/>
      <scheme val="minor"/>
    </font>
    <font>
      <sz val="12"/>
      <color theme="0"/>
      <name val="Calibri"/>
      <family val="2"/>
      <scheme val="minor"/>
    </font>
    <font>
      <sz val="12"/>
      <color theme="1" tint="0.499984740745262"/>
      <name val="Calibri"/>
      <family val="2"/>
      <scheme val="minor"/>
    </font>
    <font>
      <b/>
      <sz val="12"/>
      <color theme="1" tint="0.499984740745262"/>
      <name val="Calibri"/>
      <family val="2"/>
      <scheme val="minor"/>
    </font>
    <font>
      <i/>
      <sz val="12"/>
      <color theme="1" tint="0.499984740745262"/>
      <name val="Calibri"/>
      <family val="2"/>
      <scheme val="minor"/>
    </font>
    <font>
      <i/>
      <sz val="12"/>
      <color theme="1"/>
      <name val="Calibri"/>
      <family val="2"/>
      <scheme val="minor"/>
    </font>
    <font>
      <sz val="12"/>
      <color theme="0" tint="-0.499984740745262"/>
      <name val="Calibri"/>
      <family val="2"/>
      <scheme val="minor"/>
    </font>
    <font>
      <sz val="12"/>
      <name val="Calibri"/>
      <family val="2"/>
      <scheme val="minor"/>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CE3327"/>
        <bgColor indexed="64"/>
      </patternFill>
    </fill>
    <fill>
      <patternFill patternType="solid">
        <fgColor rgb="FFF79751"/>
        <bgColor indexed="64"/>
      </patternFill>
    </fill>
    <fill>
      <patternFill patternType="solid">
        <fgColor rgb="FF386192"/>
        <bgColor indexed="64"/>
      </patternFill>
    </fill>
    <fill>
      <patternFill patternType="solid">
        <fgColor rgb="FF7E935B"/>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s>
  <borders count="8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theme="0"/>
      </left>
      <right/>
      <top/>
      <bottom style="thick">
        <color theme="0"/>
      </bottom>
      <diagonal/>
    </border>
    <border>
      <left style="thin">
        <color indexed="9"/>
      </left>
      <right/>
      <top/>
      <bottom style="thin">
        <color indexed="9"/>
      </bottom>
      <diagonal/>
    </border>
    <border>
      <left style="thin">
        <color theme="0"/>
      </left>
      <right/>
      <top/>
      <bottom style="thin">
        <color theme="0"/>
      </bottom>
      <diagonal/>
    </border>
    <border>
      <left style="thin">
        <color theme="0"/>
      </left>
      <right/>
      <top style="thin">
        <color theme="0"/>
      </top>
      <bottom style="thin">
        <color theme="0"/>
      </bottom>
      <diagonal/>
    </border>
    <border>
      <left style="thick">
        <color indexed="9"/>
      </left>
      <right style="thin">
        <color indexed="9"/>
      </right>
      <top style="thick">
        <color theme="0"/>
      </top>
      <bottom style="thin">
        <color theme="0"/>
      </bottom>
      <diagonal/>
    </border>
    <border>
      <left style="thick">
        <color theme="0"/>
      </left>
      <right style="thin">
        <color indexed="9"/>
      </right>
      <top style="thick">
        <color theme="0"/>
      </top>
      <bottom style="thin">
        <color theme="0"/>
      </bottom>
      <diagonal/>
    </border>
    <border>
      <left style="thick">
        <color theme="0"/>
      </left>
      <right style="thin">
        <color indexed="9"/>
      </right>
      <top style="thin">
        <color theme="0"/>
      </top>
      <bottom style="thin">
        <color theme="0"/>
      </bottom>
      <diagonal/>
    </border>
    <border>
      <left style="thick">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ck">
        <color theme="0"/>
      </left>
      <right style="thin">
        <color indexed="9"/>
      </right>
      <top style="thin">
        <color theme="0"/>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ck">
        <color indexed="9"/>
      </left>
      <right style="thin">
        <color indexed="9"/>
      </right>
      <top style="thin">
        <color indexed="9"/>
      </top>
      <bottom/>
      <diagonal/>
    </border>
    <border>
      <left style="thin">
        <color theme="0"/>
      </left>
      <right style="thin">
        <color theme="0"/>
      </right>
      <top style="thin">
        <color theme="0" tint="-0.34998626667073579"/>
      </top>
      <bottom style="thin">
        <color theme="0"/>
      </bottom>
      <diagonal/>
    </border>
    <border>
      <left style="thin">
        <color theme="0"/>
      </left>
      <right/>
      <top style="thin">
        <color theme="0" tint="-0.34998626667073579"/>
      </top>
      <bottom style="thin">
        <color theme="0"/>
      </bottom>
      <diagonal/>
    </border>
    <border>
      <left style="thick">
        <color theme="0"/>
      </left>
      <right style="thin">
        <color indexed="9"/>
      </right>
      <top style="thin">
        <color theme="0" tint="-0.34998626667073579"/>
      </top>
      <bottom style="thin">
        <color theme="0"/>
      </bottom>
      <diagonal/>
    </border>
    <border>
      <left/>
      <right style="thin">
        <color indexed="9"/>
      </right>
      <top style="thin">
        <color theme="0" tint="-0.34998626667073579"/>
      </top>
      <bottom style="thin">
        <color indexed="9"/>
      </bottom>
      <diagonal/>
    </border>
    <border>
      <left style="thin">
        <color indexed="9"/>
      </left>
      <right style="thin">
        <color indexed="9"/>
      </right>
      <top style="thin">
        <color theme="0" tint="-0.34998626667073579"/>
      </top>
      <bottom style="thin">
        <color indexed="9"/>
      </bottom>
      <diagonal/>
    </border>
    <border>
      <left style="thin">
        <color indexed="9"/>
      </left>
      <right/>
      <top style="thin">
        <color theme="0" tint="-0.34998626667073579"/>
      </top>
      <bottom style="thin">
        <color indexed="9"/>
      </bottom>
      <diagonal/>
    </border>
    <border>
      <left style="thick">
        <color indexed="9"/>
      </left>
      <right style="thin">
        <color indexed="9"/>
      </right>
      <top style="thin">
        <color theme="0" tint="-0.34998626667073579"/>
      </top>
      <bottom style="thin">
        <color indexed="9"/>
      </bottom>
      <diagonal/>
    </border>
    <border>
      <left/>
      <right/>
      <top style="thin">
        <color theme="0" tint="-0.34998626667073579"/>
      </top>
      <bottom/>
      <diagonal/>
    </border>
    <border>
      <left style="thin">
        <color theme="0"/>
      </left>
      <right style="thin">
        <color theme="0"/>
      </right>
      <top/>
      <bottom style="thin">
        <color theme="0" tint="-0.34998626667073579"/>
      </bottom>
      <diagonal/>
    </border>
    <border>
      <left/>
      <right/>
      <top/>
      <bottom style="thin">
        <color theme="0" tint="-0.34998626667073579"/>
      </bottom>
      <diagonal/>
    </border>
    <border>
      <left style="medium">
        <color indexed="64"/>
      </left>
      <right style="medium">
        <color indexed="64"/>
      </right>
      <top style="thin">
        <color theme="0" tint="-0.34998626667073579"/>
      </top>
      <bottom/>
      <diagonal/>
    </border>
    <border>
      <left/>
      <right style="medium">
        <color indexed="64"/>
      </right>
      <top style="thin">
        <color theme="0" tint="-0.34998626667073579"/>
      </top>
      <bottom/>
      <diagonal/>
    </border>
    <border>
      <left style="medium">
        <color indexed="64"/>
      </left>
      <right style="medium">
        <color indexed="64"/>
      </right>
      <top/>
      <bottom style="thin">
        <color theme="0" tint="-0.34998626667073579"/>
      </bottom>
      <diagonal/>
    </border>
    <border>
      <left style="thin">
        <color indexed="64"/>
      </left>
      <right/>
      <top/>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theme="0" tint="-0.34998626667073579"/>
      </top>
      <bottom/>
      <diagonal/>
    </border>
    <border>
      <left style="medium">
        <color indexed="64"/>
      </left>
      <right/>
      <top/>
      <bottom style="thin">
        <color theme="0" tint="-0.34998626667073579"/>
      </bottom>
      <diagonal/>
    </border>
    <border>
      <left/>
      <right style="medium">
        <color indexed="64"/>
      </right>
      <top/>
      <bottom style="thin">
        <color theme="0" tint="-0.34998626667073579"/>
      </bottom>
      <diagonal/>
    </border>
    <border>
      <left style="thick">
        <color theme="0"/>
      </left>
      <right style="thin">
        <color indexed="9"/>
      </right>
      <top style="thin">
        <color theme="0"/>
      </top>
      <bottom style="thin">
        <color theme="0" tint="-0.34998626667073579"/>
      </bottom>
      <diagonal/>
    </border>
    <border>
      <left/>
      <right style="thin">
        <color indexed="9"/>
      </right>
      <top/>
      <bottom style="thin">
        <color theme="0" tint="-0.34998626667073579"/>
      </bottom>
      <diagonal/>
    </border>
    <border>
      <left style="thin">
        <color indexed="9"/>
      </left>
      <right style="thin">
        <color indexed="9"/>
      </right>
      <top/>
      <bottom style="thin">
        <color theme="0" tint="-0.34998626667073579"/>
      </bottom>
      <diagonal/>
    </border>
    <border>
      <left style="thin">
        <color indexed="9"/>
      </left>
      <right/>
      <top/>
      <bottom style="thin">
        <color theme="0" tint="-0.34998626667073579"/>
      </bottom>
      <diagonal/>
    </border>
    <border>
      <left style="thick">
        <color indexed="9"/>
      </left>
      <right style="thin">
        <color indexed="9"/>
      </right>
      <top style="thin">
        <color indexed="9"/>
      </top>
      <bottom style="thin">
        <color theme="0" tint="-0.34998626667073579"/>
      </bottom>
      <diagonal/>
    </border>
    <border>
      <left style="thick">
        <color theme="0"/>
      </left>
      <right style="thin">
        <color indexed="9"/>
      </right>
      <top/>
      <bottom style="thin">
        <color theme="0"/>
      </bottom>
      <diagonal/>
    </border>
    <border>
      <left style="thick">
        <color indexed="9"/>
      </left>
      <right style="thin">
        <color indexed="9"/>
      </right>
      <top/>
      <bottom style="thin">
        <color indexed="9"/>
      </bottom>
      <diagonal/>
    </border>
    <border>
      <left style="thin">
        <color theme="0"/>
      </left>
      <right style="thin">
        <color theme="0"/>
      </right>
      <top style="thin">
        <color theme="0"/>
      </top>
      <bottom style="thin">
        <color theme="0" tint="-0.34998626667073579"/>
      </bottom>
      <diagonal/>
    </border>
  </borders>
  <cellStyleXfs count="2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43"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8" fillId="0" borderId="0"/>
    <xf numFmtId="164" fontId="18" fillId="0" borderId="0" applyFont="0" applyFill="0" applyBorder="0" applyAlignment="0" applyProtection="0"/>
    <xf numFmtId="0" fontId="18" fillId="0" borderId="0"/>
    <xf numFmtId="0" fontId="27" fillId="0" borderId="0">
      <alignment vertical="top"/>
    </xf>
    <xf numFmtId="0" fontId="27"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8" fillId="52" borderId="0" applyNumberFormat="0" applyBorder="0" applyAlignment="0" applyProtection="0"/>
    <xf numFmtId="0" fontId="20" fillId="52" borderId="0" applyNumberFormat="0" applyBorder="0" applyAlignment="0" applyProtection="0"/>
    <xf numFmtId="0" fontId="28"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8"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8"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9" fillId="40" borderId="0" applyNumberFormat="0" applyBorder="0" applyAlignment="0" applyProtection="0"/>
    <xf numFmtId="0" fontId="30" fillId="54"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0"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30" fillId="56" borderId="0" applyNumberFormat="0" applyBorder="0" applyAlignment="0" applyProtection="0"/>
    <xf numFmtId="0" fontId="29" fillId="56" borderId="0" applyNumberFormat="0" applyBorder="0" applyAlignment="0" applyProtection="0"/>
    <xf numFmtId="0" fontId="18" fillId="0" borderId="0" applyNumberFormat="0" applyFill="0" applyBorder="0" applyAlignment="0" applyProtection="0"/>
    <xf numFmtId="0" fontId="31" fillId="46" borderId="23" applyNumberFormat="0" applyAlignment="0" applyProtection="0"/>
    <xf numFmtId="0" fontId="32" fillId="57" borderId="24"/>
    <xf numFmtId="0" fontId="33" fillId="58" borderId="25">
      <alignment horizontal="right" vertical="top" wrapText="1"/>
    </xf>
    <xf numFmtId="0" fontId="34" fillId="46" borderId="23" applyNumberFormat="0" applyAlignment="0" applyProtection="0"/>
    <xf numFmtId="0" fontId="32" fillId="0" borderId="22"/>
    <xf numFmtId="0" fontId="35" fillId="0" borderId="26" applyNumberFormat="0" applyFill="0" applyAlignment="0" applyProtection="0"/>
    <xf numFmtId="0" fontId="36" fillId="59" borderId="27" applyNumberFormat="0" applyAlignment="0" applyProtection="0"/>
    <xf numFmtId="0" fontId="37" fillId="59" borderId="27" applyNumberFormat="0" applyAlignment="0" applyProtection="0"/>
    <xf numFmtId="0" fontId="38" fillId="50" borderId="0">
      <alignment horizontal="center"/>
    </xf>
    <xf numFmtId="0" fontId="39" fillId="50" borderId="0">
      <alignment horizontal="center" vertical="center"/>
    </xf>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18" fillId="60" borderId="0">
      <alignment horizontal="center" wrapText="1"/>
    </xf>
    <xf numFmtId="0" fontId="40" fillId="50" borderId="0">
      <alignment horizontal="center"/>
    </xf>
    <xf numFmtId="168" fontId="28"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3" fontId="18" fillId="0" borderId="0" applyFont="0" applyFill="0" applyBorder="0" applyAlignment="0" applyProtection="0"/>
    <xf numFmtId="0" fontId="37" fillId="59" borderId="27" applyNumberFormat="0" applyAlignment="0" applyProtection="0"/>
    <xf numFmtId="169" fontId="18" fillId="0" borderId="0" applyFont="0" applyFill="0" applyBorder="0" applyAlignment="0" applyProtection="0"/>
    <xf numFmtId="0" fontId="41" fillId="51" borderId="24" applyBorder="0">
      <protection locked="0"/>
    </xf>
    <xf numFmtId="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0" fontId="42" fillId="51" borderId="24">
      <protection locked="0"/>
    </xf>
    <xf numFmtId="0" fontId="18" fillId="51" borderId="22"/>
    <xf numFmtId="0" fontId="18" fillId="50" borderId="0"/>
    <xf numFmtId="172" fontId="18" fillId="0" borderId="0" applyFont="0" applyFill="0" applyBorder="0" applyAlignment="0" applyProtection="0"/>
    <xf numFmtId="0" fontId="43" fillId="0" borderId="0" applyNumberFormat="0" applyFill="0" applyBorder="0" applyAlignment="0" applyProtection="0"/>
    <xf numFmtId="2" fontId="18" fillId="0" borderId="0" applyFont="0" applyFill="0" applyBorder="0" applyAlignment="0" applyProtection="0"/>
    <xf numFmtId="0" fontId="44" fillId="50" borderId="22">
      <alignment horizontal="left"/>
    </xf>
    <xf numFmtId="0" fontId="27" fillId="50" borderId="0">
      <alignment horizontal="left"/>
    </xf>
    <xf numFmtId="0" fontId="45" fillId="0" borderId="26" applyNumberFormat="0" applyFill="0" applyAlignment="0" applyProtection="0"/>
    <xf numFmtId="0" fontId="46" fillId="35" borderId="0" applyNumberFormat="0" applyBorder="0" applyAlignment="0" applyProtection="0"/>
    <xf numFmtId="0" fontId="46" fillId="35" borderId="0" applyNumberFormat="0" applyBorder="0" applyAlignment="0" applyProtection="0"/>
    <xf numFmtId="0" fontId="33" fillId="61" borderId="0">
      <alignment horizontal="right" vertical="top" wrapText="1"/>
    </xf>
    <xf numFmtId="0" fontId="47" fillId="0" borderId="0" applyNumberFormat="0" applyFill="0" applyBorder="0" applyAlignment="0" applyProtection="0">
      <alignment vertical="top"/>
      <protection locked="0"/>
    </xf>
    <xf numFmtId="0" fontId="48" fillId="53" borderId="23" applyNumberFormat="0" applyAlignment="0" applyProtection="0"/>
    <xf numFmtId="0" fontId="48" fillId="53" borderId="23" applyNumberFormat="0" applyAlignment="0" applyProtection="0"/>
    <xf numFmtId="0" fontId="49" fillId="60" borderId="0">
      <alignment horizontal="center"/>
    </xf>
    <xf numFmtId="0" fontId="18" fillId="50" borderId="22">
      <alignment horizontal="centerContinuous" wrapText="1"/>
    </xf>
    <xf numFmtId="0" fontId="50" fillId="62" borderId="0">
      <alignment horizontal="center" wrapText="1"/>
    </xf>
    <xf numFmtId="168" fontId="28" fillId="0" borderId="0" applyFont="0" applyFill="0" applyBorder="0" applyAlignment="0" applyProtection="0"/>
    <xf numFmtId="0" fontId="51" fillId="0" borderId="11" applyNumberFormat="0" applyFill="0" applyAlignment="0" applyProtection="0"/>
    <xf numFmtId="0" fontId="52" fillId="0" borderId="28" applyNumberFormat="0" applyFill="0" applyAlignment="0" applyProtection="0"/>
    <xf numFmtId="0" fontId="53" fillId="0" borderId="12" applyNumberFormat="0" applyFill="0" applyAlignment="0" applyProtection="0"/>
    <xf numFmtId="0" fontId="53" fillId="0" borderId="0" applyNumberFormat="0" applyFill="0" applyBorder="0" applyAlignment="0" applyProtection="0"/>
    <xf numFmtId="0" fontId="32" fillId="50" borderId="29">
      <alignment wrapText="1"/>
    </xf>
    <xf numFmtId="0" fontId="32" fillId="50" borderId="15"/>
    <xf numFmtId="0" fontId="32" fillId="50" borderId="30"/>
    <xf numFmtId="0" fontId="32" fillId="50" borderId="31">
      <alignment horizontal="center" wrapText="1"/>
    </xf>
    <xf numFmtId="0" fontId="45" fillId="0" borderId="26" applyNumberFormat="0" applyFill="0" applyAlignment="0" applyProtection="0"/>
    <xf numFmtId="0"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5"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8" fillId="0" borderId="0"/>
    <xf numFmtId="0" fontId="20" fillId="0" borderId="0"/>
    <xf numFmtId="0" fontId="28" fillId="0" borderId="0"/>
    <xf numFmtId="0" fontId="28" fillId="0" borderId="0"/>
    <xf numFmtId="0" fontId="18" fillId="0" borderId="0"/>
    <xf numFmtId="0" fontId="28" fillId="0" borderId="0"/>
    <xf numFmtId="0" fontId="20" fillId="0" borderId="0"/>
    <xf numFmtId="0" fontId="28"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27" fillId="0" borderId="0"/>
    <xf numFmtId="0" fontId="20" fillId="64" borderId="32" applyNumberFormat="0" applyFont="0" applyAlignment="0" applyProtection="0"/>
    <xf numFmtId="0" fontId="20" fillId="64" borderId="32" applyNumberFormat="0" applyFont="0" applyAlignment="0" applyProtection="0"/>
    <xf numFmtId="0" fontId="28" fillId="64" borderId="32" applyNumberFormat="0" applyFont="0" applyAlignment="0" applyProtection="0"/>
    <xf numFmtId="0" fontId="56"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32" fillId="50" borderId="22"/>
    <xf numFmtId="0" fontId="39" fillId="50" borderId="0">
      <alignment horizontal="right"/>
    </xf>
    <xf numFmtId="0" fontId="57" fillId="62" borderId="0">
      <alignment horizontal="center"/>
    </xf>
    <xf numFmtId="0" fontId="58" fillId="61" borderId="22">
      <alignment horizontal="left" vertical="top" wrapText="1"/>
    </xf>
    <xf numFmtId="0" fontId="59" fillId="61" borderId="33">
      <alignment horizontal="left" vertical="top" wrapText="1"/>
    </xf>
    <xf numFmtId="0" fontId="58" fillId="61" borderId="34">
      <alignment horizontal="left" vertical="top" wrapText="1"/>
    </xf>
    <xf numFmtId="0" fontId="58" fillId="61" borderId="33">
      <alignment horizontal="left" vertical="top"/>
    </xf>
    <xf numFmtId="0" fontId="18" fillId="65" borderId="0" applyNumberFormat="0" applyFont="0" applyBorder="0" applyProtection="0">
      <alignment horizontal="left" vertical="center"/>
    </xf>
    <xf numFmtId="0" fontId="18" fillId="0" borderId="35" applyNumberFormat="0" applyFill="0" applyProtection="0">
      <alignment horizontal="left" vertical="center" wrapText="1" indent="1"/>
    </xf>
    <xf numFmtId="175" fontId="18" fillId="0" borderId="35"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5" fontId="18" fillId="0" borderId="0" applyFill="0" applyBorder="0" applyProtection="0">
      <alignment horizontal="right" vertical="center" wrapText="1"/>
    </xf>
    <xf numFmtId="176" fontId="18" fillId="0" borderId="0" applyFill="0" applyBorder="0" applyProtection="0">
      <alignment horizontal="right" vertical="center" wrapText="1"/>
    </xf>
    <xf numFmtId="0" fontId="18" fillId="0" borderId="36" applyNumberFormat="0" applyFill="0" applyProtection="0">
      <alignment horizontal="left" vertical="center" wrapText="1"/>
    </xf>
    <xf numFmtId="0" fontId="18" fillId="0" borderId="36" applyNumberFormat="0" applyFill="0" applyProtection="0">
      <alignment horizontal="left" vertical="center" wrapText="1" indent="1"/>
    </xf>
    <xf numFmtId="175" fontId="18" fillId="0" borderId="36"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0" fillId="0" borderId="0" applyNumberFormat="0" applyFill="0" applyBorder="0" applyProtection="0">
      <alignment horizontal="left" vertical="center" wrapText="1"/>
    </xf>
    <xf numFmtId="0" fontId="60" fillId="0" borderId="0" applyNumberFormat="0" applyFill="0" applyBorder="0" applyProtection="0">
      <alignment horizontal="left" vertical="center" wrapText="1"/>
    </xf>
    <xf numFmtId="0" fontId="61" fillId="0" borderId="0" applyNumberFormat="0" applyFill="0" applyBorder="0" applyProtection="0">
      <alignment vertical="center" wrapText="1"/>
    </xf>
    <xf numFmtId="0" fontId="18" fillId="0" borderId="37" applyNumberFormat="0" applyFont="0" applyFill="0" applyProtection="0">
      <alignment horizontal="center" vertical="center" wrapText="1"/>
    </xf>
    <xf numFmtId="0" fontId="60" fillId="0" borderId="37" applyNumberFormat="0" applyFill="0" applyProtection="0">
      <alignment horizontal="center" vertical="center" wrapText="1"/>
    </xf>
    <xf numFmtId="0" fontId="60" fillId="0" borderId="37" applyNumberFormat="0" applyFill="0" applyProtection="0">
      <alignment horizontal="center" vertical="center" wrapText="1"/>
    </xf>
    <xf numFmtId="0" fontId="18" fillId="0" borderId="35" applyNumberFormat="0" applyFill="0" applyProtection="0">
      <alignment horizontal="left" vertical="center" wrapText="1"/>
    </xf>
    <xf numFmtId="0" fontId="28" fillId="0" borderId="0"/>
    <xf numFmtId="0" fontId="62" fillId="0" borderId="0"/>
    <xf numFmtId="0" fontId="18" fillId="0" borderId="0"/>
    <xf numFmtId="0" fontId="18" fillId="0" borderId="0">
      <alignment horizontal="left" wrapText="1"/>
    </xf>
    <xf numFmtId="0" fontId="18" fillId="0" borderId="0">
      <alignment vertical="top"/>
    </xf>
    <xf numFmtId="0" fontId="63" fillId="0" borderId="38"/>
    <xf numFmtId="0" fontId="64" fillId="0" borderId="0"/>
    <xf numFmtId="0" fontId="65" fillId="0" borderId="0">
      <alignment horizontal="left" vertical="top"/>
    </xf>
    <xf numFmtId="0" fontId="38" fillId="50" borderId="0">
      <alignment horizontal="center"/>
    </xf>
    <xf numFmtId="0" fontId="66" fillId="0" borderId="0" applyNumberFormat="0" applyFill="0" applyBorder="0" applyAlignment="0" applyProtection="0"/>
    <xf numFmtId="0" fontId="67" fillId="0" borderId="0" applyNumberFormat="0" applyFill="0" applyBorder="0" applyAlignment="0" applyProtection="0"/>
    <xf numFmtId="0" fontId="68" fillId="0" borderId="0">
      <alignment vertical="top"/>
    </xf>
    <xf numFmtId="0" fontId="69" fillId="50" borderId="0"/>
    <xf numFmtId="0" fontId="70" fillId="0" borderId="0" applyNumberFormat="0" applyFill="0" applyBorder="0" applyAlignment="0" applyProtection="0"/>
    <xf numFmtId="0" fontId="71" fillId="0" borderId="11" applyNumberFormat="0" applyFill="0" applyAlignment="0" applyProtection="0"/>
    <xf numFmtId="0" fontId="72" fillId="0" borderId="28"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74" fillId="0" borderId="13" applyNumberFormat="0" applyFill="0" applyAlignment="0" applyProtection="0"/>
    <xf numFmtId="0" fontId="75" fillId="0" borderId="13" applyNumberFormat="0" applyFill="0" applyAlignment="0" applyProtection="0"/>
    <xf numFmtId="0" fontId="76" fillId="46" borderId="39" applyNumberFormat="0" applyAlignment="0" applyProtection="0"/>
    <xf numFmtId="0" fontId="77" fillId="34" borderId="0" applyNumberFormat="0" applyBorder="0" applyAlignment="0" applyProtection="0"/>
    <xf numFmtId="0" fontId="78" fillId="35" borderId="0" applyNumberFormat="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84" fillId="0" borderId="0" applyNumberFormat="0" applyFill="0" applyBorder="0" applyAlignment="0" applyProtection="0"/>
    <xf numFmtId="165" fontId="27" fillId="49" borderId="48">
      <alignment horizontal="center" vertical="center"/>
    </xf>
  </cellStyleXfs>
  <cellXfs count="373">
    <xf numFmtId="0" fontId="0" fillId="0" borderId="0" xfId="0"/>
    <xf numFmtId="0" fontId="0" fillId="48" borderId="0" xfId="0" applyFill="1" applyBorder="1"/>
    <xf numFmtId="0" fontId="4" fillId="48" borderId="0" xfId="3" applyFill="1" applyBorder="1"/>
    <xf numFmtId="0" fontId="0" fillId="48" borderId="0" xfId="0" applyFill="1"/>
    <xf numFmtId="0" fontId="0" fillId="0" borderId="0" xfId="0"/>
    <xf numFmtId="0" fontId="0" fillId="48" borderId="0" xfId="0" applyFill="1" applyBorder="1" applyAlignment="1">
      <alignment wrapText="1"/>
    </xf>
    <xf numFmtId="0" fontId="17" fillId="48" borderId="0" xfId="0" applyFont="1" applyFill="1" applyBorder="1" applyAlignment="1">
      <alignment horizontal="right" wrapText="1"/>
    </xf>
    <xf numFmtId="0" fontId="13" fillId="48" borderId="0" xfId="20" applyFont="1" applyFill="1" applyBorder="1"/>
    <xf numFmtId="0" fontId="19" fillId="48" borderId="0" xfId="18" applyFont="1" applyFill="1" applyBorder="1"/>
    <xf numFmtId="0" fontId="1" fillId="48" borderId="0" xfId="19" applyFill="1" applyBorder="1"/>
    <xf numFmtId="0" fontId="82" fillId="48" borderId="0" xfId="34" applyFont="1" applyFill="1" applyBorder="1" applyAlignment="1">
      <alignment horizontal="center" vertical="center"/>
    </xf>
    <xf numFmtId="0" fontId="13" fillId="48" borderId="0" xfId="17" applyFont="1" applyFill="1" applyBorder="1"/>
    <xf numFmtId="0" fontId="0" fillId="48" borderId="0" xfId="0" applyFill="1" applyAlignment="1">
      <alignment textRotation="90"/>
    </xf>
    <xf numFmtId="0" fontId="13" fillId="48" borderId="0" xfId="32" applyFont="1" applyFill="1" applyBorder="1"/>
    <xf numFmtId="165" fontId="0" fillId="48" borderId="0" xfId="0" applyNumberFormat="1" applyFill="1"/>
    <xf numFmtId="0" fontId="81" fillId="48" borderId="0" xfId="0" applyFont="1" applyFill="1" applyBorder="1" applyAlignment="1">
      <alignment horizontal="left" wrapText="1"/>
    </xf>
    <xf numFmtId="0" fontId="26" fillId="48" borderId="0" xfId="0" applyFont="1" applyFill="1"/>
    <xf numFmtId="0" fontId="83" fillId="48" borderId="0" xfId="0" applyFont="1" applyFill="1"/>
    <xf numFmtId="0" fontId="85" fillId="48" borderId="0" xfId="0" applyFont="1" applyFill="1"/>
    <xf numFmtId="0" fontId="95" fillId="48" borderId="0" xfId="0" applyFont="1" applyFill="1" applyBorder="1" applyAlignment="1">
      <alignment vertical="center" wrapText="1"/>
    </xf>
    <xf numFmtId="0" fontId="49" fillId="48" borderId="0" xfId="0" applyFont="1" applyFill="1" applyBorder="1" applyAlignment="1">
      <alignment horizontal="center" vertical="center" wrapText="1"/>
    </xf>
    <xf numFmtId="0" fontId="96" fillId="0" borderId="0" xfId="0" applyFont="1"/>
    <xf numFmtId="0" fontId="97" fillId="0" borderId="0" xfId="286" applyFont="1" applyAlignment="1" applyProtection="1"/>
    <xf numFmtId="0" fontId="92" fillId="47" borderId="30" xfId="0" applyFont="1" applyFill="1" applyBorder="1" applyAlignment="1">
      <alignment vertical="center" wrapText="1"/>
    </xf>
    <xf numFmtId="165" fontId="27" fillId="49" borderId="19" xfId="0" applyNumberFormat="1" applyFont="1" applyFill="1" applyBorder="1" applyAlignment="1">
      <alignment horizontal="center" vertical="center"/>
    </xf>
    <xf numFmtId="165" fontId="27" fillId="49" borderId="45" xfId="0" applyNumberFormat="1" applyFont="1" applyFill="1" applyBorder="1" applyAlignment="1">
      <alignment horizontal="center" vertical="center"/>
    </xf>
    <xf numFmtId="0" fontId="98" fillId="48" borderId="46" xfId="0" applyFont="1" applyFill="1" applyBorder="1"/>
    <xf numFmtId="0" fontId="98" fillId="48" borderId="47" xfId="0" applyFont="1" applyFill="1" applyBorder="1"/>
    <xf numFmtId="0" fontId="92" fillId="47" borderId="0" xfId="0" applyFont="1" applyFill="1" applyBorder="1" applyAlignment="1">
      <alignment horizontal="center" wrapText="1"/>
    </xf>
    <xf numFmtId="1" fontId="86" fillId="0" borderId="0" xfId="0" applyNumberFormat="1" applyFont="1" applyAlignment="1">
      <alignment horizontal="right"/>
    </xf>
    <xf numFmtId="0" fontId="87" fillId="0" borderId="0" xfId="0" applyFont="1"/>
    <xf numFmtId="0" fontId="80" fillId="0" borderId="0" xfId="286" applyFill="1" applyBorder="1" applyAlignment="1" applyProtection="1">
      <alignment horizontal="left" vertical="center" wrapText="1" indent="1"/>
    </xf>
    <xf numFmtId="0" fontId="89" fillId="0" borderId="0" xfId="286" applyFont="1" applyAlignment="1" applyProtection="1">
      <alignment horizontal="left" indent="1"/>
    </xf>
    <xf numFmtId="0" fontId="96" fillId="0" borderId="0" xfId="0" applyFont="1" applyAlignment="1">
      <alignment horizontal="left" indent="1"/>
    </xf>
    <xf numFmtId="0" fontId="87" fillId="0" borderId="0" xfId="0" applyFont="1" applyFill="1" applyAlignment="1">
      <alignment horizontal="center" textRotation="90" wrapText="1"/>
    </xf>
    <xf numFmtId="165" fontId="27" fillId="73" borderId="19" xfId="0" applyNumberFormat="1" applyFont="1" applyFill="1" applyBorder="1" applyAlignment="1">
      <alignment horizontal="center" vertical="center"/>
    </xf>
    <xf numFmtId="165" fontId="27" fillId="67" borderId="19" xfId="0" applyNumberFormat="1" applyFont="1" applyFill="1" applyBorder="1" applyAlignment="1">
      <alignment horizontal="center" vertical="center"/>
    </xf>
    <xf numFmtId="165" fontId="27" fillId="74" borderId="49" xfId="0" applyNumberFormat="1" applyFont="1" applyFill="1" applyBorder="1" applyAlignment="1">
      <alignment horizontal="center" vertical="center"/>
    </xf>
    <xf numFmtId="165" fontId="27" fillId="74" borderId="18" xfId="0" applyNumberFormat="1" applyFont="1" applyFill="1" applyBorder="1" applyAlignment="1">
      <alignment horizontal="center" vertical="center"/>
    </xf>
    <xf numFmtId="165" fontId="27" fillId="74" borderId="50" xfId="0" applyNumberFormat="1" applyFont="1" applyFill="1" applyBorder="1" applyAlignment="1">
      <alignment horizontal="center" vertical="center"/>
    </xf>
    <xf numFmtId="165" fontId="27" fillId="49" borderId="51" xfId="0" applyNumberFormat="1" applyFont="1" applyFill="1" applyBorder="1" applyAlignment="1">
      <alignment horizontal="center" vertical="center"/>
    </xf>
    <xf numFmtId="0" fontId="0" fillId="0" borderId="0" xfId="0" applyAlignment="1">
      <alignment textRotation="90"/>
    </xf>
    <xf numFmtId="0" fontId="0" fillId="0" borderId="0" xfId="0" applyFont="1" applyAlignment="1">
      <alignment horizontal="center"/>
    </xf>
    <xf numFmtId="2" fontId="0" fillId="0" borderId="0" xfId="0" applyNumberFormat="1"/>
    <xf numFmtId="9" fontId="0" fillId="0" borderId="0" xfId="73" applyFont="1"/>
    <xf numFmtId="165" fontId="0" fillId="0" borderId="0" xfId="0" applyNumberFormat="1"/>
    <xf numFmtId="2" fontId="0" fillId="48" borderId="0" xfId="0" applyNumberFormat="1" applyFill="1"/>
    <xf numFmtId="165" fontId="27" fillId="49" borderId="52" xfId="0" applyNumberFormat="1" applyFont="1" applyFill="1" applyBorder="1" applyAlignment="1">
      <alignment horizontal="center" vertical="center"/>
    </xf>
    <xf numFmtId="0" fontId="0" fillId="48" borderId="0" xfId="0" applyFill="1" applyBorder="1" applyAlignment="1">
      <alignment horizontal="left"/>
    </xf>
    <xf numFmtId="0" fontId="101" fillId="0" borderId="0" xfId="0" applyFont="1" applyFill="1" applyAlignment="1">
      <alignment horizontal="center" textRotation="90" wrapText="1"/>
    </xf>
    <xf numFmtId="0" fontId="0" fillId="48" borderId="0" xfId="0" applyFill="1" applyAlignment="1">
      <alignment wrapText="1"/>
    </xf>
    <xf numFmtId="0" fontId="0" fillId="48" borderId="0" xfId="0" applyFill="1" applyAlignment="1">
      <alignment horizontal="center"/>
    </xf>
    <xf numFmtId="0" fontId="102" fillId="48" borderId="0" xfId="20" applyFont="1" applyFill="1" applyBorder="1"/>
    <xf numFmtId="10" fontId="102" fillId="48" borderId="0" xfId="20" applyNumberFormat="1" applyFont="1" applyFill="1" applyBorder="1"/>
    <xf numFmtId="0" fontId="102" fillId="48" borderId="0" xfId="32" applyFont="1" applyFill="1" applyBorder="1"/>
    <xf numFmtId="0" fontId="0" fillId="0" borderId="0" xfId="0" applyFill="1" applyAlignment="1">
      <alignment horizontal="center" textRotation="90" wrapText="1"/>
    </xf>
    <xf numFmtId="0" fontId="13" fillId="48" borderId="0" xfId="20" applyFont="1" applyFill="1" applyBorder="1" applyAlignment="1">
      <alignment horizontal="center"/>
    </xf>
    <xf numFmtId="0" fontId="88" fillId="48" borderId="0" xfId="0" applyFont="1" applyFill="1" applyBorder="1" applyAlignment="1">
      <alignment horizontal="center"/>
    </xf>
    <xf numFmtId="165" fontId="100" fillId="48" borderId="0" xfId="0" applyNumberFormat="1" applyFont="1" applyFill="1" applyBorder="1" applyAlignment="1">
      <alignment horizontal="center"/>
    </xf>
    <xf numFmtId="0" fontId="87" fillId="48" borderId="0" xfId="0" applyFont="1" applyFill="1" applyBorder="1" applyAlignment="1">
      <alignment horizontal="center"/>
    </xf>
    <xf numFmtId="9" fontId="87" fillId="48" borderId="0" xfId="73" applyFont="1" applyFill="1" applyBorder="1"/>
    <xf numFmtId="2" fontId="87" fillId="48" borderId="0" xfId="0" applyNumberFormat="1" applyFont="1" applyFill="1" applyBorder="1"/>
    <xf numFmtId="0" fontId="98" fillId="48" borderId="55" xfId="0" applyFont="1" applyFill="1" applyBorder="1"/>
    <xf numFmtId="165" fontId="27" fillId="74" borderId="56" xfId="0" applyNumberFormat="1" applyFont="1" applyFill="1" applyBorder="1" applyAlignment="1">
      <alignment horizontal="center" vertical="center"/>
    </xf>
    <xf numFmtId="165" fontId="27" fillId="74" borderId="57" xfId="0" applyNumberFormat="1" applyFont="1" applyFill="1" applyBorder="1" applyAlignment="1">
      <alignment horizontal="center" vertical="center"/>
    </xf>
    <xf numFmtId="165" fontId="27" fillId="49" borderId="58" xfId="0" applyNumberFormat="1" applyFont="1" applyFill="1" applyBorder="1" applyAlignment="1">
      <alignment horizontal="center" vertical="center"/>
    </xf>
    <xf numFmtId="165" fontId="27" fillId="49" borderId="59" xfId="0" applyNumberFormat="1" applyFont="1" applyFill="1" applyBorder="1" applyAlignment="1">
      <alignment horizontal="center" vertical="center"/>
    </xf>
    <xf numFmtId="165" fontId="27" fillId="67" borderId="58" xfId="0" applyNumberFormat="1" applyFont="1" applyFill="1" applyBorder="1" applyAlignment="1">
      <alignment horizontal="center" vertical="center"/>
    </xf>
    <xf numFmtId="165" fontId="27" fillId="73" borderId="58" xfId="0" applyNumberFormat="1" applyFont="1" applyFill="1" applyBorder="1" applyAlignment="1">
      <alignment horizontal="center" vertical="center"/>
    </xf>
    <xf numFmtId="165" fontId="27" fillId="49" borderId="60" xfId="0" applyNumberFormat="1" applyFont="1" applyFill="1" applyBorder="1" applyAlignment="1">
      <alignment horizontal="center" vertical="center"/>
    </xf>
    <xf numFmtId="0" fontId="98" fillId="48" borderId="62" xfId="0" applyFont="1" applyFill="1" applyBorder="1"/>
    <xf numFmtId="165" fontId="27" fillId="74" borderId="63" xfId="0" applyNumberFormat="1" applyFont="1" applyFill="1" applyBorder="1" applyAlignment="1">
      <alignment horizontal="center" vertical="center"/>
    </xf>
    <xf numFmtId="165" fontId="27" fillId="74" borderId="64" xfId="0" applyNumberFormat="1" applyFont="1" applyFill="1" applyBorder="1" applyAlignment="1">
      <alignment horizontal="center" vertical="center"/>
    </xf>
    <xf numFmtId="165" fontId="27" fillId="49" borderId="65" xfId="0" applyNumberFormat="1" applyFont="1" applyFill="1" applyBorder="1" applyAlignment="1">
      <alignment horizontal="center" vertical="center"/>
    </xf>
    <xf numFmtId="165" fontId="27" fillId="49" borderId="66" xfId="0" applyNumberFormat="1" applyFont="1" applyFill="1" applyBorder="1" applyAlignment="1">
      <alignment horizontal="center" vertical="center"/>
    </xf>
    <xf numFmtId="165" fontId="27" fillId="67" borderId="65" xfId="0" applyNumberFormat="1" applyFont="1" applyFill="1" applyBorder="1" applyAlignment="1">
      <alignment horizontal="center" vertical="center"/>
    </xf>
    <xf numFmtId="165" fontId="27" fillId="73" borderId="65" xfId="0" applyNumberFormat="1" applyFont="1" applyFill="1" applyBorder="1" applyAlignment="1">
      <alignment horizontal="center" vertical="center"/>
    </xf>
    <xf numFmtId="165" fontId="27" fillId="49" borderId="67" xfId="0" applyNumberFormat="1" applyFont="1" applyFill="1" applyBorder="1" applyAlignment="1">
      <alignment horizontal="center" vertical="center"/>
    </xf>
    <xf numFmtId="0" fontId="88" fillId="48" borderId="68" xfId="0" applyFont="1" applyFill="1" applyBorder="1" applyAlignment="1">
      <alignment horizontal="center"/>
    </xf>
    <xf numFmtId="165" fontId="100" fillId="48" borderId="68" xfId="0" applyNumberFormat="1" applyFont="1" applyFill="1" applyBorder="1" applyAlignment="1">
      <alignment horizontal="center"/>
    </xf>
    <xf numFmtId="0" fontId="87" fillId="48" borderId="68" xfId="0" applyFont="1" applyFill="1" applyBorder="1" applyAlignment="1">
      <alignment horizontal="center"/>
    </xf>
    <xf numFmtId="9" fontId="87" fillId="48" borderId="68" xfId="73" applyFont="1" applyFill="1" applyBorder="1"/>
    <xf numFmtId="2" fontId="87" fillId="48" borderId="68" xfId="0" applyNumberFormat="1" applyFont="1" applyFill="1" applyBorder="1"/>
    <xf numFmtId="0" fontId="99" fillId="70" borderId="0" xfId="0" applyFont="1" applyFill="1" applyBorder="1" applyAlignment="1"/>
    <xf numFmtId="0" fontId="0" fillId="71" borderId="0" xfId="0" applyFill="1" applyBorder="1" applyAlignment="1"/>
    <xf numFmtId="0" fontId="87" fillId="72" borderId="0" xfId="0" applyFont="1" applyFill="1" applyBorder="1" applyAlignment="1"/>
    <xf numFmtId="0" fontId="0" fillId="48" borderId="0" xfId="0" applyFill="1" applyBorder="1" applyAlignment="1"/>
    <xf numFmtId="0" fontId="87" fillId="69" borderId="0" xfId="0" applyFont="1" applyFill="1" applyAlignment="1"/>
    <xf numFmtId="0" fontId="91" fillId="48" borderId="0" xfId="0" applyFont="1" applyFill="1" applyBorder="1" applyAlignment="1">
      <alignment vertical="center" wrapText="1"/>
    </xf>
    <xf numFmtId="0" fontId="104" fillId="48" borderId="0" xfId="0" applyFont="1" applyFill="1" applyBorder="1" applyAlignment="1">
      <alignment vertical="center" wrapText="1"/>
    </xf>
    <xf numFmtId="0" fontId="93" fillId="48" borderId="0" xfId="0" applyFont="1" applyFill="1" applyBorder="1" applyAlignment="1">
      <alignment wrapText="1"/>
    </xf>
    <xf numFmtId="0" fontId="94" fillId="48" borderId="0" xfId="0" applyFont="1" applyFill="1" applyBorder="1" applyAlignment="1">
      <alignment wrapText="1"/>
    </xf>
    <xf numFmtId="0" fontId="105" fillId="48" borderId="0" xfId="3" applyFont="1" applyFill="1" applyBorder="1" applyAlignment="1">
      <alignment horizontal="center" textRotation="90" wrapText="1"/>
    </xf>
    <xf numFmtId="0" fontId="25" fillId="69" borderId="0" xfId="68" applyFill="1" applyBorder="1" applyAlignment="1"/>
    <xf numFmtId="0" fontId="87" fillId="69" borderId="30" xfId="0" applyFont="1" applyFill="1" applyBorder="1" applyAlignment="1"/>
    <xf numFmtId="0" fontId="106" fillId="48" borderId="0" xfId="286" applyFont="1" applyFill="1" applyAlignment="1" applyProtection="1">
      <alignment horizontal="left" indent="1"/>
    </xf>
    <xf numFmtId="0" fontId="107" fillId="48" borderId="0" xfId="0" applyFont="1" applyFill="1"/>
    <xf numFmtId="0" fontId="108" fillId="48" borderId="0" xfId="286" applyFont="1" applyFill="1" applyAlignment="1" applyProtection="1">
      <alignment horizontal="left" indent="1"/>
    </xf>
    <xf numFmtId="0" fontId="90" fillId="48" borderId="0" xfId="0" applyFont="1" applyFill="1" applyBorder="1" applyAlignment="1">
      <alignment horizontal="left"/>
    </xf>
    <xf numFmtId="0" fontId="100" fillId="48" borderId="0" xfId="0" applyFont="1" applyFill="1" applyBorder="1" applyAlignment="1"/>
    <xf numFmtId="0" fontId="100" fillId="48" borderId="70" xfId="0" applyFont="1" applyFill="1" applyBorder="1" applyAlignment="1"/>
    <xf numFmtId="0" fontId="100" fillId="48" borderId="0" xfId="0" applyFont="1" applyFill="1" applyAlignment="1"/>
    <xf numFmtId="0" fontId="100" fillId="48" borderId="68" xfId="0" applyFont="1" applyFill="1" applyBorder="1" applyAlignment="1"/>
    <xf numFmtId="0" fontId="100" fillId="0" borderId="0" xfId="0" applyFont="1"/>
    <xf numFmtId="0" fontId="0" fillId="0" borderId="0" xfId="0" applyFill="1" applyAlignment="1">
      <alignment textRotation="90"/>
    </xf>
    <xf numFmtId="181" fontId="0" fillId="48" borderId="0" xfId="0" applyNumberFormat="1" applyFill="1"/>
    <xf numFmtId="165" fontId="27" fillId="74" borderId="81" xfId="0" applyNumberFormat="1" applyFont="1" applyFill="1" applyBorder="1" applyAlignment="1">
      <alignment horizontal="center" vertical="center"/>
    </xf>
    <xf numFmtId="165" fontId="27" fillId="74" borderId="82" xfId="0" applyNumberFormat="1" applyFont="1" applyFill="1" applyBorder="1" applyAlignment="1">
      <alignment horizontal="center" vertical="center"/>
    </xf>
    <xf numFmtId="165" fontId="27" fillId="49" borderId="83" xfId="0" applyNumberFormat="1" applyFont="1" applyFill="1" applyBorder="1" applyAlignment="1">
      <alignment horizontal="center" vertical="center"/>
    </xf>
    <xf numFmtId="165" fontId="27" fillId="49" borderId="84" xfId="0" applyNumberFormat="1" applyFont="1" applyFill="1" applyBorder="1" applyAlignment="1">
      <alignment horizontal="center" vertical="center"/>
    </xf>
    <xf numFmtId="165" fontId="27" fillId="67" borderId="83" xfId="0" applyNumberFormat="1" applyFont="1" applyFill="1" applyBorder="1" applyAlignment="1">
      <alignment horizontal="center" vertical="center"/>
    </xf>
    <xf numFmtId="165" fontId="27" fillId="73" borderId="83" xfId="0" applyNumberFormat="1" applyFont="1" applyFill="1" applyBorder="1" applyAlignment="1">
      <alignment horizontal="center" vertical="center"/>
    </xf>
    <xf numFmtId="165" fontId="27" fillId="49" borderId="85" xfId="0" applyNumberFormat="1" applyFont="1" applyFill="1" applyBorder="1" applyAlignment="1">
      <alignment horizontal="center" vertical="center"/>
    </xf>
    <xf numFmtId="165" fontId="27" fillId="74" borderId="86" xfId="0" applyNumberFormat="1" applyFont="1" applyFill="1" applyBorder="1" applyAlignment="1">
      <alignment horizontal="center" vertical="center"/>
    </xf>
    <xf numFmtId="165" fontId="27" fillId="49" borderId="87" xfId="0" applyNumberFormat="1" applyFont="1" applyFill="1" applyBorder="1" applyAlignment="1">
      <alignment horizontal="center" vertical="center"/>
    </xf>
    <xf numFmtId="0" fontId="88" fillId="48" borderId="70" xfId="0" applyFont="1" applyFill="1" applyBorder="1" applyAlignment="1">
      <alignment horizontal="center"/>
    </xf>
    <xf numFmtId="165" fontId="100" fillId="48" borderId="70" xfId="0" applyNumberFormat="1" applyFont="1" applyFill="1" applyBorder="1" applyAlignment="1">
      <alignment horizontal="center"/>
    </xf>
    <xf numFmtId="0" fontId="87" fillId="48" borderId="70" xfId="0" applyFont="1" applyFill="1" applyBorder="1" applyAlignment="1">
      <alignment horizontal="center"/>
    </xf>
    <xf numFmtId="9" fontId="87" fillId="48" borderId="70" xfId="73" applyFont="1" applyFill="1" applyBorder="1"/>
    <xf numFmtId="2" fontId="87" fillId="48" borderId="70" xfId="0" applyNumberFormat="1" applyFont="1" applyFill="1" applyBorder="1"/>
    <xf numFmtId="1" fontId="0" fillId="48" borderId="0" xfId="0" applyNumberFormat="1" applyFill="1"/>
    <xf numFmtId="0" fontId="115" fillId="48" borderId="17" xfId="0" applyFont="1" applyFill="1" applyBorder="1" applyAlignment="1">
      <alignment horizontal="left" indent="1"/>
    </xf>
    <xf numFmtId="0" fontId="115" fillId="48" borderId="16" xfId="0" applyFont="1" applyFill="1" applyBorder="1" applyAlignment="1">
      <alignment horizontal="left" indent="1"/>
    </xf>
    <xf numFmtId="0" fontId="115" fillId="48" borderId="53" xfId="0" applyFont="1" applyFill="1" applyBorder="1" applyAlignment="1">
      <alignment horizontal="left" indent="1"/>
    </xf>
    <xf numFmtId="0" fontId="115" fillId="48" borderId="54" xfId="0" applyFont="1" applyFill="1" applyBorder="1" applyAlignment="1">
      <alignment horizontal="left" indent="1"/>
    </xf>
    <xf numFmtId="0" fontId="115" fillId="48" borderId="61" xfId="0" applyFont="1" applyFill="1" applyBorder="1" applyAlignment="1">
      <alignment horizontal="left" indent="1"/>
    </xf>
    <xf numFmtId="0" fontId="115" fillId="0" borderId="16" xfId="0" applyFont="1" applyFill="1" applyBorder="1" applyAlignment="1">
      <alignment horizontal="left" indent="1"/>
    </xf>
    <xf numFmtId="0" fontId="116" fillId="48" borderId="0" xfId="0" applyFont="1" applyFill="1" applyBorder="1" applyAlignment="1">
      <alignment horizontal="left" indent="1"/>
    </xf>
    <xf numFmtId="0" fontId="116" fillId="48" borderId="70" xfId="0" applyFont="1" applyFill="1" applyBorder="1" applyAlignment="1">
      <alignment horizontal="left" indent="1"/>
    </xf>
    <xf numFmtId="0" fontId="116" fillId="48" borderId="0" xfId="0" applyFont="1" applyFill="1" applyAlignment="1">
      <alignment horizontal="left" indent="1"/>
    </xf>
    <xf numFmtId="0" fontId="116" fillId="48" borderId="68" xfId="0" applyFont="1" applyFill="1" applyBorder="1" applyAlignment="1">
      <alignment horizontal="left" indent="1"/>
    </xf>
    <xf numFmtId="0" fontId="116" fillId="0" borderId="0" xfId="0" applyFont="1" applyAlignment="1">
      <alignment horizontal="left" indent="1"/>
    </xf>
    <xf numFmtId="0" fontId="116" fillId="0" borderId="0" xfId="0" applyFont="1" applyFill="1" applyAlignment="1">
      <alignment horizontal="left" indent="1"/>
    </xf>
    <xf numFmtId="0" fontId="116" fillId="0" borderId="0" xfId="0" applyFont="1" applyFill="1" applyBorder="1" applyAlignment="1">
      <alignment horizontal="left" indent="1"/>
    </xf>
    <xf numFmtId="0" fontId="115" fillId="48" borderId="88" xfId="0" applyFont="1" applyFill="1" applyBorder="1" applyAlignment="1">
      <alignment horizontal="left" indent="1"/>
    </xf>
    <xf numFmtId="0" fontId="117" fillId="48" borderId="0" xfId="3" applyFont="1" applyFill="1" applyBorder="1" applyAlignment="1">
      <alignment horizontal="center" textRotation="90"/>
    </xf>
    <xf numFmtId="0" fontId="118" fillId="48" borderId="0" xfId="3" applyFont="1" applyFill="1" applyBorder="1" applyAlignment="1">
      <alignment horizontal="center" textRotation="90" wrapText="1"/>
    </xf>
    <xf numFmtId="0" fontId="115" fillId="48" borderId="20" xfId="3" applyFont="1" applyFill="1" applyBorder="1" applyAlignment="1">
      <alignment horizontal="left" indent="1"/>
    </xf>
    <xf numFmtId="0" fontId="115" fillId="48" borderId="20" xfId="3" applyFont="1" applyFill="1" applyBorder="1"/>
    <xf numFmtId="0" fontId="119" fillId="48" borderId="21" xfId="3" applyFont="1" applyFill="1" applyBorder="1" applyAlignment="1">
      <alignment horizontal="center" textRotation="90" wrapText="1"/>
    </xf>
    <xf numFmtId="0" fontId="120" fillId="48" borderId="21" xfId="3" applyFont="1" applyFill="1" applyBorder="1" applyAlignment="1">
      <alignment horizontal="center" textRotation="90" wrapText="1"/>
    </xf>
    <xf numFmtId="0" fontId="121" fillId="48" borderId="44" xfId="2" applyFont="1" applyFill="1" applyBorder="1" applyAlignment="1">
      <alignment horizontal="center" textRotation="90" wrapText="1"/>
    </xf>
    <xf numFmtId="0" fontId="122" fillId="48" borderId="21" xfId="4" applyFont="1" applyFill="1" applyBorder="1" applyAlignment="1">
      <alignment horizontal="center" textRotation="90" wrapText="1"/>
    </xf>
    <xf numFmtId="0" fontId="123" fillId="48" borderId="21" xfId="3" applyFont="1" applyFill="1" applyBorder="1" applyAlignment="1">
      <alignment horizontal="center" textRotation="90" wrapText="1"/>
    </xf>
    <xf numFmtId="0" fontId="124" fillId="48" borderId="21" xfId="2" applyFont="1" applyFill="1" applyBorder="1" applyAlignment="1">
      <alignment horizontal="center" textRotation="90" wrapText="1"/>
    </xf>
    <xf numFmtId="0" fontId="125" fillId="48" borderId="21" xfId="4" applyFont="1" applyFill="1" applyBorder="1" applyAlignment="1">
      <alignment horizontal="center" textRotation="90" wrapText="1"/>
    </xf>
    <xf numFmtId="0" fontId="126" fillId="48" borderId="21" xfId="3" applyFont="1" applyFill="1" applyBorder="1" applyAlignment="1">
      <alignment horizontal="center" textRotation="90" wrapText="1"/>
    </xf>
    <xf numFmtId="0" fontId="127" fillId="48" borderId="21" xfId="2" applyFont="1" applyFill="1" applyBorder="1" applyAlignment="1">
      <alignment horizontal="center" textRotation="90" wrapText="1"/>
    </xf>
    <xf numFmtId="0" fontId="128" fillId="48" borderId="21" xfId="2" applyFont="1" applyFill="1" applyBorder="1" applyAlignment="1">
      <alignment horizontal="center" textRotation="90" wrapText="1"/>
    </xf>
    <xf numFmtId="0" fontId="128" fillId="48" borderId="0" xfId="2" applyFont="1" applyFill="1" applyBorder="1" applyAlignment="1">
      <alignment horizontal="center" textRotation="90" wrapText="1"/>
    </xf>
    <xf numFmtId="0" fontId="115" fillId="48" borderId="0" xfId="3" applyFont="1" applyFill="1" applyBorder="1" applyAlignment="1">
      <alignment horizontal="left" indent="1"/>
    </xf>
    <xf numFmtId="0" fontId="115" fillId="48" borderId="0" xfId="3" applyFont="1" applyFill="1" applyBorder="1" applyAlignment="1">
      <alignment horizontal="center"/>
    </xf>
    <xf numFmtId="0" fontId="129" fillId="0" borderId="0" xfId="0" applyFont="1"/>
    <xf numFmtId="0" fontId="130" fillId="11" borderId="40" xfId="19" applyFont="1" applyBorder="1" applyAlignment="1">
      <alignment horizontal="center" textRotation="90" wrapText="1"/>
    </xf>
    <xf numFmtId="0" fontId="130" fillId="11" borderId="41" xfId="19" applyFont="1" applyBorder="1" applyAlignment="1">
      <alignment horizontal="center" textRotation="90" wrapText="1"/>
    </xf>
    <xf numFmtId="0" fontId="130" fillId="10" borderId="40" xfId="18" applyFont="1" applyBorder="1" applyAlignment="1">
      <alignment horizontal="center" textRotation="90" wrapText="1"/>
    </xf>
    <xf numFmtId="0" fontId="130" fillId="10" borderId="41" xfId="18" applyFont="1" applyBorder="1" applyAlignment="1">
      <alignment horizontal="center" textRotation="90" wrapText="1"/>
    </xf>
    <xf numFmtId="0" fontId="131" fillId="12" borderId="41" xfId="20" applyFont="1" applyBorder="1" applyAlignment="1">
      <alignment horizontal="center" textRotation="90" wrapText="1"/>
    </xf>
    <xf numFmtId="0" fontId="131" fillId="75" borderId="41" xfId="17" applyFont="1" applyFill="1" applyBorder="1" applyAlignment="1">
      <alignment horizontal="center" textRotation="90" wrapText="1"/>
    </xf>
    <xf numFmtId="0" fontId="132" fillId="48" borderId="17" xfId="0" applyFont="1" applyFill="1" applyBorder="1" applyAlignment="1">
      <alignment horizontal="left" indent="1"/>
    </xf>
    <xf numFmtId="0" fontId="130" fillId="48" borderId="0" xfId="0" applyFont="1" applyFill="1" applyAlignment="1">
      <alignment horizontal="left" indent="1"/>
    </xf>
    <xf numFmtId="0" fontId="130" fillId="48" borderId="0" xfId="0" applyFont="1" applyFill="1" applyBorder="1" applyAlignment="1">
      <alignment horizontal="left" vertical="center"/>
    </xf>
    <xf numFmtId="165" fontId="130" fillId="11" borderId="10" xfId="19" applyNumberFormat="1" applyFont="1" applyBorder="1" applyAlignment="1">
      <alignment horizontal="center" vertical="center"/>
    </xf>
    <xf numFmtId="10" fontId="130" fillId="10" borderId="14" xfId="18" applyNumberFormat="1" applyFont="1" applyBorder="1" applyAlignment="1">
      <alignment horizontal="center" vertical="center"/>
    </xf>
    <xf numFmtId="165" fontId="133" fillId="12" borderId="0" xfId="20" applyNumberFormat="1" applyFont="1" applyBorder="1" applyAlignment="1">
      <alignment horizontal="center" vertical="center"/>
    </xf>
    <xf numFmtId="165" fontId="131" fillId="75" borderId="10" xfId="17" applyNumberFormat="1" applyFont="1" applyFill="1" applyBorder="1" applyAlignment="1">
      <alignment horizontal="center"/>
    </xf>
    <xf numFmtId="0" fontId="130" fillId="48" borderId="0" xfId="0" applyFont="1" applyFill="1" applyAlignment="1">
      <alignment horizontal="left" vertical="center"/>
    </xf>
    <xf numFmtId="0" fontId="132" fillId="48" borderId="53" xfId="0" applyFont="1" applyFill="1" applyBorder="1" applyAlignment="1">
      <alignment horizontal="left" indent="1"/>
    </xf>
    <xf numFmtId="0" fontId="132" fillId="48" borderId="61" xfId="0" applyFont="1" applyFill="1" applyBorder="1" applyAlignment="1">
      <alignment horizontal="left" indent="1"/>
    </xf>
    <xf numFmtId="0" fontId="130" fillId="48" borderId="68" xfId="0" applyFont="1" applyFill="1" applyBorder="1" applyAlignment="1">
      <alignment horizontal="left" indent="1"/>
    </xf>
    <xf numFmtId="0" fontId="130" fillId="48" borderId="68" xfId="0" applyFont="1" applyFill="1" applyBorder="1" applyAlignment="1">
      <alignment horizontal="left" vertical="center"/>
    </xf>
    <xf numFmtId="165" fontId="130" fillId="11" borderId="71" xfId="19" applyNumberFormat="1" applyFont="1" applyBorder="1" applyAlignment="1">
      <alignment horizontal="center" vertical="center"/>
    </xf>
    <xf numFmtId="10" fontId="130" fillId="10" borderId="72" xfId="18" applyNumberFormat="1" applyFont="1" applyBorder="1" applyAlignment="1">
      <alignment horizontal="center" vertical="center"/>
    </xf>
    <xf numFmtId="165" fontId="133" fillId="12" borderId="68" xfId="20" applyNumberFormat="1" applyFont="1" applyBorder="1" applyAlignment="1">
      <alignment horizontal="center" vertical="center"/>
    </xf>
    <xf numFmtId="165" fontId="131" fillId="75" borderId="71" xfId="17" applyNumberFormat="1" applyFont="1" applyFill="1" applyBorder="1" applyAlignment="1">
      <alignment horizontal="center"/>
    </xf>
    <xf numFmtId="0" fontId="130" fillId="48" borderId="0" xfId="0" applyFont="1" applyFill="1" applyBorder="1" applyAlignment="1">
      <alignment horizontal="left" indent="1"/>
    </xf>
    <xf numFmtId="0" fontId="130" fillId="48" borderId="0" xfId="0" applyFont="1" applyFill="1" applyBorder="1" applyAlignment="1"/>
    <xf numFmtId="0" fontId="130" fillId="0" borderId="0" xfId="0" applyFont="1" applyFill="1" applyBorder="1" applyAlignment="1">
      <alignment horizontal="left" indent="1"/>
    </xf>
    <xf numFmtId="0" fontId="132" fillId="48" borderId="69" xfId="0" applyFont="1" applyFill="1" applyBorder="1" applyAlignment="1">
      <alignment horizontal="left" indent="1"/>
    </xf>
    <xf numFmtId="0" fontId="130" fillId="48" borderId="70" xfId="0" applyFont="1" applyFill="1" applyBorder="1" applyAlignment="1">
      <alignment horizontal="left" indent="1"/>
    </xf>
    <xf numFmtId="0" fontId="130" fillId="48" borderId="70" xfId="0" applyFont="1" applyFill="1" applyBorder="1" applyAlignment="1"/>
    <xf numFmtId="0" fontId="130" fillId="48" borderId="0" xfId="0" applyFont="1" applyFill="1" applyAlignment="1"/>
    <xf numFmtId="165" fontId="130" fillId="11" borderId="73" xfId="19" applyNumberFormat="1" applyFont="1" applyBorder="1" applyAlignment="1">
      <alignment horizontal="center" vertical="center"/>
    </xf>
    <xf numFmtId="10" fontId="130" fillId="10" borderId="80" xfId="18" applyNumberFormat="1" applyFont="1" applyBorder="1" applyAlignment="1">
      <alignment horizontal="center" vertical="center"/>
    </xf>
    <xf numFmtId="165" fontId="133" fillId="12" borderId="70" xfId="20" applyNumberFormat="1" applyFont="1" applyBorder="1" applyAlignment="1">
      <alignment horizontal="center" vertical="center"/>
    </xf>
    <xf numFmtId="165" fontId="131" fillId="75" borderId="73" xfId="17" applyNumberFormat="1" applyFont="1" applyFill="1" applyBorder="1" applyAlignment="1">
      <alignment horizontal="center"/>
    </xf>
    <xf numFmtId="0" fontId="130" fillId="48" borderId="68" xfId="0" applyFont="1" applyFill="1" applyBorder="1" applyAlignment="1"/>
    <xf numFmtId="0" fontId="130" fillId="0" borderId="0" xfId="0" applyFont="1" applyAlignment="1">
      <alignment horizontal="left" indent="1"/>
    </xf>
    <xf numFmtId="0" fontId="130" fillId="0" borderId="0" xfId="0" applyFont="1"/>
    <xf numFmtId="0" fontId="130" fillId="0" borderId="0" xfId="0" applyFont="1" applyFill="1" applyAlignment="1">
      <alignment horizontal="left" indent="1"/>
    </xf>
    <xf numFmtId="0" fontId="134" fillId="47" borderId="0" xfId="0" applyFont="1" applyFill="1" applyBorder="1"/>
    <xf numFmtId="0" fontId="134" fillId="47" borderId="0" xfId="34" applyFont="1" applyFill="1" applyBorder="1" applyAlignment="1">
      <alignment horizontal="center" vertical="center"/>
    </xf>
    <xf numFmtId="0" fontId="134" fillId="47" borderId="0" xfId="34" applyFont="1" applyFill="1" applyBorder="1" applyAlignment="1">
      <alignment horizontal="left" vertical="center" wrapText="1"/>
    </xf>
    <xf numFmtId="166" fontId="134" fillId="47" borderId="0" xfId="74" applyNumberFormat="1" applyFont="1" applyFill="1" applyBorder="1" applyAlignment="1">
      <alignment horizontal="center" vertical="center" wrapText="1"/>
    </xf>
    <xf numFmtId="0" fontId="134" fillId="47" borderId="0" xfId="34" applyFont="1" applyFill="1" applyBorder="1" applyAlignment="1">
      <alignment horizontal="center" vertical="center" textRotation="90" wrapText="1"/>
    </xf>
    <xf numFmtId="0" fontId="134" fillId="47" borderId="0" xfId="34" applyFont="1" applyFill="1" applyBorder="1" applyAlignment="1">
      <alignment horizontal="center" vertical="center" wrapText="1"/>
    </xf>
    <xf numFmtId="10" fontId="134" fillId="47" borderId="0" xfId="73" applyNumberFormat="1" applyFont="1" applyFill="1" applyBorder="1" applyAlignment="1">
      <alignment horizontal="center" vertical="center" wrapText="1"/>
    </xf>
    <xf numFmtId="9" fontId="134" fillId="47" borderId="0" xfId="73" applyFont="1" applyFill="1" applyBorder="1" applyAlignment="1">
      <alignment horizontal="center" vertical="center" wrapText="1"/>
    </xf>
    <xf numFmtId="2" fontId="134" fillId="47" borderId="0" xfId="73" applyNumberFormat="1" applyFont="1" applyFill="1" applyBorder="1" applyAlignment="1">
      <alignment horizontal="center" vertical="center" wrapText="1"/>
    </xf>
    <xf numFmtId="0" fontId="130" fillId="22" borderId="41" xfId="30" applyFont="1" applyBorder="1" applyAlignment="1">
      <alignment horizontal="center" textRotation="90" wrapText="1"/>
    </xf>
    <xf numFmtId="165" fontId="130" fillId="22" borderId="10" xfId="30" applyNumberFormat="1" applyFont="1" applyBorder="1" applyAlignment="1">
      <alignment horizontal="center" vertical="center"/>
    </xf>
    <xf numFmtId="0" fontId="115" fillId="48" borderId="20" xfId="3" applyFont="1" applyFill="1" applyBorder="1" applyAlignment="1"/>
    <xf numFmtId="0" fontId="130" fillId="23" borderId="41" xfId="31" applyFont="1" applyBorder="1" applyAlignment="1">
      <alignment horizontal="center" textRotation="90" wrapText="1"/>
    </xf>
    <xf numFmtId="0" fontId="131" fillId="24" borderId="41" xfId="32" applyFont="1" applyBorder="1" applyAlignment="1">
      <alignment horizontal="center" textRotation="90" wrapText="1"/>
    </xf>
    <xf numFmtId="0" fontId="130" fillId="76" borderId="41" xfId="31" applyFont="1" applyFill="1" applyBorder="1" applyAlignment="1">
      <alignment horizontal="center" textRotation="90" wrapText="1"/>
    </xf>
    <xf numFmtId="0" fontId="130" fillId="77" borderId="41" xfId="31" applyFont="1" applyFill="1" applyBorder="1" applyAlignment="1">
      <alignment horizontal="center" textRotation="90" wrapText="1"/>
    </xf>
    <xf numFmtId="0" fontId="131" fillId="24" borderId="76" xfId="32" applyFont="1" applyBorder="1" applyAlignment="1">
      <alignment horizontal="center" textRotation="90" wrapText="1"/>
    </xf>
    <xf numFmtId="0" fontId="131" fillId="21" borderId="42" xfId="29" applyFont="1" applyBorder="1" applyAlignment="1">
      <alignment horizontal="center" textRotation="90" wrapText="1"/>
    </xf>
    <xf numFmtId="165" fontId="130" fillId="23" borderId="10" xfId="31" applyNumberFormat="1" applyFont="1" applyBorder="1" applyAlignment="1">
      <alignment horizontal="center" vertical="center"/>
    </xf>
    <xf numFmtId="165" fontId="131" fillId="24" borderId="10" xfId="32" applyNumberFormat="1" applyFont="1" applyBorder="1" applyAlignment="1">
      <alignment horizontal="center" vertical="center"/>
    </xf>
    <xf numFmtId="180" fontId="130" fillId="76" borderId="10" xfId="31" applyNumberFormat="1" applyFont="1" applyFill="1" applyBorder="1" applyAlignment="1">
      <alignment horizontal="center" vertical="center"/>
    </xf>
    <xf numFmtId="165" fontId="130" fillId="77" borderId="10" xfId="31" applyNumberFormat="1" applyFont="1" applyFill="1" applyBorder="1" applyAlignment="1">
      <alignment horizontal="center" vertical="center"/>
    </xf>
    <xf numFmtId="165" fontId="131" fillId="24" borderId="77" xfId="32" applyNumberFormat="1" applyFont="1" applyBorder="1" applyAlignment="1">
      <alignment horizontal="center" vertical="center"/>
    </xf>
    <xf numFmtId="165" fontId="131" fillId="21" borderId="0" xfId="29" applyNumberFormat="1" applyFont="1" applyAlignment="1">
      <alignment horizontal="center" vertical="center"/>
    </xf>
    <xf numFmtId="165" fontId="130" fillId="23" borderId="73" xfId="31" applyNumberFormat="1" applyFont="1" applyBorder="1" applyAlignment="1">
      <alignment horizontal="center" vertical="center"/>
    </xf>
    <xf numFmtId="165" fontId="131" fillId="24" borderId="73" xfId="32" applyNumberFormat="1" applyFont="1" applyBorder="1" applyAlignment="1">
      <alignment horizontal="center" vertical="center"/>
    </xf>
    <xf numFmtId="165" fontId="130" fillId="77" borderId="73" xfId="31" applyNumberFormat="1" applyFont="1" applyFill="1" applyBorder="1" applyAlignment="1">
      <alignment horizontal="center" vertical="center"/>
    </xf>
    <xf numFmtId="165" fontId="131" fillId="24" borderId="79" xfId="32" applyNumberFormat="1" applyFont="1" applyBorder="1" applyAlignment="1">
      <alignment horizontal="center" vertical="center"/>
    </xf>
    <xf numFmtId="165" fontId="131" fillId="21" borderId="70" xfId="29" applyNumberFormat="1" applyFont="1" applyBorder="1" applyAlignment="1">
      <alignment horizontal="center" vertical="center"/>
    </xf>
    <xf numFmtId="165" fontId="131" fillId="21" borderId="0" xfId="29" applyNumberFormat="1" applyFont="1" applyBorder="1" applyAlignment="1">
      <alignment horizontal="center" vertical="center"/>
    </xf>
    <xf numFmtId="0" fontId="132" fillId="48" borderId="0" xfId="0" applyFont="1" applyFill="1" applyBorder="1" applyAlignment="1">
      <alignment horizontal="left" indent="1"/>
    </xf>
    <xf numFmtId="165" fontId="131" fillId="24" borderId="0" xfId="32" applyNumberFormat="1" applyFont="1" applyBorder="1" applyAlignment="1">
      <alignment horizontal="center" vertical="center"/>
    </xf>
    <xf numFmtId="165" fontId="130" fillId="23" borderId="0" xfId="31" applyNumberFormat="1" applyFont="1" applyBorder="1" applyAlignment="1">
      <alignment horizontal="center" vertical="center"/>
    </xf>
    <xf numFmtId="165" fontId="130" fillId="23" borderId="71" xfId="31" applyNumberFormat="1" applyFont="1" applyBorder="1" applyAlignment="1">
      <alignment horizontal="center" vertical="center"/>
    </xf>
    <xf numFmtId="165" fontId="131" fillId="24" borderId="71" xfId="32" applyNumberFormat="1" applyFont="1" applyBorder="1" applyAlignment="1">
      <alignment horizontal="center" vertical="center"/>
    </xf>
    <xf numFmtId="165" fontId="130" fillId="77" borderId="71" xfId="31" applyNumberFormat="1" applyFont="1" applyFill="1" applyBorder="1" applyAlignment="1">
      <alignment horizontal="center" vertical="center"/>
    </xf>
    <xf numFmtId="165" fontId="131" fillId="24" borderId="78" xfId="32" applyNumberFormat="1" applyFont="1" applyBorder="1" applyAlignment="1">
      <alignment horizontal="center" vertical="center"/>
    </xf>
    <xf numFmtId="165" fontId="131" fillId="21" borderId="68" xfId="29" applyNumberFormat="1" applyFont="1" applyBorder="1" applyAlignment="1">
      <alignment horizontal="center" vertical="center"/>
    </xf>
    <xf numFmtId="0" fontId="134" fillId="47" borderId="0" xfId="34" applyFont="1" applyFill="1" applyBorder="1" applyAlignment="1">
      <alignment wrapText="1"/>
    </xf>
    <xf numFmtId="165" fontId="134" fillId="47" borderId="0" xfId="31" applyNumberFormat="1" applyFont="1" applyFill="1" applyBorder="1" applyAlignment="1">
      <alignment horizontal="center" vertical="center" wrapText="1"/>
    </xf>
    <xf numFmtId="0" fontId="135" fillId="47" borderId="0" xfId="32" applyFont="1" applyFill="1" applyBorder="1" applyAlignment="1">
      <alignment horizontal="center" vertical="center" wrapText="1"/>
    </xf>
    <xf numFmtId="1" fontId="134" fillId="47" borderId="0" xfId="31" applyNumberFormat="1" applyFont="1" applyFill="1" applyBorder="1" applyAlignment="1">
      <alignment horizontal="center" vertical="center" wrapText="1"/>
    </xf>
    <xf numFmtId="179" fontId="134" fillId="47" borderId="0" xfId="31" applyNumberFormat="1" applyFont="1" applyFill="1" applyBorder="1" applyAlignment="1">
      <alignment horizontal="center" vertical="center" wrapText="1"/>
    </xf>
    <xf numFmtId="0" fontId="135" fillId="78" borderId="0" xfId="32" applyFont="1" applyFill="1" applyBorder="1" applyAlignment="1">
      <alignment horizontal="center" vertical="center" wrapText="1"/>
    </xf>
    <xf numFmtId="165" fontId="136" fillId="47" borderId="0" xfId="31" applyNumberFormat="1" applyFont="1" applyFill="1" applyBorder="1" applyAlignment="1">
      <alignment horizontal="center" vertical="center" wrapText="1"/>
    </xf>
    <xf numFmtId="1" fontId="134" fillId="78" borderId="0" xfId="31" applyNumberFormat="1" applyFont="1" applyFill="1" applyBorder="1" applyAlignment="1">
      <alignment horizontal="center" vertical="center" wrapText="1"/>
    </xf>
    <xf numFmtId="165" fontId="134" fillId="0" borderId="0" xfId="31" applyNumberFormat="1" applyFont="1" applyFill="1" applyBorder="1" applyAlignment="1">
      <alignment horizontal="center" vertical="center" wrapText="1"/>
    </xf>
    <xf numFmtId="0" fontId="134" fillId="47" borderId="0" xfId="31" applyFont="1" applyFill="1" applyBorder="1" applyAlignment="1">
      <alignment horizontal="center" vertical="center" wrapText="1"/>
    </xf>
    <xf numFmtId="0" fontId="134" fillId="78" borderId="0" xfId="31" applyFont="1" applyFill="1" applyBorder="1" applyAlignment="1">
      <alignment horizontal="center" vertical="center" wrapText="1"/>
    </xf>
    <xf numFmtId="0" fontId="130" fillId="27" borderId="41" xfId="35" applyFont="1" applyBorder="1" applyAlignment="1">
      <alignment horizontal="center" textRotation="90" wrapText="1"/>
    </xf>
    <xf numFmtId="0" fontId="130" fillId="27" borderId="40" xfId="35" applyFont="1" applyBorder="1" applyAlignment="1">
      <alignment horizontal="center" textRotation="90" wrapText="1"/>
    </xf>
    <xf numFmtId="0" fontId="133" fillId="25" borderId="40" xfId="33" applyFont="1" applyBorder="1" applyAlignment="1">
      <alignment horizontal="center" textRotation="90" wrapText="1"/>
    </xf>
    <xf numFmtId="0" fontId="130" fillId="26" borderId="41" xfId="34" applyFont="1" applyBorder="1" applyAlignment="1">
      <alignment horizontal="center" textRotation="90" wrapText="1"/>
    </xf>
    <xf numFmtId="0" fontId="131" fillId="29" borderId="40" xfId="37" applyFont="1" applyBorder="1" applyAlignment="1">
      <alignment horizontal="center" textRotation="90" wrapText="1"/>
    </xf>
    <xf numFmtId="0" fontId="131" fillId="29" borderId="42" xfId="37" applyFont="1" applyBorder="1" applyAlignment="1">
      <alignment horizontal="center" textRotation="90" wrapText="1"/>
    </xf>
    <xf numFmtId="0" fontId="130" fillId="48" borderId="0" xfId="0" applyFont="1" applyFill="1" applyAlignment="1">
      <alignment vertical="center"/>
    </xf>
    <xf numFmtId="165" fontId="130" fillId="27" borderId="10" xfId="35" applyNumberFormat="1" applyFont="1" applyBorder="1" applyAlignment="1">
      <alignment horizontal="center" vertical="center"/>
    </xf>
    <xf numFmtId="165" fontId="130" fillId="27" borderId="14" xfId="35" applyNumberFormat="1" applyFont="1" applyBorder="1" applyAlignment="1">
      <alignment horizontal="center" vertical="center"/>
    </xf>
    <xf numFmtId="165" fontId="133" fillId="25" borderId="14" xfId="33" applyNumberFormat="1" applyFont="1" applyBorder="1" applyAlignment="1">
      <alignment horizontal="center" vertical="center"/>
    </xf>
    <xf numFmtId="179" fontId="130" fillId="27" borderId="10" xfId="35" applyNumberFormat="1" applyFont="1" applyBorder="1" applyAlignment="1">
      <alignment horizontal="center" vertical="center"/>
    </xf>
    <xf numFmtId="1" fontId="130" fillId="26" borderId="10" xfId="73" applyNumberFormat="1" applyFont="1" applyFill="1" applyBorder="1" applyAlignment="1">
      <alignment horizontal="center" vertical="center"/>
    </xf>
    <xf numFmtId="165" fontId="131" fillId="29" borderId="0" xfId="37" applyNumberFormat="1" applyFont="1" applyBorder="1" applyAlignment="1">
      <alignment horizontal="center" vertical="center"/>
    </xf>
    <xf numFmtId="165" fontId="130" fillId="26" borderId="10" xfId="34" applyNumberFormat="1" applyFont="1" applyBorder="1" applyAlignment="1">
      <alignment horizontal="center" vertical="center"/>
    </xf>
    <xf numFmtId="167" fontId="130" fillId="26" borderId="10" xfId="73" applyNumberFormat="1" applyFont="1" applyFill="1" applyBorder="1" applyAlignment="1">
      <alignment horizontal="right" vertical="center"/>
    </xf>
    <xf numFmtId="165" fontId="133" fillId="25" borderId="80" xfId="33" applyNumberFormat="1" applyFont="1" applyBorder="1" applyAlignment="1">
      <alignment horizontal="center" vertical="center"/>
    </xf>
    <xf numFmtId="165" fontId="131" fillId="29" borderId="70" xfId="37" applyNumberFormat="1" applyFont="1" applyBorder="1" applyAlignment="1">
      <alignment horizontal="center" vertical="center"/>
    </xf>
    <xf numFmtId="165" fontId="130" fillId="27" borderId="80" xfId="35" applyNumberFormat="1" applyFont="1" applyBorder="1" applyAlignment="1">
      <alignment horizontal="center" vertical="center"/>
    </xf>
    <xf numFmtId="165" fontId="130" fillId="27" borderId="73" xfId="35" applyNumberFormat="1" applyFont="1" applyBorder="1" applyAlignment="1">
      <alignment horizontal="center" vertical="center"/>
    </xf>
    <xf numFmtId="0" fontId="130" fillId="48" borderId="68" xfId="0" applyFont="1" applyFill="1" applyBorder="1" applyAlignment="1">
      <alignment vertical="center"/>
    </xf>
    <xf numFmtId="165" fontId="130" fillId="27" borderId="71" xfId="35" applyNumberFormat="1" applyFont="1" applyBorder="1" applyAlignment="1">
      <alignment horizontal="center" vertical="center"/>
    </xf>
    <xf numFmtId="165" fontId="130" fillId="27" borderId="72" xfId="35" applyNumberFormat="1" applyFont="1" applyBorder="1" applyAlignment="1">
      <alignment horizontal="center" vertical="center"/>
    </xf>
    <xf numFmtId="165" fontId="133" fillId="25" borderId="72" xfId="33" applyNumberFormat="1" applyFont="1" applyBorder="1" applyAlignment="1">
      <alignment horizontal="center" vertical="center"/>
    </xf>
    <xf numFmtId="1" fontId="130" fillId="26" borderId="71" xfId="73" applyNumberFormat="1" applyFont="1" applyFill="1" applyBorder="1" applyAlignment="1">
      <alignment horizontal="center" vertical="center"/>
    </xf>
    <xf numFmtId="1" fontId="130" fillId="26" borderId="73" xfId="73" applyNumberFormat="1" applyFont="1" applyFill="1" applyBorder="1" applyAlignment="1">
      <alignment horizontal="center" vertical="center"/>
    </xf>
    <xf numFmtId="165" fontId="131" fillId="29" borderId="68" xfId="37" applyNumberFormat="1" applyFont="1" applyBorder="1" applyAlignment="1">
      <alignment horizontal="center" vertical="center"/>
    </xf>
    <xf numFmtId="0" fontId="134" fillId="47" borderId="0" xfId="0" applyFont="1" applyFill="1"/>
    <xf numFmtId="0" fontId="134" fillId="47" borderId="0" xfId="0" applyFont="1" applyFill="1" applyAlignment="1">
      <alignment vertical="center"/>
    </xf>
    <xf numFmtId="0" fontId="134" fillId="47" borderId="0" xfId="0" applyFont="1" applyFill="1" applyAlignment="1">
      <alignment horizontal="center" vertical="center"/>
    </xf>
    <xf numFmtId="9" fontId="134" fillId="47" borderId="0" xfId="73" applyNumberFormat="1" applyFont="1" applyFill="1" applyAlignment="1">
      <alignment horizontal="center" vertical="center"/>
    </xf>
    <xf numFmtId="9" fontId="134" fillId="47" borderId="0" xfId="73" applyFont="1" applyFill="1" applyAlignment="1">
      <alignment horizontal="center" vertical="center"/>
    </xf>
    <xf numFmtId="0" fontId="130" fillId="48" borderId="0" xfId="0" applyFont="1" applyFill="1"/>
    <xf numFmtId="0" fontId="130" fillId="0" borderId="0" xfId="0" applyFont="1" applyFill="1" applyAlignment="1"/>
    <xf numFmtId="0" fontId="130" fillId="66" borderId="22" xfId="0" applyFont="1" applyFill="1" applyBorder="1" applyAlignment="1">
      <alignment horizontal="center" vertical="top" wrapText="1"/>
    </xf>
    <xf numFmtId="0" fontId="130" fillId="67" borderId="22" xfId="0" applyFont="1" applyFill="1" applyBorder="1" applyAlignment="1">
      <alignment horizontal="center" vertical="top" wrapText="1"/>
    </xf>
    <xf numFmtId="0" fontId="130" fillId="68" borderId="22" xfId="0" applyFont="1" applyFill="1" applyBorder="1" applyAlignment="1">
      <alignment horizontal="center" vertical="top" wrapText="1"/>
    </xf>
    <xf numFmtId="0" fontId="130" fillId="47" borderId="22" xfId="0" applyFont="1" applyFill="1" applyBorder="1" applyAlignment="1">
      <alignment horizontal="center" vertical="top" wrapText="1"/>
    </xf>
    <xf numFmtId="0" fontId="137" fillId="0" borderId="0" xfId="0" applyFont="1" applyAlignment="1">
      <alignment horizontal="left" indent="1"/>
    </xf>
    <xf numFmtId="0" fontId="137" fillId="0" borderId="0" xfId="0" applyFont="1" applyFill="1" applyAlignment="1">
      <alignment horizontal="center" vertical="center" wrapText="1"/>
    </xf>
    <xf numFmtId="0" fontId="137" fillId="0" borderId="0" xfId="0" applyFont="1" applyAlignment="1">
      <alignment horizontal="left" vertical="center" indent="1"/>
    </xf>
    <xf numFmtId="0" fontId="137" fillId="66" borderId="22" xfId="0" applyFont="1" applyFill="1" applyBorder="1" applyAlignment="1">
      <alignment horizontal="center" vertical="center" wrapText="1"/>
    </xf>
    <xf numFmtId="0" fontId="137" fillId="67" borderId="22" xfId="0" applyFont="1" applyFill="1" applyBorder="1" applyAlignment="1">
      <alignment horizontal="center" vertical="center" wrapText="1"/>
    </xf>
    <xf numFmtId="0" fontId="137" fillId="68" borderId="22" xfId="0" applyFont="1" applyFill="1" applyBorder="1" applyAlignment="1">
      <alignment horizontal="center" vertical="center" wrapText="1"/>
    </xf>
    <xf numFmtId="0" fontId="137" fillId="47" borderId="22" xfId="0" applyFont="1" applyFill="1" applyBorder="1" applyAlignment="1">
      <alignment horizontal="center" vertical="center" wrapText="1"/>
    </xf>
    <xf numFmtId="1" fontId="138" fillId="0" borderId="0" xfId="0" applyNumberFormat="1" applyFont="1" applyFill="1" applyAlignment="1">
      <alignment horizontal="right"/>
    </xf>
    <xf numFmtId="2" fontId="138" fillId="0" borderId="0" xfId="0" applyNumberFormat="1" applyFont="1" applyFill="1" applyAlignment="1">
      <alignment horizontal="right"/>
    </xf>
    <xf numFmtId="2" fontId="138" fillId="0" borderId="0" xfId="73" applyNumberFormat="1" applyFont="1" applyFill="1" applyAlignment="1">
      <alignment horizontal="right"/>
    </xf>
    <xf numFmtId="179" fontId="138" fillId="0" borderId="0" xfId="73" applyNumberFormat="1" applyFont="1" applyFill="1" applyAlignment="1">
      <alignment horizontal="right"/>
    </xf>
    <xf numFmtId="179" fontId="138" fillId="0" borderId="0" xfId="0" applyNumberFormat="1" applyFont="1" applyFill="1" applyAlignment="1">
      <alignment horizontal="right"/>
    </xf>
    <xf numFmtId="1" fontId="138" fillId="0" borderId="0" xfId="0" applyNumberFormat="1" applyFont="1" applyFill="1"/>
    <xf numFmtId="179" fontId="138" fillId="0" borderId="0" xfId="0" applyNumberFormat="1" applyFont="1" applyFill="1"/>
    <xf numFmtId="2" fontId="138" fillId="0" borderId="0" xfId="0" applyNumberFormat="1" applyFont="1" applyFill="1"/>
    <xf numFmtId="0" fontId="138" fillId="0" borderId="0" xfId="0" applyFont="1" applyFill="1"/>
    <xf numFmtId="165" fontId="138" fillId="0" borderId="0" xfId="0" applyNumberFormat="1" applyFont="1" applyFill="1"/>
    <xf numFmtId="0" fontId="138" fillId="0" borderId="70" xfId="0" applyFont="1" applyFill="1" applyBorder="1"/>
    <xf numFmtId="2" fontId="138" fillId="0" borderId="70" xfId="0" applyNumberFormat="1" applyFont="1" applyFill="1" applyBorder="1"/>
    <xf numFmtId="0" fontId="130" fillId="0" borderId="68" xfId="0" applyFont="1" applyFill="1" applyBorder="1" applyAlignment="1">
      <alignment horizontal="left" indent="1"/>
    </xf>
    <xf numFmtId="0" fontId="130" fillId="0" borderId="68" xfId="0" applyFont="1" applyBorder="1"/>
    <xf numFmtId="1" fontId="138" fillId="0" borderId="68" xfId="0" applyNumberFormat="1" applyFont="1" applyFill="1" applyBorder="1" applyAlignment="1">
      <alignment horizontal="right"/>
    </xf>
    <xf numFmtId="2" fontId="138" fillId="0" borderId="68" xfId="0" applyNumberFormat="1" applyFont="1" applyFill="1" applyBorder="1" applyAlignment="1">
      <alignment horizontal="right"/>
    </xf>
    <xf numFmtId="179" fontId="138" fillId="0" borderId="68" xfId="0" applyNumberFormat="1" applyFont="1" applyFill="1" applyBorder="1" applyAlignment="1">
      <alignment horizontal="right"/>
    </xf>
    <xf numFmtId="179" fontId="138" fillId="0" borderId="68" xfId="0" applyNumberFormat="1" applyFont="1" applyFill="1" applyBorder="1"/>
    <xf numFmtId="2" fontId="138" fillId="0" borderId="68" xfId="0" applyNumberFormat="1" applyFont="1" applyFill="1" applyBorder="1"/>
    <xf numFmtId="0" fontId="138" fillId="0" borderId="0" xfId="0" applyFont="1" applyFill="1" applyBorder="1"/>
    <xf numFmtId="0" fontId="138" fillId="0" borderId="68" xfId="0" applyFont="1" applyFill="1" applyBorder="1"/>
    <xf numFmtId="165" fontId="138" fillId="0" borderId="68" xfId="0" applyNumberFormat="1" applyFont="1" applyFill="1" applyBorder="1"/>
    <xf numFmtId="1" fontId="138" fillId="0" borderId="68" xfId="0" applyNumberFormat="1" applyFont="1" applyFill="1" applyBorder="1"/>
    <xf numFmtId="0" fontId="130" fillId="0" borderId="0" xfId="0" applyFont="1" applyBorder="1"/>
    <xf numFmtId="1" fontId="138" fillId="0" borderId="0" xfId="0" applyNumberFormat="1" applyFont="1" applyFill="1" applyBorder="1" applyAlignment="1">
      <alignment horizontal="right"/>
    </xf>
    <xf numFmtId="2" fontId="138" fillId="0" borderId="0" xfId="0" applyNumberFormat="1" applyFont="1" applyFill="1" applyBorder="1" applyAlignment="1">
      <alignment horizontal="right"/>
    </xf>
    <xf numFmtId="179" fontId="138" fillId="0" borderId="0" xfId="0" applyNumberFormat="1" applyFont="1" applyFill="1" applyBorder="1" applyAlignment="1">
      <alignment horizontal="right"/>
    </xf>
    <xf numFmtId="1" fontId="138" fillId="0" borderId="0" xfId="0" applyNumberFormat="1" applyFont="1" applyFill="1" applyBorder="1"/>
    <xf numFmtId="179" fontId="138" fillId="0" borderId="0" xfId="0" applyNumberFormat="1" applyFont="1" applyFill="1" applyBorder="1"/>
    <xf numFmtId="2" fontId="138" fillId="0" borderId="0" xfId="0" applyNumberFormat="1" applyFont="1" applyFill="1" applyBorder="1"/>
    <xf numFmtId="165" fontId="138" fillId="0" borderId="0" xfId="0" applyNumberFormat="1" applyFont="1" applyFill="1" applyBorder="1"/>
    <xf numFmtId="0" fontId="130" fillId="0" borderId="0" xfId="0" applyFont="1" applyBorder="1" applyAlignment="1">
      <alignment horizontal="left" indent="1"/>
    </xf>
    <xf numFmtId="1" fontId="138" fillId="0" borderId="0" xfId="0" applyNumberFormat="1" applyFont="1" applyAlignment="1">
      <alignment horizontal="right"/>
    </xf>
    <xf numFmtId="0" fontId="130" fillId="0" borderId="70" xfId="0" applyFont="1" applyBorder="1" applyAlignment="1">
      <alignment horizontal="left" indent="1"/>
    </xf>
    <xf numFmtId="0" fontId="130" fillId="0" borderId="70" xfId="0" applyFont="1" applyBorder="1"/>
    <xf numFmtId="2" fontId="138" fillId="0" borderId="68" xfId="73" applyNumberFormat="1" applyFont="1" applyFill="1" applyBorder="1" applyAlignment="1">
      <alignment horizontal="right"/>
    </xf>
    <xf numFmtId="2" fontId="138" fillId="0" borderId="0" xfId="73" applyNumberFormat="1" applyFont="1" applyFill="1" applyBorder="1" applyAlignment="1">
      <alignment horizontal="right"/>
    </xf>
    <xf numFmtId="1" fontId="138" fillId="0" borderId="70" xfId="0" applyNumberFormat="1" applyFont="1" applyFill="1" applyBorder="1" applyAlignment="1">
      <alignment horizontal="right"/>
    </xf>
    <xf numFmtId="2" fontId="138" fillId="0" borderId="70" xfId="0" applyNumberFormat="1" applyFont="1" applyFill="1" applyBorder="1" applyAlignment="1">
      <alignment horizontal="right"/>
    </xf>
    <xf numFmtId="2" fontId="138" fillId="0" borderId="70" xfId="73" applyNumberFormat="1" applyFont="1" applyFill="1" applyBorder="1" applyAlignment="1">
      <alignment horizontal="right"/>
    </xf>
    <xf numFmtId="179" fontId="138" fillId="0" borderId="70" xfId="0" applyNumberFormat="1" applyFont="1" applyFill="1" applyBorder="1" applyAlignment="1">
      <alignment horizontal="right"/>
    </xf>
    <xf numFmtId="1" fontId="138" fillId="0" borderId="70" xfId="0" applyNumberFormat="1" applyFont="1" applyFill="1" applyBorder="1"/>
    <xf numFmtId="179" fontId="138" fillId="0" borderId="70" xfId="0" applyNumberFormat="1" applyFont="1" applyFill="1" applyBorder="1"/>
    <xf numFmtId="165" fontId="138" fillId="0" borderId="70" xfId="0" applyNumberFormat="1" applyFont="1" applyFill="1" applyBorder="1"/>
    <xf numFmtId="0" fontId="130" fillId="0" borderId="68" xfId="0" applyFont="1" applyBorder="1" applyAlignment="1">
      <alignment horizontal="left" indent="1"/>
    </xf>
    <xf numFmtId="1" fontId="138" fillId="0" borderId="0" xfId="0" applyNumberFormat="1" applyFont="1" applyBorder="1" applyAlignment="1">
      <alignment horizontal="right"/>
    </xf>
    <xf numFmtId="3" fontId="138" fillId="0" borderId="0" xfId="0" applyNumberFormat="1" applyFont="1" applyFill="1" applyBorder="1"/>
    <xf numFmtId="0" fontId="139" fillId="48" borderId="0" xfId="0" applyFont="1" applyFill="1"/>
    <xf numFmtId="0" fontId="139" fillId="47" borderId="22" xfId="0" applyFont="1" applyFill="1" applyBorder="1"/>
    <xf numFmtId="0" fontId="139" fillId="48" borderId="22" xfId="0" applyFont="1" applyFill="1" applyBorder="1"/>
    <xf numFmtId="0" fontId="115" fillId="0" borderId="43" xfId="0" applyFont="1" applyFill="1" applyBorder="1" applyAlignment="1">
      <alignment horizontal="center"/>
    </xf>
    <xf numFmtId="0" fontId="115" fillId="0" borderId="43" xfId="0" applyFont="1" applyBorder="1" applyAlignment="1">
      <alignment horizontal="center"/>
    </xf>
    <xf numFmtId="0" fontId="132" fillId="66" borderId="31" xfId="0" applyFont="1" applyFill="1" applyBorder="1" applyAlignment="1">
      <alignment horizontal="left" vertical="top" wrapText="1" indent="1"/>
    </xf>
    <xf numFmtId="0" fontId="132" fillId="0" borderId="31" xfId="0" applyFont="1" applyFill="1" applyBorder="1" applyAlignment="1">
      <alignment horizontal="left" vertical="top" wrapText="1" indent="1"/>
    </xf>
    <xf numFmtId="0" fontId="132" fillId="0" borderId="22" xfId="0" applyFont="1" applyFill="1" applyBorder="1" applyAlignment="1">
      <alignment horizontal="left" vertical="top" wrapText="1" indent="1"/>
    </xf>
    <xf numFmtId="0" fontId="132" fillId="0" borderId="31" xfId="0" applyFont="1" applyBorder="1" applyAlignment="1">
      <alignment horizontal="left" vertical="top" wrapText="1" indent="1"/>
    </xf>
    <xf numFmtId="0" fontId="132" fillId="0" borderId="22" xfId="0" applyFont="1" applyBorder="1" applyAlignment="1">
      <alignment horizontal="left" vertical="top" wrapText="1" indent="1"/>
    </xf>
    <xf numFmtId="0" fontId="132" fillId="66" borderId="22" xfId="0" applyFont="1" applyFill="1" applyBorder="1" applyAlignment="1">
      <alignment horizontal="left" vertical="top" wrapText="1" indent="1"/>
    </xf>
    <xf numFmtId="0" fontId="132" fillId="67" borderId="22" xfId="0" applyFont="1" applyFill="1" applyBorder="1" applyAlignment="1">
      <alignment horizontal="left" vertical="top" wrapText="1" indent="1"/>
    </xf>
    <xf numFmtId="0" fontId="132" fillId="68" borderId="22" xfId="0" applyFont="1" applyFill="1" applyBorder="1" applyAlignment="1">
      <alignment horizontal="left" vertical="top" wrapText="1" indent="1"/>
    </xf>
    <xf numFmtId="0" fontId="130" fillId="0" borderId="0" xfId="0" applyFont="1" applyFill="1" applyAlignment="1">
      <alignment horizontal="center" textRotation="90" wrapText="1"/>
    </xf>
    <xf numFmtId="0" fontId="137" fillId="48" borderId="0" xfId="0" applyFont="1" applyFill="1" applyAlignment="1">
      <alignment horizontal="center" vertical="center" wrapText="1"/>
    </xf>
    <xf numFmtId="0" fontId="138" fillId="48" borderId="0" xfId="0" applyFont="1" applyFill="1" applyAlignment="1">
      <alignment horizontal="center" vertical="center"/>
    </xf>
    <xf numFmtId="0" fontId="138" fillId="48" borderId="0" xfId="0" applyFont="1" applyFill="1" applyAlignment="1">
      <alignment horizontal="center"/>
    </xf>
    <xf numFmtId="0" fontId="138" fillId="48" borderId="0" xfId="0" applyFont="1" applyFill="1"/>
    <xf numFmtId="0" fontId="138" fillId="0" borderId="0" xfId="0" applyFont="1" applyFill="1" applyAlignment="1">
      <alignment horizontal="center"/>
    </xf>
    <xf numFmtId="0" fontId="137" fillId="0" borderId="0" xfId="0" applyFont="1" applyAlignment="1">
      <alignment horizontal="center" vertical="center" wrapText="1"/>
    </xf>
    <xf numFmtId="0" fontId="138" fillId="0" borderId="0" xfId="0" applyFont="1" applyFill="1" applyAlignment="1">
      <alignment horizontal="right"/>
    </xf>
    <xf numFmtId="3" fontId="138" fillId="0" borderId="0" xfId="0" applyNumberFormat="1" applyFont="1" applyFill="1"/>
    <xf numFmtId="0" fontId="130" fillId="48" borderId="0" xfId="0" applyFont="1" applyFill="1" applyAlignment="1">
      <alignment horizontal="center"/>
    </xf>
    <xf numFmtId="9" fontId="130" fillId="48" borderId="0" xfId="0" applyNumberFormat="1" applyFont="1" applyFill="1" applyAlignment="1">
      <alignment horizontal="center"/>
    </xf>
    <xf numFmtId="165" fontId="130" fillId="48" borderId="0" xfId="0" applyNumberFormat="1" applyFont="1" applyFill="1" applyAlignment="1">
      <alignment horizontal="center"/>
    </xf>
    <xf numFmtId="0" fontId="116" fillId="0" borderId="0" xfId="0" applyFont="1" applyFill="1" applyAlignment="1">
      <alignment horizontal="center" wrapText="1"/>
    </xf>
    <xf numFmtId="49" fontId="138" fillId="0" borderId="0" xfId="0" applyNumberFormat="1" applyFont="1" applyAlignment="1">
      <alignment horizontal="center"/>
    </xf>
    <xf numFmtId="165" fontId="130" fillId="0" borderId="0" xfId="0" applyNumberFormat="1" applyFont="1"/>
    <xf numFmtId="2" fontId="130" fillId="0" borderId="0" xfId="0" applyNumberFormat="1" applyFont="1"/>
    <xf numFmtId="0" fontId="130" fillId="78" borderId="0" xfId="0" applyFont="1" applyFill="1"/>
    <xf numFmtId="0" fontId="104" fillId="47" borderId="0" xfId="0" applyFont="1" applyFill="1" applyBorder="1" applyAlignment="1">
      <alignment horizontal="right" vertical="center" wrapText="1"/>
    </xf>
    <xf numFmtId="0" fontId="114" fillId="47" borderId="0" xfId="0" applyFont="1" applyFill="1" applyBorder="1" applyAlignment="1">
      <alignment horizontal="right" wrapText="1"/>
    </xf>
    <xf numFmtId="0" fontId="93" fillId="47" borderId="0" xfId="0" applyFont="1" applyFill="1" applyBorder="1" applyAlignment="1">
      <alignment horizontal="right" wrapText="1"/>
    </xf>
    <xf numFmtId="0" fontId="91" fillId="48" borderId="0" xfId="0" applyFont="1" applyFill="1" applyBorder="1" applyAlignment="1">
      <alignment horizontal="left" vertical="center" wrapText="1" indent="1"/>
    </xf>
    <xf numFmtId="0" fontId="109" fillId="48" borderId="74" xfId="0" applyFont="1" applyFill="1" applyBorder="1" applyAlignment="1">
      <alignment horizontal="left" vertical="top" wrapText="1"/>
    </xf>
    <xf numFmtId="0" fontId="103" fillId="48" borderId="0" xfId="0" applyFont="1" applyFill="1" applyBorder="1" applyAlignment="1">
      <alignment horizontal="left" vertical="top" wrapText="1"/>
    </xf>
    <xf numFmtId="0" fontId="109" fillId="48" borderId="74" xfId="0" applyFont="1" applyFill="1" applyBorder="1" applyAlignment="1">
      <alignment horizontal="left" wrapText="1"/>
    </xf>
    <xf numFmtId="0" fontId="109" fillId="48" borderId="0" xfId="0" applyFont="1" applyFill="1" applyBorder="1" applyAlignment="1">
      <alignment horizontal="left" wrapText="1"/>
    </xf>
    <xf numFmtId="0" fontId="111" fillId="48" borderId="75" xfId="0" applyFont="1" applyFill="1" applyBorder="1" applyAlignment="1">
      <alignment horizontal="left" wrapText="1"/>
    </xf>
    <xf numFmtId="0" fontId="108" fillId="48" borderId="0" xfId="286" applyFont="1" applyFill="1" applyAlignment="1" applyProtection="1">
      <alignment horizontal="left" vertical="top" wrapText="1" indent="1"/>
    </xf>
    <xf numFmtId="0" fontId="94" fillId="0" borderId="0" xfId="0" applyFont="1" applyFill="1" applyBorder="1" applyAlignment="1">
      <alignment horizontal="left" vertical="top" wrapText="1"/>
    </xf>
    <xf numFmtId="0" fontId="98" fillId="47" borderId="30" xfId="0" applyFont="1" applyFill="1" applyBorder="1" applyAlignment="1">
      <alignment horizontal="left" wrapText="1"/>
    </xf>
    <xf numFmtId="0" fontId="0" fillId="48" borderId="0" xfId="0" applyFill="1" applyAlignment="1">
      <alignment horizontal="left" wrapText="1"/>
    </xf>
  </cellXfs>
  <cellStyles count="289">
    <cellStyle name="_x000d__x000a_JournalTemplate=C:\COMFO\CTALK\JOURSTD.TPL_x000d__x000a_LbStateAddress=3 3 0 251 1 89 2 311_x000d__x000a_LbStateJou" xfId="78" xr:uid="{00000000-0005-0000-0000-000000000000}"/>
    <cellStyle name="_KF08 DL 080909 raw data Part III Ch1" xfId="79" xr:uid="{00000000-0005-0000-0000-000001000000}"/>
    <cellStyle name="_KF08 DL 080909 raw data Part III Ch1_KF2010 Figure 1 1 1 World GERD 100310 (2)" xfId="80" xr:uid="{00000000-0005-0000-0000-000002000000}"/>
    <cellStyle name="20% - Accent1" xfId="18" builtinId="30" customBuiltin="1"/>
    <cellStyle name="20% - Accent1 2" xfId="41" xr:uid="{00000000-0005-0000-0000-000003000000}"/>
    <cellStyle name="20% - Accent1 3" xfId="81" xr:uid="{00000000-0005-0000-0000-000004000000}"/>
    <cellStyle name="20% - Accent2" xfId="22" builtinId="34" customBuiltin="1"/>
    <cellStyle name="20% - Accent2 2" xfId="42" xr:uid="{00000000-0005-0000-0000-000005000000}"/>
    <cellStyle name="20% - Accent2 3" xfId="82" xr:uid="{00000000-0005-0000-0000-000006000000}"/>
    <cellStyle name="20% - Accent3" xfId="26" builtinId="38" customBuiltin="1"/>
    <cellStyle name="20% - Accent3 2" xfId="43" xr:uid="{00000000-0005-0000-0000-000007000000}"/>
    <cellStyle name="20% - Accent3 3" xfId="83" xr:uid="{00000000-0005-0000-0000-000008000000}"/>
    <cellStyle name="20% - Accent4" xfId="30" builtinId="42" customBuiltin="1"/>
    <cellStyle name="20% - Accent4 2" xfId="44" xr:uid="{00000000-0005-0000-0000-000009000000}"/>
    <cellStyle name="20% - Accent4 3" xfId="84" xr:uid="{00000000-0005-0000-0000-00000A000000}"/>
    <cellStyle name="20% - Accent5" xfId="34" builtinId="46" customBuiltin="1"/>
    <cellStyle name="20% - Accent5 2" xfId="85" xr:uid="{00000000-0005-0000-0000-00000B000000}"/>
    <cellStyle name="20% - Accent5 3" xfId="86" xr:uid="{00000000-0005-0000-0000-00000C000000}"/>
    <cellStyle name="20% - Accent6" xfId="38" builtinId="50" customBuiltin="1"/>
    <cellStyle name="20% - Accent6 2" xfId="87" xr:uid="{00000000-0005-0000-0000-00000D000000}"/>
    <cellStyle name="20% - Accent6 3" xfId="88" xr:uid="{00000000-0005-0000-0000-00000E000000}"/>
    <cellStyle name="20% - Colore 1" xfId="89" xr:uid="{00000000-0005-0000-0000-00000F000000}"/>
    <cellStyle name="20% - Colore 2" xfId="90" xr:uid="{00000000-0005-0000-0000-000010000000}"/>
    <cellStyle name="20% - Colore 3" xfId="91" xr:uid="{00000000-0005-0000-0000-000011000000}"/>
    <cellStyle name="20% - Colore 4" xfId="92" xr:uid="{00000000-0005-0000-0000-000012000000}"/>
    <cellStyle name="20% - Colore 5" xfId="93" xr:uid="{00000000-0005-0000-0000-000013000000}"/>
    <cellStyle name="20% - Colore 6" xfId="94" xr:uid="{00000000-0005-0000-0000-000014000000}"/>
    <cellStyle name="40% - Accent1" xfId="19" builtinId="31" customBuiltin="1"/>
    <cellStyle name="40% - Accent1 2" xfId="45" xr:uid="{00000000-0005-0000-0000-00001B000000}"/>
    <cellStyle name="40% - Accent1 3" xfId="95" xr:uid="{00000000-0005-0000-0000-00001C000000}"/>
    <cellStyle name="40% - Accent2" xfId="23" builtinId="35" customBuiltin="1"/>
    <cellStyle name="40% - Accent2 2" xfId="96" xr:uid="{00000000-0005-0000-0000-00001D000000}"/>
    <cellStyle name="40% - Accent2 3" xfId="97" xr:uid="{00000000-0005-0000-0000-00001E000000}"/>
    <cellStyle name="40% - Accent3" xfId="27" builtinId="39" customBuiltin="1"/>
    <cellStyle name="40% - Accent3 2" xfId="46" xr:uid="{00000000-0005-0000-0000-00001F000000}"/>
    <cellStyle name="40% - Accent3 3" xfId="98" xr:uid="{00000000-0005-0000-0000-000020000000}"/>
    <cellStyle name="40% - Accent4" xfId="31" builtinId="43" customBuiltin="1"/>
    <cellStyle name="40% - Accent4 2" xfId="47" xr:uid="{00000000-0005-0000-0000-000021000000}"/>
    <cellStyle name="40% - Accent4 3" xfId="99" xr:uid="{00000000-0005-0000-0000-000022000000}"/>
    <cellStyle name="40% - Accent5" xfId="35" builtinId="47" customBuiltin="1"/>
    <cellStyle name="40% - Accent5 2" xfId="100" xr:uid="{00000000-0005-0000-0000-000023000000}"/>
    <cellStyle name="40% - Accent5 3" xfId="101" xr:uid="{00000000-0005-0000-0000-000024000000}"/>
    <cellStyle name="40% - Accent6" xfId="39" builtinId="51" customBuiltin="1"/>
    <cellStyle name="40% - Accent6 2" xfId="48" xr:uid="{00000000-0005-0000-0000-000025000000}"/>
    <cellStyle name="40% - Accent6 3" xfId="102" xr:uid="{00000000-0005-0000-0000-000026000000}"/>
    <cellStyle name="40% - Colore 1" xfId="103" xr:uid="{00000000-0005-0000-0000-000027000000}"/>
    <cellStyle name="40% - Colore 2" xfId="104" xr:uid="{00000000-0005-0000-0000-000028000000}"/>
    <cellStyle name="40% - Colore 3" xfId="105" xr:uid="{00000000-0005-0000-0000-000029000000}"/>
    <cellStyle name="40% - Colore 4" xfId="106" xr:uid="{00000000-0005-0000-0000-00002A000000}"/>
    <cellStyle name="40% - Colore 5" xfId="107" xr:uid="{00000000-0005-0000-0000-00002B000000}"/>
    <cellStyle name="40% - Colore 6" xfId="108" xr:uid="{00000000-0005-0000-0000-00002C000000}"/>
    <cellStyle name="60% - Accent1" xfId="20" builtinId="32" customBuiltin="1"/>
    <cellStyle name="60% - Accent1 2" xfId="49" xr:uid="{00000000-0005-0000-0000-000033000000}"/>
    <cellStyle name="60% - Accent1 3" xfId="109" xr:uid="{00000000-0005-0000-0000-000034000000}"/>
    <cellStyle name="60% - Accent2" xfId="24" builtinId="36" customBuiltin="1"/>
    <cellStyle name="60% - Accent2 2" xfId="110" xr:uid="{00000000-0005-0000-0000-000035000000}"/>
    <cellStyle name="60% - Accent2 3" xfId="111" xr:uid="{00000000-0005-0000-0000-000036000000}"/>
    <cellStyle name="60% - Accent3" xfId="28" builtinId="40" customBuiltin="1"/>
    <cellStyle name="60% - Accent3 2" xfId="50" xr:uid="{00000000-0005-0000-0000-000037000000}"/>
    <cellStyle name="60% - Accent3 3" xfId="112" xr:uid="{00000000-0005-0000-0000-000038000000}"/>
    <cellStyle name="60% - Accent4" xfId="32" builtinId="44" customBuiltin="1"/>
    <cellStyle name="60% - Accent4 2" xfId="51" xr:uid="{00000000-0005-0000-0000-000039000000}"/>
    <cellStyle name="60% - Accent4 3" xfId="113" xr:uid="{00000000-0005-0000-0000-00003A000000}"/>
    <cellStyle name="60% - Accent5" xfId="36" builtinId="48" customBuiltin="1"/>
    <cellStyle name="60% - Accent5 2" xfId="114" xr:uid="{00000000-0005-0000-0000-00003B000000}"/>
    <cellStyle name="60% - Accent5 3" xfId="115" xr:uid="{00000000-0005-0000-0000-00003C000000}"/>
    <cellStyle name="60% - Accent6" xfId="40" builtinId="52" customBuiltin="1"/>
    <cellStyle name="60% - Accent6 2" xfId="52" xr:uid="{00000000-0005-0000-0000-00003D000000}"/>
    <cellStyle name="60% - Accent6 3" xfId="116" xr:uid="{00000000-0005-0000-0000-00003E000000}"/>
    <cellStyle name="60% - Colore 1" xfId="117" xr:uid="{00000000-0005-0000-0000-00003F000000}"/>
    <cellStyle name="60% - Colore 2" xfId="118" xr:uid="{00000000-0005-0000-0000-000040000000}"/>
    <cellStyle name="60% - Colore 3" xfId="119" xr:uid="{00000000-0005-0000-0000-000041000000}"/>
    <cellStyle name="60% - Colore 4" xfId="120" xr:uid="{00000000-0005-0000-0000-000042000000}"/>
    <cellStyle name="60% - Colore 5" xfId="121" xr:uid="{00000000-0005-0000-0000-000043000000}"/>
    <cellStyle name="60% - Colore 6" xfId="122" xr:uid="{00000000-0005-0000-0000-000044000000}"/>
    <cellStyle name="Accent1" xfId="17" builtinId="29" customBuiltin="1"/>
    <cellStyle name="Accent1 2" xfId="53" xr:uid="{00000000-0005-0000-0000-00004B000000}"/>
    <cellStyle name="Accent1 3" xfId="123" xr:uid="{00000000-0005-0000-0000-00004C000000}"/>
    <cellStyle name="Accent2" xfId="21" builtinId="33" customBuiltin="1"/>
    <cellStyle name="Accent2 2" xfId="54" xr:uid="{00000000-0005-0000-0000-00004D000000}"/>
    <cellStyle name="Accent2 3" xfId="124" xr:uid="{00000000-0005-0000-0000-00004E000000}"/>
    <cellStyle name="Accent3" xfId="25" builtinId="37" customBuiltin="1"/>
    <cellStyle name="Accent3 2" xfId="55" xr:uid="{00000000-0005-0000-0000-00004F000000}"/>
    <cellStyle name="Accent3 3" xfId="125" xr:uid="{00000000-0005-0000-0000-000050000000}"/>
    <cellStyle name="Accent4" xfId="29" builtinId="41" customBuiltin="1"/>
    <cellStyle name="Accent4 2" xfId="56" xr:uid="{00000000-0005-0000-0000-000051000000}"/>
    <cellStyle name="Accent4 3" xfId="126" xr:uid="{00000000-0005-0000-0000-000052000000}"/>
    <cellStyle name="Accent5" xfId="33" builtinId="45" customBuiltin="1"/>
    <cellStyle name="Accent5 2" xfId="127" xr:uid="{00000000-0005-0000-0000-000053000000}"/>
    <cellStyle name="Accent5 3" xfId="128" xr:uid="{00000000-0005-0000-0000-000054000000}"/>
    <cellStyle name="Accent6" xfId="37" builtinId="49" customBuiltin="1"/>
    <cellStyle name="Accent6 2" xfId="129" xr:uid="{00000000-0005-0000-0000-000055000000}"/>
    <cellStyle name="Accent6 3" xfId="130" xr:uid="{00000000-0005-0000-0000-000056000000}"/>
    <cellStyle name="ANCLAS,REZONES Y SUS PARTES,DE FUNDICION,DE HIERRO O DE ACERO" xfId="131" xr:uid="{00000000-0005-0000-0000-000057000000}"/>
    <cellStyle name="Bad" xfId="7" builtinId="27" customBuiltin="1"/>
    <cellStyle name="Bad 2" xfId="57" xr:uid="{00000000-0005-0000-0000-000058000000}"/>
    <cellStyle name="Berekening 2" xfId="132" xr:uid="{00000000-0005-0000-0000-000059000000}"/>
    <cellStyle name="bin" xfId="133" xr:uid="{00000000-0005-0000-0000-00005A000000}"/>
    <cellStyle name="blue" xfId="134" xr:uid="{00000000-0005-0000-0000-00005B000000}"/>
    <cellStyle name="Calcolo" xfId="135" xr:uid="{00000000-0005-0000-0000-00005C000000}"/>
    <cellStyle name="Calculation" xfId="11" builtinId="22" customBuiltin="1"/>
    <cellStyle name="Calculation 2" xfId="58" xr:uid="{00000000-0005-0000-0000-00005D000000}"/>
    <cellStyle name="cell" xfId="136" xr:uid="{00000000-0005-0000-0000-00005E000000}"/>
    <cellStyle name="Cella collegata" xfId="137" xr:uid="{00000000-0005-0000-0000-00005F000000}"/>
    <cellStyle name="Cella da controllare" xfId="138" xr:uid="{00000000-0005-0000-0000-000060000000}"/>
    <cellStyle name="Check Cell" xfId="13" builtinId="23" customBuiltin="1"/>
    <cellStyle name="Check Cell 2" xfId="139" xr:uid="{00000000-0005-0000-0000-000061000000}"/>
    <cellStyle name="Col&amp;RowHeadings" xfId="140" xr:uid="{00000000-0005-0000-0000-000062000000}"/>
    <cellStyle name="ColCodes" xfId="141" xr:uid="{00000000-0005-0000-0000-000063000000}"/>
    <cellStyle name="Colore 1" xfId="142" xr:uid="{00000000-0005-0000-0000-000064000000}"/>
    <cellStyle name="Colore 2" xfId="143" xr:uid="{00000000-0005-0000-0000-000065000000}"/>
    <cellStyle name="Colore 3" xfId="144" xr:uid="{00000000-0005-0000-0000-000066000000}"/>
    <cellStyle name="Colore 4" xfId="145" xr:uid="{00000000-0005-0000-0000-000067000000}"/>
    <cellStyle name="Colore 5" xfId="146" xr:uid="{00000000-0005-0000-0000-000068000000}"/>
    <cellStyle name="Colore 6" xfId="147" xr:uid="{00000000-0005-0000-0000-000069000000}"/>
    <cellStyle name="ColTitles" xfId="148" xr:uid="{00000000-0005-0000-0000-00006A000000}"/>
    <cellStyle name="column" xfId="149" xr:uid="{00000000-0005-0000-0000-00006B000000}"/>
    <cellStyle name="Comma" xfId="74" builtinId="3"/>
    <cellStyle name="Comma 2" xfId="70" xr:uid="{00000000-0005-0000-0000-00006C000000}"/>
    <cellStyle name="Comma 2 2" xfId="150" xr:uid="{00000000-0005-0000-0000-00006D000000}"/>
    <cellStyle name="Comma 2 3" xfId="151" xr:uid="{00000000-0005-0000-0000-00006E000000}"/>
    <cellStyle name="Comma 2_GII2013_Mika_June07" xfId="77" xr:uid="{00000000-0005-0000-0000-00006F000000}"/>
    <cellStyle name="Comma 3" xfId="152" xr:uid="{00000000-0005-0000-0000-000070000000}"/>
    <cellStyle name="Comma0" xfId="153" xr:uid="{00000000-0005-0000-0000-000071000000}"/>
    <cellStyle name="Controlecel 2" xfId="154" xr:uid="{00000000-0005-0000-0000-000072000000}"/>
    <cellStyle name="Currency0" xfId="155" xr:uid="{00000000-0005-0000-0000-000073000000}"/>
    <cellStyle name="DataEntryCells" xfId="156" xr:uid="{00000000-0005-0000-0000-000074000000}"/>
    <cellStyle name="Date" xfId="157" xr:uid="{00000000-0005-0000-0000-000075000000}"/>
    <cellStyle name="Dezimal [0]_Germany" xfId="158" xr:uid="{00000000-0005-0000-0000-000076000000}"/>
    <cellStyle name="Dezimal_Germany" xfId="159" xr:uid="{00000000-0005-0000-0000-000077000000}"/>
    <cellStyle name="ErrRpt_DataEntryCells" xfId="160" xr:uid="{00000000-0005-0000-0000-000078000000}"/>
    <cellStyle name="ErrRpt-DataEntryCells" xfId="161" xr:uid="{00000000-0005-0000-0000-000079000000}"/>
    <cellStyle name="ErrRpt-GreyBackground" xfId="162" xr:uid="{00000000-0005-0000-0000-00007A000000}"/>
    <cellStyle name="Euro" xfId="163" xr:uid="{00000000-0005-0000-0000-00007B000000}"/>
    <cellStyle name="Explanatory Text" xfId="15" builtinId="53" customBuiltin="1"/>
    <cellStyle name="Explanatory Text 2" xfId="164" xr:uid="{00000000-0005-0000-0000-00007C000000}"/>
    <cellStyle name="Fixed" xfId="165" xr:uid="{00000000-0005-0000-0000-00007D000000}"/>
    <cellStyle name="formula" xfId="166" xr:uid="{00000000-0005-0000-0000-00007E000000}"/>
    <cellStyle name="gap" xfId="167" xr:uid="{00000000-0005-0000-0000-00007F000000}"/>
    <cellStyle name="Gekoppelde cel 2" xfId="168" xr:uid="{00000000-0005-0000-0000-000080000000}"/>
    <cellStyle name="Goed 2" xfId="169" xr:uid="{00000000-0005-0000-0000-000081000000}"/>
    <cellStyle name="Good" xfId="6" builtinId="26" customBuiltin="1"/>
    <cellStyle name="Good 2" xfId="170" xr:uid="{00000000-0005-0000-0000-000082000000}"/>
    <cellStyle name="GreyBackground" xfId="171" xr:uid="{00000000-0005-0000-0000-000083000000}"/>
    <cellStyle name="Heading 1" xfId="2" builtinId="16" customBuiltin="1"/>
    <cellStyle name="Heading 1 2" xfId="59" xr:uid="{00000000-0005-0000-0000-000084000000}"/>
    <cellStyle name="Heading 2" xfId="3" builtinId="17" customBuiltin="1"/>
    <cellStyle name="Heading 2 2" xfId="60" xr:uid="{00000000-0005-0000-0000-000085000000}"/>
    <cellStyle name="Heading 3" xfId="4" builtinId="18" customBuiltin="1"/>
    <cellStyle name="Heading 3 2" xfId="61" xr:uid="{00000000-0005-0000-0000-000086000000}"/>
    <cellStyle name="Heading 4" xfId="5" builtinId="19" customBuiltin="1"/>
    <cellStyle name="Heading 4 2" xfId="62" xr:uid="{00000000-0005-0000-0000-000087000000}"/>
    <cellStyle name="Hyperlink" xfId="286" builtinId="8"/>
    <cellStyle name="Hyperlink 2" xfId="172" xr:uid="{00000000-0005-0000-0000-000088000000}"/>
    <cellStyle name="Hyperlink 3" xfId="287" xr:uid="{00000000-0005-0000-0000-000089000000}"/>
    <cellStyle name="Input" xfId="9" builtinId="20" customBuiltin="1"/>
    <cellStyle name="Input 2" xfId="173" xr:uid="{00000000-0005-0000-0000-00008A000000}"/>
    <cellStyle name="Invoer 2" xfId="174" xr:uid="{00000000-0005-0000-0000-00008B000000}"/>
    <cellStyle name="ISC" xfId="175" xr:uid="{00000000-0005-0000-0000-00008C000000}"/>
    <cellStyle name="isced" xfId="176" xr:uid="{00000000-0005-0000-0000-00008D000000}"/>
    <cellStyle name="ISCED Titles" xfId="177" xr:uid="{00000000-0005-0000-0000-00008E000000}"/>
    <cellStyle name="Komma 2" xfId="178" xr:uid="{00000000-0005-0000-0000-00008F000000}"/>
    <cellStyle name="Kop 1 2" xfId="179" xr:uid="{00000000-0005-0000-0000-000090000000}"/>
    <cellStyle name="Kop 2 2" xfId="180" xr:uid="{00000000-0005-0000-0000-000091000000}"/>
    <cellStyle name="Kop 3 2" xfId="181" xr:uid="{00000000-0005-0000-0000-000092000000}"/>
    <cellStyle name="Kop 4 2" xfId="182" xr:uid="{00000000-0005-0000-0000-000093000000}"/>
    <cellStyle name="level1a" xfId="183" xr:uid="{00000000-0005-0000-0000-000094000000}"/>
    <cellStyle name="level2" xfId="184" xr:uid="{00000000-0005-0000-0000-000095000000}"/>
    <cellStyle name="level2a" xfId="185" xr:uid="{00000000-0005-0000-0000-000096000000}"/>
    <cellStyle name="level3" xfId="186" xr:uid="{00000000-0005-0000-0000-000097000000}"/>
    <cellStyle name="Linked Cell" xfId="12" builtinId="24" customBuiltin="1"/>
    <cellStyle name="Linked Cell 2" xfId="187" xr:uid="{00000000-0005-0000-0000-000098000000}"/>
    <cellStyle name="Migliaia (0)_conti99" xfId="188" xr:uid="{00000000-0005-0000-0000-000099000000}"/>
    <cellStyle name="Milliers [0]_8GRAD" xfId="189" xr:uid="{00000000-0005-0000-0000-00009A000000}"/>
    <cellStyle name="Milliers_8GRAD" xfId="190" xr:uid="{00000000-0005-0000-0000-00009B000000}"/>
    <cellStyle name="Monétaire [0]_8GRAD" xfId="191" xr:uid="{00000000-0005-0000-0000-00009C000000}"/>
    <cellStyle name="Monétaire_8GRAD" xfId="192" xr:uid="{00000000-0005-0000-0000-00009D000000}"/>
    <cellStyle name="Neutraal 2" xfId="193" xr:uid="{00000000-0005-0000-0000-00009E000000}"/>
    <cellStyle name="Neutral" xfId="8" builtinId="28" customBuiltin="1"/>
    <cellStyle name="Neutral 2" xfId="194" xr:uid="{00000000-0005-0000-0000-00009F000000}"/>
    <cellStyle name="Neutrale" xfId="195" xr:uid="{00000000-0005-0000-0000-0000A0000000}"/>
    <cellStyle name="Normal" xfId="0" builtinId="0"/>
    <cellStyle name="Normal 19" xfId="196" xr:uid="{00000000-0005-0000-0000-0000A1000000}"/>
    <cellStyle name="Normal 2" xfId="63" xr:uid="{00000000-0005-0000-0000-0000A2000000}"/>
    <cellStyle name="Normal 2 2" xfId="64" xr:uid="{00000000-0005-0000-0000-0000A3000000}"/>
    <cellStyle name="Normal 2 2 2" xfId="197" xr:uid="{00000000-0005-0000-0000-0000A4000000}"/>
    <cellStyle name="Normal 2 2 3" xfId="198" xr:uid="{00000000-0005-0000-0000-0000A5000000}"/>
    <cellStyle name="Normal 2 2_GII2013_Mika_June07" xfId="76" xr:uid="{00000000-0005-0000-0000-0000A6000000}"/>
    <cellStyle name="Normal 2 3" xfId="71" xr:uid="{00000000-0005-0000-0000-0000A7000000}"/>
    <cellStyle name="Normal 2 3 2" xfId="199" xr:uid="{00000000-0005-0000-0000-0000A8000000}"/>
    <cellStyle name="Normal 2 3_GII2013_Mika_June07" xfId="200" xr:uid="{00000000-0005-0000-0000-0000A9000000}"/>
    <cellStyle name="Normal 2 4" xfId="201" xr:uid="{00000000-0005-0000-0000-0000AA000000}"/>
    <cellStyle name="Normal 2 5" xfId="202" xr:uid="{00000000-0005-0000-0000-0000AB000000}"/>
    <cellStyle name="Normal 2 6" xfId="203" xr:uid="{00000000-0005-0000-0000-0000AC000000}"/>
    <cellStyle name="Normal 2 7" xfId="204" xr:uid="{00000000-0005-0000-0000-0000AD000000}"/>
    <cellStyle name="Normal 2 8" xfId="205" xr:uid="{00000000-0005-0000-0000-0000AE000000}"/>
    <cellStyle name="Normal 2_962010071P1G001" xfId="206" xr:uid="{00000000-0005-0000-0000-0000AF000000}"/>
    <cellStyle name="Normal 3" xfId="65" xr:uid="{00000000-0005-0000-0000-0000B0000000}"/>
    <cellStyle name="Normal 3 2" xfId="207" xr:uid="{00000000-0005-0000-0000-0000B1000000}"/>
    <cellStyle name="Normal 3 2 2" xfId="208" xr:uid="{00000000-0005-0000-0000-0000B2000000}"/>
    <cellStyle name="Normal 3 2_SSI2012-Finaldata_JRCresults_2003" xfId="209" xr:uid="{00000000-0005-0000-0000-0000B3000000}"/>
    <cellStyle name="Normal 3 3" xfId="210" xr:uid="{00000000-0005-0000-0000-0000B4000000}"/>
    <cellStyle name="Normal 3 3 2" xfId="211" xr:uid="{00000000-0005-0000-0000-0000B5000000}"/>
    <cellStyle name="Normal 3 3_SSI2012-Finaldata_JRCresults_2003" xfId="212" xr:uid="{00000000-0005-0000-0000-0000B6000000}"/>
    <cellStyle name="Normal 3 4" xfId="213" xr:uid="{00000000-0005-0000-0000-0000B7000000}"/>
    <cellStyle name="Normal 3_SSI2012-Finaldata_JRCresults_2003" xfId="214" xr:uid="{00000000-0005-0000-0000-0000B8000000}"/>
    <cellStyle name="Normal 4" xfId="215" xr:uid="{00000000-0005-0000-0000-0000B9000000}"/>
    <cellStyle name="Normal 5" xfId="216" xr:uid="{00000000-0005-0000-0000-0000BA000000}"/>
    <cellStyle name="Normal 6" xfId="217" xr:uid="{00000000-0005-0000-0000-0000BB000000}"/>
    <cellStyle name="Normal 6 2" xfId="218" xr:uid="{00000000-0005-0000-0000-0000BC000000}"/>
    <cellStyle name="Normal 7" xfId="219" xr:uid="{00000000-0005-0000-0000-0000BD000000}"/>
    <cellStyle name="Normal 8" xfId="220" xr:uid="{00000000-0005-0000-0000-0000BE000000}"/>
    <cellStyle name="Normale_Foglio1" xfId="221" xr:uid="{00000000-0005-0000-0000-0000BF000000}"/>
    <cellStyle name="Nota" xfId="222" xr:uid="{00000000-0005-0000-0000-0000C0000000}"/>
    <cellStyle name="Note" xfId="75" builtinId="10" customBuiltin="1"/>
    <cellStyle name="Note 2" xfId="66" xr:uid="{00000000-0005-0000-0000-0000C1000000}"/>
    <cellStyle name="Note 2 2" xfId="72" xr:uid="{00000000-0005-0000-0000-0000C2000000}"/>
    <cellStyle name="Note 2 3" xfId="223" xr:uid="{00000000-0005-0000-0000-0000C3000000}"/>
    <cellStyle name="Notitie 2" xfId="224" xr:uid="{00000000-0005-0000-0000-0000C4000000}"/>
    <cellStyle name="Ongeldig 2" xfId="225" xr:uid="{00000000-0005-0000-0000-0000C5000000}"/>
    <cellStyle name="Output" xfId="10" builtinId="21" customBuiltin="1"/>
    <cellStyle name="Output 2" xfId="67" xr:uid="{00000000-0005-0000-0000-0000C6000000}"/>
    <cellStyle name="Percent" xfId="73" builtinId="5"/>
    <cellStyle name="Percent 2" xfId="226" xr:uid="{00000000-0005-0000-0000-0000C7000000}"/>
    <cellStyle name="Prozent_SubCatperStud" xfId="227" xr:uid="{00000000-0005-0000-0000-0000C8000000}"/>
    <cellStyle name="row" xfId="228" xr:uid="{00000000-0005-0000-0000-0000C9000000}"/>
    <cellStyle name="RowCodes" xfId="229" xr:uid="{00000000-0005-0000-0000-0000CA000000}"/>
    <cellStyle name="Row-Col Headings" xfId="230" xr:uid="{00000000-0005-0000-0000-0000CB000000}"/>
    <cellStyle name="RowTitles" xfId="231" xr:uid="{00000000-0005-0000-0000-0000CC000000}"/>
    <cellStyle name="RowTitles1-Detail" xfId="232" xr:uid="{00000000-0005-0000-0000-0000CD000000}"/>
    <cellStyle name="RowTitles-Col2" xfId="233" xr:uid="{00000000-0005-0000-0000-0000CE000000}"/>
    <cellStyle name="RowTitles-Detail" xfId="234" xr:uid="{00000000-0005-0000-0000-0000CF000000}"/>
    <cellStyle name="ss1" xfId="235" xr:uid="{00000000-0005-0000-0000-0000D0000000}"/>
    <cellStyle name="ss10" xfId="236" xr:uid="{00000000-0005-0000-0000-0000D1000000}"/>
    <cellStyle name="ss11" xfId="237" xr:uid="{00000000-0005-0000-0000-0000D2000000}"/>
    <cellStyle name="ss12" xfId="238" xr:uid="{00000000-0005-0000-0000-0000D3000000}"/>
    <cellStyle name="ss13" xfId="239" xr:uid="{00000000-0005-0000-0000-0000D4000000}"/>
    <cellStyle name="ss14" xfId="240" xr:uid="{00000000-0005-0000-0000-0000D5000000}"/>
    <cellStyle name="ss15" xfId="241" xr:uid="{00000000-0005-0000-0000-0000D6000000}"/>
    <cellStyle name="ss16" xfId="242" xr:uid="{00000000-0005-0000-0000-0000D7000000}"/>
    <cellStyle name="ss17" xfId="243" xr:uid="{00000000-0005-0000-0000-0000D8000000}"/>
    <cellStyle name="ss18" xfId="244" xr:uid="{00000000-0005-0000-0000-0000D9000000}"/>
    <cellStyle name="ss19" xfId="245" xr:uid="{00000000-0005-0000-0000-0000DA000000}"/>
    <cellStyle name="ss2" xfId="246" xr:uid="{00000000-0005-0000-0000-0000DB000000}"/>
    <cellStyle name="ss20" xfId="247" xr:uid="{00000000-0005-0000-0000-0000DC000000}"/>
    <cellStyle name="ss21" xfId="248" xr:uid="{00000000-0005-0000-0000-0000DD000000}"/>
    <cellStyle name="ss22" xfId="249" xr:uid="{00000000-0005-0000-0000-0000DE000000}"/>
    <cellStyle name="ss3" xfId="250" xr:uid="{00000000-0005-0000-0000-0000DF000000}"/>
    <cellStyle name="ss4" xfId="251" xr:uid="{00000000-0005-0000-0000-0000E0000000}"/>
    <cellStyle name="ss5" xfId="252" xr:uid="{00000000-0005-0000-0000-0000E1000000}"/>
    <cellStyle name="ss6" xfId="253" xr:uid="{00000000-0005-0000-0000-0000E2000000}"/>
    <cellStyle name="ss7" xfId="254" xr:uid="{00000000-0005-0000-0000-0000E3000000}"/>
    <cellStyle name="ss8" xfId="255" xr:uid="{00000000-0005-0000-0000-0000E4000000}"/>
    <cellStyle name="ss9" xfId="256" xr:uid="{00000000-0005-0000-0000-0000E5000000}"/>
    <cellStyle name="Standaard 2" xfId="257" xr:uid="{00000000-0005-0000-0000-0000E6000000}"/>
    <cellStyle name="Standaard 3" xfId="258" xr:uid="{00000000-0005-0000-0000-0000E7000000}"/>
    <cellStyle name="Standard_cpi-mp-be-stats" xfId="259" xr:uid="{00000000-0005-0000-0000-0000E8000000}"/>
    <cellStyle name="Style 1" xfId="260" xr:uid="{00000000-0005-0000-0000-0000E9000000}"/>
    <cellStyle name="Style 2" xfId="261" xr:uid="{00000000-0005-0000-0000-0000EA000000}"/>
    <cellStyle name="Table No." xfId="262" xr:uid="{00000000-0005-0000-0000-0000EB000000}"/>
    <cellStyle name="Table Title" xfId="263" xr:uid="{00000000-0005-0000-0000-0000EC000000}"/>
    <cellStyle name="Tagline" xfId="264" xr:uid="{00000000-0005-0000-0000-0000ED000000}"/>
    <cellStyle name="temp" xfId="265" xr:uid="{00000000-0005-0000-0000-0000EE000000}"/>
    <cellStyle name="test" xfId="288" xr:uid="{00000000-0005-0000-0000-0000EF000000}"/>
    <cellStyle name="Testo avviso" xfId="266" xr:uid="{00000000-0005-0000-0000-0000F0000000}"/>
    <cellStyle name="Testo descrittivo" xfId="267" xr:uid="{00000000-0005-0000-0000-0000F1000000}"/>
    <cellStyle name="Title" xfId="1" builtinId="15" customBuiltin="1"/>
    <cellStyle name="Title 1" xfId="268" xr:uid="{00000000-0005-0000-0000-0000F2000000}"/>
    <cellStyle name="Title 2" xfId="68" xr:uid="{00000000-0005-0000-0000-0000F3000000}"/>
    <cellStyle name="title1" xfId="269" xr:uid="{00000000-0005-0000-0000-0000F4000000}"/>
    <cellStyle name="Titolo" xfId="270" xr:uid="{00000000-0005-0000-0000-0000F5000000}"/>
    <cellStyle name="Titolo 1" xfId="271" xr:uid="{00000000-0005-0000-0000-0000F6000000}"/>
    <cellStyle name="Titolo 2" xfId="272" xr:uid="{00000000-0005-0000-0000-0000F7000000}"/>
    <cellStyle name="Titolo 3" xfId="273" xr:uid="{00000000-0005-0000-0000-0000F8000000}"/>
    <cellStyle name="Titolo 4" xfId="274" xr:uid="{00000000-0005-0000-0000-0000F9000000}"/>
    <cellStyle name="Titolo_SSI2012-Finaldata_JRCresults_2003" xfId="275" xr:uid="{00000000-0005-0000-0000-0000FA000000}"/>
    <cellStyle name="Totaal 2" xfId="276" xr:uid="{00000000-0005-0000-0000-0000FB000000}"/>
    <cellStyle name="Total" xfId="16" builtinId="25" customBuiltin="1"/>
    <cellStyle name="Total 2" xfId="69" xr:uid="{00000000-0005-0000-0000-0000FC000000}"/>
    <cellStyle name="Totale" xfId="277" xr:uid="{00000000-0005-0000-0000-0000FD000000}"/>
    <cellStyle name="Uitvoer 2" xfId="278" xr:uid="{00000000-0005-0000-0000-0000FE000000}"/>
    <cellStyle name="Valore non valido" xfId="279" xr:uid="{00000000-0005-0000-0000-0000FF000000}"/>
    <cellStyle name="Valore valido" xfId="280" xr:uid="{00000000-0005-0000-0000-000000010000}"/>
    <cellStyle name="Verklarende tekst 2" xfId="281" xr:uid="{00000000-0005-0000-0000-000001010000}"/>
    <cellStyle name="Waarschuwingstekst 2" xfId="282" xr:uid="{00000000-0005-0000-0000-000002010000}"/>
    <cellStyle name="Währung [0]_Germany" xfId="283" xr:uid="{00000000-0005-0000-0000-000003010000}"/>
    <cellStyle name="Währung_Germany" xfId="284" xr:uid="{00000000-0005-0000-0000-000004010000}"/>
    <cellStyle name="Warning Text" xfId="14" builtinId="11" customBuiltin="1"/>
    <cellStyle name="Warning Text 2" xfId="285" xr:uid="{00000000-0005-0000-0000-000005010000}"/>
  </cellStyles>
  <dxfs count="55">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rgb="FFFFEFD9"/>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rgb="FFEEF1DE"/>
        </patternFill>
      </fill>
    </dxf>
    <dxf>
      <font>
        <b/>
        <i val="0"/>
      </font>
      <fill>
        <patternFill>
          <bgColor rgb="FFDFE4BE"/>
        </patternFill>
      </fill>
    </dxf>
    <dxf>
      <font>
        <b/>
        <i val="0"/>
      </font>
      <fill>
        <patternFill>
          <bgColor rgb="FFCED79D"/>
        </patternFill>
      </fill>
    </dxf>
    <dxf>
      <font>
        <b/>
        <i val="0"/>
        <color theme="0"/>
      </font>
      <fill>
        <patternFill>
          <bgColor rgb="FF88953E"/>
        </patternFill>
      </fill>
    </dxf>
    <dxf>
      <font>
        <b/>
        <i val="0"/>
        <color theme="0"/>
      </font>
      <fill>
        <patternFill>
          <bgColor rgb="FF5B6428"/>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rgb="FFDCE4F1"/>
        </patternFill>
      </fill>
    </dxf>
    <dxf>
      <font>
        <b/>
        <i val="0"/>
      </font>
      <fill>
        <patternFill>
          <bgColor rgb="FFBBCBE3"/>
        </patternFill>
      </fill>
    </dxf>
    <dxf>
      <font>
        <b/>
        <i val="0"/>
      </font>
      <fill>
        <patternFill>
          <bgColor rgb="FF98B0D6"/>
        </patternFill>
      </fill>
    </dxf>
    <dxf>
      <font>
        <b/>
        <i val="0"/>
        <color theme="0"/>
      </font>
      <fill>
        <patternFill>
          <bgColor rgb="FF3A5E92"/>
        </patternFill>
      </fill>
    </dxf>
    <dxf>
      <font>
        <b/>
        <i val="0"/>
        <color theme="0"/>
      </font>
      <fill>
        <patternFill>
          <bgColor rgb="FF273F61"/>
        </patternFill>
      </fill>
    </dxf>
    <dxf>
      <font>
        <b/>
        <i val="0"/>
      </font>
      <fill>
        <patternFill>
          <bgColor rgb="FFE1E9D8"/>
        </patternFill>
      </fill>
    </dxf>
    <dxf>
      <font>
        <b/>
        <i val="0"/>
      </font>
      <fill>
        <patternFill>
          <bgColor rgb="FFC4D2B0"/>
        </patternFill>
      </fill>
    </dxf>
    <dxf>
      <font>
        <b/>
        <i val="0"/>
      </font>
      <fill>
        <patternFill>
          <bgColor rgb="FFA7BD88"/>
        </patternFill>
      </fill>
    </dxf>
    <dxf>
      <font>
        <b/>
        <i val="0"/>
        <color theme="0"/>
      </font>
      <fill>
        <patternFill>
          <bgColor rgb="FF506237"/>
        </patternFill>
      </fill>
    </dxf>
    <dxf>
      <font>
        <b/>
        <i val="0"/>
        <color theme="0"/>
      </font>
      <fill>
        <patternFill>
          <bgColor rgb="FF354224"/>
        </patternFill>
      </fill>
    </dxf>
    <dxf>
      <font>
        <b/>
        <i val="0"/>
      </font>
      <fill>
        <patternFill>
          <bgColor rgb="FFCCDAEE"/>
        </patternFill>
      </fill>
    </dxf>
    <dxf>
      <font>
        <b/>
        <i val="0"/>
      </font>
      <fill>
        <patternFill>
          <bgColor rgb="FF9AB5DC"/>
        </patternFill>
      </fill>
    </dxf>
    <dxf>
      <font>
        <b/>
        <i val="0"/>
      </font>
      <fill>
        <patternFill>
          <bgColor rgb="FF678FCB"/>
        </patternFill>
      </fill>
    </dxf>
    <dxf>
      <font>
        <b/>
        <i val="0"/>
        <color theme="0"/>
      </font>
      <fill>
        <patternFill>
          <bgColor rgb="FF203960"/>
        </patternFill>
      </fill>
    </dxf>
    <dxf>
      <font>
        <b/>
        <i val="0"/>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rgb="FFF9B48A"/>
        </patternFill>
      </fill>
    </dxf>
    <dxf>
      <font>
        <b/>
        <i val="0"/>
        <color theme="0"/>
      </font>
      <fill>
        <patternFill>
          <bgColor theme="5" tint="-0.24994659260841701"/>
        </patternFill>
      </fill>
    </dxf>
    <dxf>
      <font>
        <b/>
        <i val="0"/>
        <color theme="0"/>
      </font>
      <fill>
        <patternFill>
          <bgColor rgb="FF913C09"/>
        </patternFill>
      </fill>
    </dxf>
  </dxfs>
  <tableStyles count="0" defaultTableStyle="TableStyleMedium2" defaultPivotStyle="PivotStyleLight16"/>
  <colors>
    <mruColors>
      <color rgb="FFE1E9D8"/>
      <color rgb="FFC4D2B0"/>
      <color rgb="FFA7BD88"/>
      <color rgb="FF506237"/>
      <color rgb="FF354224"/>
      <color rgb="FFEEF1DE"/>
      <color rgb="FFDFE4BE"/>
      <color rgb="FFCED79D"/>
      <color rgb="FF88953E"/>
      <color rgb="FF5B6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54769</xdr:colOff>
      <xdr:row>0</xdr:row>
      <xdr:rowOff>190500</xdr:rowOff>
    </xdr:from>
    <xdr:to>
      <xdr:col>0</xdr:col>
      <xdr:colOff>1314769</xdr:colOff>
      <xdr:row>1</xdr:row>
      <xdr:rowOff>474232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54769" y="190500"/>
          <a:ext cx="1260000" cy="509951"/>
        </a:xfrm>
        <a:prstGeom prst="rect">
          <a:avLst/>
        </a:prstGeom>
      </xdr:spPr>
    </xdr:pic>
    <xdr:clientData/>
  </xdr:twoCellAnchor>
  <xdr:twoCellAnchor editAs="oneCell">
    <xdr:from>
      <xdr:col>0</xdr:col>
      <xdr:colOff>0</xdr:colOff>
      <xdr:row>8</xdr:row>
      <xdr:rowOff>0</xdr:rowOff>
    </xdr:from>
    <xdr:to>
      <xdr:col>15</xdr:col>
      <xdr:colOff>461777</xdr:colOff>
      <xdr:row>12</xdr:row>
      <xdr:rowOff>60329</xdr:rowOff>
    </xdr:to>
    <xdr:pic>
      <xdr:nvPicPr>
        <xdr:cNvPr id="5" name="Picture 4">
          <a:extLst>
            <a:ext uri="{FF2B5EF4-FFF2-40B4-BE49-F238E27FC236}">
              <a16:creationId xmlns:a16="http://schemas.microsoft.com/office/drawing/2014/main" id="{40D7CB77-C50D-47C6-96B8-BB7AE3DC0764}"/>
            </a:ext>
          </a:extLst>
        </xdr:cNvPr>
        <xdr:cNvPicPr>
          <a:picLocks noChangeAspect="1"/>
        </xdr:cNvPicPr>
      </xdr:nvPicPr>
      <xdr:blipFill>
        <a:blip xmlns:r="http://schemas.openxmlformats.org/officeDocument/2006/relationships" r:embed="rId2"/>
        <a:stretch>
          <a:fillRect/>
        </a:stretch>
      </xdr:blipFill>
      <xdr:spPr>
        <a:xfrm>
          <a:off x="0" y="4822031"/>
          <a:ext cx="15737496" cy="57157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1</xdr:row>
      <xdr:rowOff>342900</xdr:rowOff>
    </xdr:from>
    <xdr:to>
      <xdr:col>0</xdr:col>
      <xdr:colOff>1866675</xdr:colOff>
      <xdr:row>1</xdr:row>
      <xdr:rowOff>1057794</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5" y="533400"/>
          <a:ext cx="1800000" cy="7148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1</xdr:row>
      <xdr:rowOff>342900</xdr:rowOff>
    </xdr:from>
    <xdr:to>
      <xdr:col>0</xdr:col>
      <xdr:colOff>1866675</xdr:colOff>
      <xdr:row>1</xdr:row>
      <xdr:rowOff>1057794</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5" y="533400"/>
          <a:ext cx="1800000" cy="714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0</xdr:col>
      <xdr:colOff>1317150</xdr:colOff>
      <xdr:row>1</xdr:row>
      <xdr:rowOff>195626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57150" y="66675"/>
          <a:ext cx="1260000" cy="5004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21171</xdr:colOff>
      <xdr:row>1</xdr:row>
      <xdr:rowOff>180975</xdr:rowOff>
    </xdr:from>
    <xdr:to>
      <xdr:col>1</xdr:col>
      <xdr:colOff>760721</xdr:colOff>
      <xdr:row>1</xdr:row>
      <xdr:rowOff>895868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21171" y="382058"/>
          <a:ext cx="1884667" cy="7148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21171</xdr:colOff>
      <xdr:row>1</xdr:row>
      <xdr:rowOff>180975</xdr:rowOff>
    </xdr:from>
    <xdr:to>
      <xdr:col>1</xdr:col>
      <xdr:colOff>1010488</xdr:colOff>
      <xdr:row>1</xdr:row>
      <xdr:rowOff>895868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21171" y="377825"/>
          <a:ext cx="1927000" cy="7148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21171</xdr:colOff>
      <xdr:row>1</xdr:row>
      <xdr:rowOff>180975</xdr:rowOff>
    </xdr:from>
    <xdr:to>
      <xdr:col>1</xdr:col>
      <xdr:colOff>1048588</xdr:colOff>
      <xdr:row>1</xdr:row>
      <xdr:rowOff>895868</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21171" y="365125"/>
          <a:ext cx="1929117" cy="7148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21171</xdr:colOff>
      <xdr:row>1</xdr:row>
      <xdr:rowOff>180975</xdr:rowOff>
    </xdr:from>
    <xdr:to>
      <xdr:col>1</xdr:col>
      <xdr:colOff>1048588</xdr:colOff>
      <xdr:row>1</xdr:row>
      <xdr:rowOff>895868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21171" y="365125"/>
          <a:ext cx="1929117" cy="7148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109009</xdr:colOff>
      <xdr:row>1</xdr:row>
      <xdr:rowOff>328789</xdr:rowOff>
    </xdr:from>
    <xdr:to>
      <xdr:col>1</xdr:col>
      <xdr:colOff>974430</xdr:colOff>
      <xdr:row>1</xdr:row>
      <xdr:rowOff>1047493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109009" y="512233"/>
          <a:ext cx="1800000" cy="7148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1</xdr:row>
      <xdr:rowOff>342900</xdr:rowOff>
    </xdr:from>
    <xdr:to>
      <xdr:col>0</xdr:col>
      <xdr:colOff>1866675</xdr:colOff>
      <xdr:row>1</xdr:row>
      <xdr:rowOff>1057794</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5" y="533400"/>
          <a:ext cx="1800000" cy="7148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1</xdr:row>
      <xdr:rowOff>342900</xdr:rowOff>
    </xdr:from>
    <xdr:to>
      <xdr:col>0</xdr:col>
      <xdr:colOff>1866675</xdr:colOff>
      <xdr:row>1</xdr:row>
      <xdr:rowOff>1057794</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5" y="533400"/>
          <a:ext cx="1800000" cy="714894"/>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2.06.11 - GFM Indicator List" connectionId="1" xr16:uid="{00000000-0016-0000-07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ashdata.org/" TargetMode="External"/><Relationship Id="rId13" Type="http://schemas.openxmlformats.org/officeDocument/2006/relationships/hyperlink" Target="http://conflictrisk.jrc.ec.europa.eu/" TargetMode="External"/><Relationship Id="rId18" Type="http://schemas.openxmlformats.org/officeDocument/2006/relationships/hyperlink" Target="https://data.worldbank.org/indicator/NY.GDP.PCAP.PP.CD?end=2019&amp;start=1990" TargetMode="External"/><Relationship Id="rId3" Type="http://schemas.openxmlformats.org/officeDocument/2006/relationships/hyperlink" Target="https://www.openstreetmap.org/" TargetMode="External"/><Relationship Id="rId21" Type="http://schemas.openxmlformats.org/officeDocument/2006/relationships/queryTable" Target="../queryTables/queryTable1.xml"/><Relationship Id="rId7" Type="http://schemas.openxmlformats.org/officeDocument/2006/relationships/hyperlink" Target="https://washdata.org/" TargetMode="External"/><Relationship Id="rId12" Type="http://schemas.openxmlformats.org/officeDocument/2006/relationships/hyperlink" Target="http://conflictrisk.jrc.ec.europa.eu/" TargetMode="External"/><Relationship Id="rId17" Type="http://schemas.openxmlformats.org/officeDocument/2006/relationships/hyperlink" Target="https://www.emdat.be/" TargetMode="External"/><Relationship Id="rId2" Type="http://schemas.openxmlformats.org/officeDocument/2006/relationships/hyperlink" Target="http://data.worldbank.org/indicator/IT.CEL.SETS.P2" TargetMode="External"/><Relationship Id="rId16" Type="http://schemas.openxmlformats.org/officeDocument/2006/relationships/hyperlink" Target="https://www.unaids.org/en/regionscountries/countries/" TargetMode="External"/><Relationship Id="rId20" Type="http://schemas.openxmlformats.org/officeDocument/2006/relationships/printerSettings" Target="../printerSettings/printerSettings8.bin"/><Relationship Id="rId1" Type="http://schemas.openxmlformats.org/officeDocument/2006/relationships/hyperlink" Target="http://fts.unocha.org/pageloader.aspx;" TargetMode="External"/><Relationship Id="rId6" Type="http://schemas.openxmlformats.org/officeDocument/2006/relationships/hyperlink" Target="http://www.unocha.org/cerf/" TargetMode="External"/><Relationship Id="rId11" Type="http://schemas.openxmlformats.org/officeDocument/2006/relationships/hyperlink" Target="https://www.emdat.be/" TargetMode="External"/><Relationship Id="rId5" Type="http://schemas.openxmlformats.org/officeDocument/2006/relationships/hyperlink" Target="http://www.cbr.ru/eng/statistics/default.aspx?Prtid=svs&amp;ch=ITM_43505" TargetMode="External"/><Relationship Id="rId15" Type="http://schemas.openxmlformats.org/officeDocument/2006/relationships/hyperlink" Target="https://icr.ethz.ch/data/epr/" TargetMode="External"/><Relationship Id="rId10" Type="http://schemas.openxmlformats.org/officeDocument/2006/relationships/hyperlink" Target="https://www.emdat.be/" TargetMode="External"/><Relationship Id="rId19" Type="http://schemas.openxmlformats.org/officeDocument/2006/relationships/hyperlink" Target="https://data.jrc.ec.europa.eu/dataset/0c6b9751-a71f-4062-830b-43c9f432370f" TargetMode="External"/><Relationship Id="rId4" Type="http://schemas.openxmlformats.org/officeDocument/2006/relationships/hyperlink" Target="http://data.euro.who.int/e-atlas/europe/data.html" TargetMode="External"/><Relationship Id="rId9" Type="http://schemas.openxmlformats.org/officeDocument/2006/relationships/hyperlink" Target="http://data.euro.who.int/e-atlas/europe/data.html" TargetMode="External"/><Relationship Id="rId14" Type="http://schemas.openxmlformats.org/officeDocument/2006/relationships/hyperlink" Target="https://data.worldbank.org/indicator/DT.ODA.ODAT.GN.Z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tabSelected="1" zoomScale="80" zoomScaleNormal="80" workbookViewId="0">
      <selection activeCell="J19" sqref="J19"/>
    </sheetView>
  </sheetViews>
  <sheetFormatPr defaultColWidth="9.140625" defaultRowHeight="15" x14ac:dyDescent="0.25"/>
  <cols>
    <col min="1" max="1" width="101.5703125" style="3" customWidth="1"/>
    <col min="2" max="16384" width="9.140625" style="3"/>
  </cols>
  <sheetData>
    <row r="1" spans="1:9" ht="18" customHeight="1" x14ac:dyDescent="0.25">
      <c r="A1" s="360" t="s">
        <v>561</v>
      </c>
      <c r="B1" s="360"/>
      <c r="C1" s="360"/>
      <c r="D1" s="360"/>
      <c r="E1" s="360"/>
      <c r="F1" s="360"/>
      <c r="G1" s="360"/>
      <c r="H1" s="89"/>
      <c r="I1" s="89"/>
    </row>
    <row r="2" spans="1:9" ht="38.25" customHeight="1" x14ac:dyDescent="0.25">
      <c r="A2" s="361" t="s">
        <v>562</v>
      </c>
      <c r="B2" s="362"/>
      <c r="C2" s="362"/>
      <c r="D2" s="362"/>
      <c r="E2" s="362"/>
      <c r="F2" s="362"/>
      <c r="G2" s="362"/>
      <c r="H2" s="90"/>
      <c r="I2" s="90"/>
    </row>
    <row r="3" spans="1:9" ht="7.5" customHeight="1" x14ac:dyDescent="0.25">
      <c r="A3" s="6"/>
    </row>
    <row r="4" spans="1:9" ht="6.75" customHeight="1" x14ac:dyDescent="0.25">
      <c r="A4" s="15"/>
    </row>
    <row r="5" spans="1:9" x14ac:dyDescent="0.25">
      <c r="A5" s="31" t="s">
        <v>558</v>
      </c>
    </row>
    <row r="6" spans="1:9" ht="19.5" customHeight="1" x14ac:dyDescent="0.25">
      <c r="A6" s="98" t="s">
        <v>560</v>
      </c>
    </row>
    <row r="7" spans="1:9" ht="267.75" customHeight="1" x14ac:dyDescent="0.25">
      <c r="A7" s="363" t="s">
        <v>800</v>
      </c>
      <c r="B7" s="363"/>
      <c r="C7" s="363"/>
      <c r="D7" s="363"/>
      <c r="E7" s="363"/>
      <c r="F7" s="363"/>
      <c r="G7" s="363"/>
      <c r="H7" s="88"/>
      <c r="I7" s="88"/>
    </row>
    <row r="8" spans="1:9" ht="6.75" customHeight="1" x14ac:dyDescent="0.25">
      <c r="A8" s="5"/>
    </row>
    <row r="9" spans="1:9" ht="14.25" customHeight="1" x14ac:dyDescent="0.25">
      <c r="A9" s="5"/>
    </row>
    <row r="10" spans="1:9" ht="54.75" customHeight="1" x14ac:dyDescent="0.25">
      <c r="A10" s="5"/>
    </row>
    <row r="11" spans="1:9" ht="363.75" customHeight="1" x14ac:dyDescent="0.25">
      <c r="A11" s="1"/>
    </row>
    <row r="12" spans="1:9" s="16" customFormat="1" ht="12.75" x14ac:dyDescent="0.2">
      <c r="A12" s="364" t="s">
        <v>564</v>
      </c>
      <c r="B12" s="365"/>
      <c r="C12" s="365"/>
      <c r="D12" s="365"/>
      <c r="E12" s="365"/>
      <c r="F12" s="365"/>
      <c r="G12" s="365"/>
      <c r="H12" s="91"/>
      <c r="I12" s="91"/>
    </row>
    <row r="13" spans="1:9" s="16" customFormat="1" ht="79.5" customHeight="1" x14ac:dyDescent="0.2">
      <c r="A13" s="369" t="s">
        <v>563</v>
      </c>
      <c r="B13" s="369"/>
      <c r="C13" s="369"/>
      <c r="D13" s="369"/>
      <c r="E13" s="369"/>
      <c r="F13" s="369"/>
      <c r="G13" s="369"/>
      <c r="H13" s="91"/>
      <c r="I13" s="91"/>
    </row>
    <row r="14" spans="1:9" ht="24" customHeight="1" x14ac:dyDescent="0.25">
      <c r="A14" s="366" t="s">
        <v>565</v>
      </c>
      <c r="B14" s="367"/>
      <c r="C14" s="367"/>
      <c r="D14" s="367"/>
      <c r="E14" s="367"/>
      <c r="F14" s="367"/>
      <c r="G14" s="367"/>
    </row>
    <row r="15" spans="1:9" ht="15.75" customHeight="1" x14ac:dyDescent="0.25">
      <c r="A15" s="95" t="s">
        <v>233</v>
      </c>
      <c r="B15" s="96"/>
      <c r="C15" s="96"/>
      <c r="D15" s="96"/>
      <c r="E15" s="96"/>
      <c r="F15" s="96"/>
      <c r="G15" s="96"/>
    </row>
    <row r="16" spans="1:9" ht="9" customHeight="1" x14ac:dyDescent="0.25">
      <c r="A16" s="95"/>
      <c r="B16" s="96"/>
      <c r="C16" s="96"/>
      <c r="D16" s="96"/>
      <c r="E16" s="96"/>
      <c r="F16" s="96"/>
      <c r="G16" s="96"/>
    </row>
    <row r="17" spans="1:7" x14ac:dyDescent="0.25">
      <c r="A17" s="366" t="s">
        <v>566</v>
      </c>
      <c r="B17" s="367"/>
      <c r="C17" s="367"/>
      <c r="D17" s="367"/>
      <c r="E17" s="367"/>
      <c r="F17" s="367"/>
      <c r="G17" s="367"/>
    </row>
    <row r="18" spans="1:7" ht="24" customHeight="1" x14ac:dyDescent="0.25">
      <c r="A18" s="368" t="s">
        <v>567</v>
      </c>
      <c r="B18" s="368"/>
      <c r="C18" s="368"/>
      <c r="D18" s="368"/>
      <c r="E18" s="368"/>
      <c r="F18" s="368"/>
      <c r="G18" s="368"/>
    </row>
    <row r="19" spans="1:7" ht="362.25" customHeight="1" x14ac:dyDescent="0.25">
      <c r="A19" s="370" t="s">
        <v>806</v>
      </c>
      <c r="B19" s="370"/>
      <c r="C19" s="370"/>
      <c r="D19" s="370"/>
      <c r="E19" s="370"/>
      <c r="F19" s="370"/>
      <c r="G19" s="370"/>
    </row>
    <row r="20" spans="1:7" x14ac:dyDescent="0.25">
      <c r="A20" s="367" t="s">
        <v>232</v>
      </c>
      <c r="B20" s="367"/>
      <c r="C20" s="367"/>
      <c r="D20" s="367"/>
      <c r="E20" s="367"/>
      <c r="F20" s="367"/>
      <c r="G20" s="367"/>
    </row>
    <row r="21" spans="1:7" x14ac:dyDescent="0.25">
      <c r="A21" s="368" t="s">
        <v>568</v>
      </c>
      <c r="B21" s="368"/>
      <c r="C21" s="368"/>
      <c r="D21" s="368"/>
      <c r="E21" s="368"/>
      <c r="F21" s="368"/>
      <c r="G21" s="368"/>
    </row>
    <row r="22" spans="1:7" x14ac:dyDescent="0.25">
      <c r="A22" s="97" t="s">
        <v>799</v>
      </c>
      <c r="B22" s="95"/>
      <c r="C22" s="95"/>
      <c r="D22" s="95"/>
      <c r="E22" s="95"/>
      <c r="F22" s="95"/>
      <c r="G22" s="95"/>
    </row>
  </sheetData>
  <mergeCells count="11">
    <mergeCell ref="A21:G21"/>
    <mergeCell ref="A17:G17"/>
    <mergeCell ref="A13:G13"/>
    <mergeCell ref="A18:G18"/>
    <mergeCell ref="A19:G19"/>
    <mergeCell ref="A20:G20"/>
    <mergeCell ref="A1:G1"/>
    <mergeCell ref="A2:G2"/>
    <mergeCell ref="A7:G7"/>
    <mergeCell ref="A12:G12"/>
    <mergeCell ref="A14:G14"/>
  </mergeCells>
  <hyperlinks>
    <hyperlink ref="A5" location="'Table of Contents'!A1" display="(table of Contents)" xr:uid="{00000000-0004-0000-0000-000000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K87"/>
  <sheetViews>
    <sheetView showGridLines="0" zoomScale="69" zoomScaleNormal="69" workbookViewId="0">
      <pane xSplit="2" ySplit="4" topLeftCell="C14" activePane="bottomRight" state="frozen"/>
      <selection pane="topRight" activeCell="C1" sqref="C1"/>
      <selection pane="bottomLeft" activeCell="A5" sqref="A5"/>
      <selection pane="bottomRight" activeCell="I2" sqref="I2"/>
    </sheetView>
  </sheetViews>
  <sheetFormatPr defaultColWidth="9.140625" defaultRowHeight="15" x14ac:dyDescent="0.25"/>
  <cols>
    <col min="1" max="1" width="33.42578125" style="3" bestFit="1" customWidth="1"/>
    <col min="2" max="2" width="12.85546875" style="3" bestFit="1" customWidth="1"/>
    <col min="3" max="30" width="11.42578125" style="3" customWidth="1"/>
    <col min="31" max="31" width="11.42578125" style="51" customWidth="1"/>
    <col min="32" max="45" width="11.42578125" style="3" customWidth="1"/>
    <col min="46" max="46" width="9.85546875" style="3" customWidth="1"/>
    <col min="47" max="16384" width="9.140625" style="3"/>
  </cols>
  <sheetData>
    <row r="1" spans="1:63" x14ac:dyDescent="0.25">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row>
    <row r="2" spans="1:63" s="55" customFormat="1" ht="121.5" customHeight="1" x14ac:dyDescent="0.25">
      <c r="A2" s="189" t="s">
        <v>338</v>
      </c>
      <c r="B2" s="271" t="s">
        <v>368</v>
      </c>
      <c r="C2" s="343" t="s">
        <v>395</v>
      </c>
      <c r="D2" s="343" t="s">
        <v>396</v>
      </c>
      <c r="E2" s="343" t="s">
        <v>398</v>
      </c>
      <c r="F2" s="343" t="s">
        <v>399</v>
      </c>
      <c r="G2" s="343" t="s">
        <v>397</v>
      </c>
      <c r="H2" s="343" t="s">
        <v>401</v>
      </c>
      <c r="I2" s="343" t="s">
        <v>804</v>
      </c>
      <c r="J2" s="343" t="s">
        <v>403</v>
      </c>
      <c r="K2" s="343" t="s">
        <v>404</v>
      </c>
      <c r="L2" s="343" t="s">
        <v>405</v>
      </c>
      <c r="M2" s="343" t="s">
        <v>406</v>
      </c>
      <c r="N2" s="343" t="s">
        <v>407</v>
      </c>
      <c r="O2" s="343" t="s">
        <v>408</v>
      </c>
      <c r="P2" s="343" t="s">
        <v>409</v>
      </c>
      <c r="Q2" s="343" t="s">
        <v>410</v>
      </c>
      <c r="R2" s="343" t="s">
        <v>411</v>
      </c>
      <c r="S2" s="343" t="s">
        <v>412</v>
      </c>
      <c r="T2" s="343" t="s">
        <v>413</v>
      </c>
      <c r="U2" s="343" t="s">
        <v>414</v>
      </c>
      <c r="V2" s="343" t="s">
        <v>415</v>
      </c>
      <c r="W2" s="343" t="s">
        <v>416</v>
      </c>
      <c r="X2" s="343" t="s">
        <v>417</v>
      </c>
      <c r="Y2" s="343" t="s">
        <v>418</v>
      </c>
      <c r="Z2" s="343" t="s">
        <v>419</v>
      </c>
      <c r="AA2" s="343" t="s">
        <v>420</v>
      </c>
      <c r="AB2" s="343" t="s">
        <v>421</v>
      </c>
      <c r="AC2" s="343" t="s">
        <v>421</v>
      </c>
      <c r="AD2" s="343" t="s">
        <v>422</v>
      </c>
      <c r="AE2" s="343" t="s">
        <v>423</v>
      </c>
      <c r="AF2" s="343" t="s">
        <v>424</v>
      </c>
      <c r="AG2" s="343" t="s">
        <v>425</v>
      </c>
      <c r="AH2" s="343" t="s">
        <v>426</v>
      </c>
      <c r="AI2" s="343" t="s">
        <v>427</v>
      </c>
      <c r="AJ2" s="343" t="s">
        <v>428</v>
      </c>
      <c r="AK2" s="343" t="s">
        <v>429</v>
      </c>
      <c r="AL2" s="343" t="s">
        <v>430</v>
      </c>
      <c r="AM2" s="343" t="s">
        <v>431</v>
      </c>
      <c r="AN2" s="343" t="s">
        <v>432</v>
      </c>
      <c r="AO2" s="343" t="s">
        <v>433</v>
      </c>
      <c r="AP2" s="343" t="s">
        <v>434</v>
      </c>
      <c r="AQ2" s="343" t="s">
        <v>435</v>
      </c>
      <c r="AR2" s="343" t="s">
        <v>436</v>
      </c>
      <c r="AS2" s="343" t="s">
        <v>437</v>
      </c>
      <c r="AT2" s="343" t="s">
        <v>438</v>
      </c>
      <c r="AU2" s="343" t="s">
        <v>439</v>
      </c>
      <c r="AV2" s="343" t="s">
        <v>440</v>
      </c>
      <c r="AW2" s="343" t="s">
        <v>441</v>
      </c>
      <c r="AX2" s="343" t="s">
        <v>442</v>
      </c>
      <c r="AY2" s="343" t="s">
        <v>443</v>
      </c>
      <c r="AZ2" s="343" t="s">
        <v>444</v>
      </c>
      <c r="BA2" s="343" t="s">
        <v>445</v>
      </c>
      <c r="BB2" s="343" t="s">
        <v>446</v>
      </c>
      <c r="BC2" s="343" t="s">
        <v>447</v>
      </c>
      <c r="BD2" s="343" t="s">
        <v>448</v>
      </c>
      <c r="BE2" s="343" t="s">
        <v>449</v>
      </c>
      <c r="BF2" s="343" t="s">
        <v>801</v>
      </c>
      <c r="BG2" s="343" t="s">
        <v>451</v>
      </c>
      <c r="BH2" s="343" t="s">
        <v>452</v>
      </c>
      <c r="BI2" s="343" t="s">
        <v>453</v>
      </c>
      <c r="BJ2" s="343" t="s">
        <v>454</v>
      </c>
      <c r="BK2" s="343" t="s">
        <v>455</v>
      </c>
    </row>
    <row r="3" spans="1:63" ht="31.5" x14ac:dyDescent="0.25">
      <c r="A3" s="276" t="s">
        <v>375</v>
      </c>
      <c r="B3" s="188"/>
      <c r="C3" s="277">
        <v>2015</v>
      </c>
      <c r="D3" s="277">
        <v>2015</v>
      </c>
      <c r="E3" s="277" t="s">
        <v>130</v>
      </c>
      <c r="F3" s="277" t="s">
        <v>130</v>
      </c>
      <c r="G3" s="277">
        <v>2015</v>
      </c>
      <c r="H3" s="277" t="s">
        <v>187</v>
      </c>
      <c r="I3" s="277" t="s">
        <v>187</v>
      </c>
      <c r="J3" s="277">
        <v>2020</v>
      </c>
      <c r="K3" s="277">
        <v>2020</v>
      </c>
      <c r="L3" s="277">
        <v>2021</v>
      </c>
      <c r="M3" s="277">
        <v>2021</v>
      </c>
      <c r="N3" s="277">
        <v>2021</v>
      </c>
      <c r="O3" s="277" t="s">
        <v>175</v>
      </c>
      <c r="P3" s="277" t="s">
        <v>176</v>
      </c>
      <c r="Q3" s="277" t="s">
        <v>177</v>
      </c>
      <c r="R3" s="277" t="s">
        <v>178</v>
      </c>
      <c r="S3" s="277">
        <v>2019</v>
      </c>
      <c r="T3" s="277" t="s">
        <v>189</v>
      </c>
      <c r="U3" s="277" t="s">
        <v>189</v>
      </c>
      <c r="V3" s="277" t="s">
        <v>178</v>
      </c>
      <c r="W3" s="277" t="s">
        <v>178</v>
      </c>
      <c r="X3" s="277" t="s">
        <v>185</v>
      </c>
      <c r="Y3" s="277" t="s">
        <v>185</v>
      </c>
      <c r="Z3" s="277" t="s">
        <v>185</v>
      </c>
      <c r="AA3" s="277" t="s">
        <v>179</v>
      </c>
      <c r="AB3" s="277">
        <v>2018</v>
      </c>
      <c r="AC3" s="277">
        <v>2019</v>
      </c>
      <c r="AD3" s="277" t="s">
        <v>177</v>
      </c>
      <c r="AE3" s="277">
        <v>2020</v>
      </c>
      <c r="AF3" s="277">
        <v>2020</v>
      </c>
      <c r="AG3" s="277">
        <v>2020</v>
      </c>
      <c r="AH3" s="277">
        <v>2019</v>
      </c>
      <c r="AI3" s="277">
        <v>2019</v>
      </c>
      <c r="AJ3" s="277" t="s">
        <v>178</v>
      </c>
      <c r="AK3" s="277" t="s">
        <v>185</v>
      </c>
      <c r="AL3" s="277" t="s">
        <v>182</v>
      </c>
      <c r="AM3" s="277" t="s">
        <v>178</v>
      </c>
      <c r="AN3" s="277" t="s">
        <v>180</v>
      </c>
      <c r="AO3" s="277" t="s">
        <v>181</v>
      </c>
      <c r="AP3" s="277">
        <v>2020</v>
      </c>
      <c r="AQ3" s="277">
        <v>2020</v>
      </c>
      <c r="AR3" s="277">
        <v>2021</v>
      </c>
      <c r="AS3" s="277">
        <v>2019</v>
      </c>
      <c r="AT3" s="277" t="s">
        <v>182</v>
      </c>
      <c r="AU3" s="277" t="s">
        <v>183</v>
      </c>
      <c r="AV3" s="277">
        <v>2020</v>
      </c>
      <c r="AW3" s="277" t="s">
        <v>188</v>
      </c>
      <c r="AX3" s="277" t="s">
        <v>188</v>
      </c>
      <c r="AY3" s="277">
        <v>2019</v>
      </c>
      <c r="AZ3" s="277">
        <v>2019</v>
      </c>
      <c r="BA3" s="277">
        <v>2019</v>
      </c>
      <c r="BB3" s="277">
        <v>2019</v>
      </c>
      <c r="BC3" s="277" t="s">
        <v>178</v>
      </c>
      <c r="BD3" s="277" t="s">
        <v>178</v>
      </c>
      <c r="BE3" s="277" t="s">
        <v>178</v>
      </c>
      <c r="BF3" s="277" t="s">
        <v>178</v>
      </c>
      <c r="BG3" s="277">
        <v>2020</v>
      </c>
      <c r="BH3" s="277">
        <v>2018</v>
      </c>
      <c r="BI3" s="277">
        <v>2020</v>
      </c>
      <c r="BJ3" s="277" t="s">
        <v>191</v>
      </c>
      <c r="BK3" s="344">
        <v>2015</v>
      </c>
    </row>
    <row r="4" spans="1:63" ht="78.75" x14ac:dyDescent="0.25">
      <c r="A4" s="278" t="s">
        <v>376</v>
      </c>
      <c r="B4" s="188"/>
      <c r="C4" s="349" t="s">
        <v>390</v>
      </c>
      <c r="D4" s="349" t="s">
        <v>390</v>
      </c>
      <c r="E4" s="349" t="s">
        <v>390</v>
      </c>
      <c r="F4" s="349" t="s">
        <v>390</v>
      </c>
      <c r="G4" s="349" t="s">
        <v>390</v>
      </c>
      <c r="H4" s="349" t="s">
        <v>0</v>
      </c>
      <c r="I4" s="349" t="s">
        <v>390</v>
      </c>
      <c r="J4" s="349" t="s">
        <v>387</v>
      </c>
      <c r="K4" s="349" t="s">
        <v>387</v>
      </c>
      <c r="L4" s="349" t="s">
        <v>387</v>
      </c>
      <c r="M4" s="349" t="s">
        <v>0</v>
      </c>
      <c r="N4" s="349" t="s">
        <v>0</v>
      </c>
      <c r="O4" s="349" t="s">
        <v>387</v>
      </c>
      <c r="P4" s="349" t="s">
        <v>387</v>
      </c>
      <c r="Q4" s="349" t="s">
        <v>394</v>
      </c>
      <c r="R4" s="349" t="s">
        <v>392</v>
      </c>
      <c r="S4" s="349" t="s">
        <v>393</v>
      </c>
      <c r="T4" s="349" t="s">
        <v>0</v>
      </c>
      <c r="U4" s="349" t="s">
        <v>0</v>
      </c>
      <c r="V4" s="349" t="s">
        <v>0</v>
      </c>
      <c r="W4" s="349" t="s">
        <v>0</v>
      </c>
      <c r="X4" s="349" t="s">
        <v>0</v>
      </c>
      <c r="Y4" s="349" t="s">
        <v>0</v>
      </c>
      <c r="Z4" s="349" t="s">
        <v>387</v>
      </c>
      <c r="AA4" s="349" t="s">
        <v>386</v>
      </c>
      <c r="AB4" s="349" t="s">
        <v>385</v>
      </c>
      <c r="AC4" s="349" t="s">
        <v>385</v>
      </c>
      <c r="AD4" s="349" t="s">
        <v>384</v>
      </c>
      <c r="AE4" s="349" t="s">
        <v>0</v>
      </c>
      <c r="AF4" s="349" t="s">
        <v>0</v>
      </c>
      <c r="AG4" s="349" t="s">
        <v>0</v>
      </c>
      <c r="AH4" s="349" t="s">
        <v>0</v>
      </c>
      <c r="AI4" s="349" t="s">
        <v>382</v>
      </c>
      <c r="AJ4" s="349" t="s">
        <v>383</v>
      </c>
      <c r="AK4" s="349" t="s">
        <v>0</v>
      </c>
      <c r="AL4" s="349" t="s">
        <v>388</v>
      </c>
      <c r="AM4" s="349" t="s">
        <v>387</v>
      </c>
      <c r="AN4" s="349" t="s">
        <v>0</v>
      </c>
      <c r="AO4" s="349" t="s">
        <v>0</v>
      </c>
      <c r="AP4" s="349" t="s">
        <v>0</v>
      </c>
      <c r="AQ4" s="349" t="s">
        <v>0</v>
      </c>
      <c r="AR4" s="349" t="s">
        <v>0</v>
      </c>
      <c r="AS4" s="349" t="s">
        <v>387</v>
      </c>
      <c r="AT4" s="344" t="s">
        <v>391</v>
      </c>
      <c r="AU4" s="344" t="s">
        <v>0</v>
      </c>
      <c r="AV4" s="344" t="s">
        <v>389</v>
      </c>
      <c r="AW4" s="349" t="s">
        <v>390</v>
      </c>
      <c r="AX4" s="349" t="s">
        <v>390</v>
      </c>
      <c r="AY4" s="344" t="s">
        <v>0</v>
      </c>
      <c r="AZ4" s="344" t="s">
        <v>0</v>
      </c>
      <c r="BA4" s="344" t="s">
        <v>0</v>
      </c>
      <c r="BB4" s="344" t="s">
        <v>0</v>
      </c>
      <c r="BC4" s="344" t="s">
        <v>0</v>
      </c>
      <c r="BD4" s="344" t="s">
        <v>381</v>
      </c>
      <c r="BE4" s="344" t="s">
        <v>0</v>
      </c>
      <c r="BF4" s="344" t="s">
        <v>0</v>
      </c>
      <c r="BG4" s="344" t="s">
        <v>378</v>
      </c>
      <c r="BH4" s="344" t="s">
        <v>380</v>
      </c>
      <c r="BI4" s="344" t="s">
        <v>379</v>
      </c>
      <c r="BJ4" s="344" t="s">
        <v>389</v>
      </c>
      <c r="BK4" s="344" t="s">
        <v>389</v>
      </c>
    </row>
    <row r="5" spans="1:63" ht="15.75" x14ac:dyDescent="0.25">
      <c r="A5" s="187" t="s">
        <v>238</v>
      </c>
      <c r="B5" s="188" t="s">
        <v>48</v>
      </c>
      <c r="C5" s="283" t="s">
        <v>514</v>
      </c>
      <c r="D5" s="283" t="s">
        <v>514</v>
      </c>
      <c r="E5" s="283" t="s">
        <v>515</v>
      </c>
      <c r="F5" s="283" t="s">
        <v>515</v>
      </c>
      <c r="G5" s="283" t="s">
        <v>516</v>
      </c>
      <c r="H5" s="284" t="s">
        <v>512</v>
      </c>
      <c r="I5" s="283" t="s">
        <v>133</v>
      </c>
      <c r="J5" s="283" t="s">
        <v>134</v>
      </c>
      <c r="K5" s="283" t="s">
        <v>134</v>
      </c>
      <c r="L5" s="283" t="s">
        <v>135</v>
      </c>
      <c r="M5" s="285" t="s">
        <v>517</v>
      </c>
      <c r="N5" s="285" t="s">
        <v>517</v>
      </c>
      <c r="O5" s="287" t="s">
        <v>519</v>
      </c>
      <c r="P5" s="287" t="s">
        <v>136</v>
      </c>
      <c r="Q5" s="284" t="s">
        <v>236</v>
      </c>
      <c r="R5" s="283" t="s">
        <v>520</v>
      </c>
      <c r="S5" s="283" t="s">
        <v>520</v>
      </c>
      <c r="T5" s="283" t="s">
        <v>520</v>
      </c>
      <c r="U5" s="283" t="s">
        <v>520</v>
      </c>
      <c r="V5" s="283" t="s">
        <v>520</v>
      </c>
      <c r="W5" s="283" t="s">
        <v>520</v>
      </c>
      <c r="X5" s="283" t="s">
        <v>520</v>
      </c>
      <c r="Y5" s="283" t="s">
        <v>520</v>
      </c>
      <c r="Z5" s="283" t="s">
        <v>520</v>
      </c>
      <c r="AA5" s="348" t="s">
        <v>510</v>
      </c>
      <c r="AB5" s="348" t="s">
        <v>139</v>
      </c>
      <c r="AC5" s="348" t="s">
        <v>139</v>
      </c>
      <c r="AD5" s="291" t="s">
        <v>523</v>
      </c>
      <c r="AE5" s="348" t="s">
        <v>513</v>
      </c>
      <c r="AF5" s="291" t="s">
        <v>513</v>
      </c>
      <c r="AG5" s="291" t="s">
        <v>513</v>
      </c>
      <c r="AH5" s="283" t="s">
        <v>524</v>
      </c>
      <c r="AI5" s="283" t="s">
        <v>520</v>
      </c>
      <c r="AJ5" s="283" t="s">
        <v>520</v>
      </c>
      <c r="AK5" s="283" t="s">
        <v>186</v>
      </c>
      <c r="AL5" s="348" t="s">
        <v>133</v>
      </c>
      <c r="AM5" s="291" t="s">
        <v>512</v>
      </c>
      <c r="AN5" s="291" t="s">
        <v>512</v>
      </c>
      <c r="AO5" s="291" t="s">
        <v>512</v>
      </c>
      <c r="AP5" s="283" t="s">
        <v>525</v>
      </c>
      <c r="AQ5" s="283" t="s">
        <v>525</v>
      </c>
      <c r="AR5" s="291" t="s">
        <v>511</v>
      </c>
      <c r="AS5" s="291" t="s">
        <v>523</v>
      </c>
      <c r="AT5" s="291" t="s">
        <v>523</v>
      </c>
      <c r="AU5" s="291" t="s">
        <v>523</v>
      </c>
      <c r="AV5" s="291" t="s">
        <v>529</v>
      </c>
      <c r="AW5" s="291" t="s">
        <v>510</v>
      </c>
      <c r="AX5" s="291" t="s">
        <v>510</v>
      </c>
      <c r="AY5" s="291" t="s">
        <v>527</v>
      </c>
      <c r="AZ5" s="291" t="s">
        <v>527</v>
      </c>
      <c r="BA5" s="291" t="s">
        <v>527</v>
      </c>
      <c r="BB5" s="291" t="s">
        <v>456</v>
      </c>
      <c r="BC5" s="283" t="s">
        <v>520</v>
      </c>
      <c r="BD5" s="283" t="s">
        <v>520</v>
      </c>
      <c r="BE5" s="291" t="s">
        <v>537</v>
      </c>
      <c r="BF5" s="291" t="s">
        <v>537</v>
      </c>
      <c r="BG5" s="291" t="s">
        <v>141</v>
      </c>
      <c r="BH5" s="291" t="s">
        <v>511</v>
      </c>
      <c r="BI5" s="291" t="s">
        <v>142</v>
      </c>
      <c r="BJ5" s="283" t="s">
        <v>520</v>
      </c>
      <c r="BK5" s="288" t="s">
        <v>518</v>
      </c>
    </row>
    <row r="6" spans="1:63" ht="15.75" x14ac:dyDescent="0.25">
      <c r="A6" s="187" t="s">
        <v>239</v>
      </c>
      <c r="B6" s="188" t="s">
        <v>49</v>
      </c>
      <c r="C6" s="283" t="s">
        <v>514</v>
      </c>
      <c r="D6" s="283" t="s">
        <v>514</v>
      </c>
      <c r="E6" s="283" t="s">
        <v>515</v>
      </c>
      <c r="F6" s="283" t="s">
        <v>515</v>
      </c>
      <c r="G6" s="283" t="s">
        <v>516</v>
      </c>
      <c r="H6" s="284" t="s">
        <v>512</v>
      </c>
      <c r="I6" s="283" t="s">
        <v>133</v>
      </c>
      <c r="J6" s="283" t="s">
        <v>134</v>
      </c>
      <c r="K6" s="283" t="s">
        <v>134</v>
      </c>
      <c r="L6" s="283" t="s">
        <v>135</v>
      </c>
      <c r="M6" s="285" t="s">
        <v>517</v>
      </c>
      <c r="N6" s="285" t="s">
        <v>517</v>
      </c>
      <c r="O6" s="287" t="s">
        <v>519</v>
      </c>
      <c r="P6" s="287" t="s">
        <v>136</v>
      </c>
      <c r="Q6" s="284" t="s">
        <v>236</v>
      </c>
      <c r="R6" s="283" t="s">
        <v>520</v>
      </c>
      <c r="S6" s="283" t="s">
        <v>520</v>
      </c>
      <c r="T6" s="283" t="s">
        <v>520</v>
      </c>
      <c r="U6" s="283" t="s">
        <v>520</v>
      </c>
      <c r="V6" s="283" t="s">
        <v>520</v>
      </c>
      <c r="W6" s="283" t="s">
        <v>520</v>
      </c>
      <c r="X6" s="283" t="s">
        <v>520</v>
      </c>
      <c r="Y6" s="283" t="s">
        <v>520</v>
      </c>
      <c r="Z6" s="283" t="s">
        <v>520</v>
      </c>
      <c r="AA6" s="348" t="s">
        <v>510</v>
      </c>
      <c r="AB6" s="348" t="s">
        <v>139</v>
      </c>
      <c r="AC6" s="348" t="s">
        <v>139</v>
      </c>
      <c r="AD6" s="291" t="s">
        <v>523</v>
      </c>
      <c r="AE6" s="348" t="s">
        <v>513</v>
      </c>
      <c r="AF6" s="291" t="s">
        <v>513</v>
      </c>
      <c r="AG6" s="291" t="s">
        <v>513</v>
      </c>
      <c r="AH6" s="283" t="s">
        <v>524</v>
      </c>
      <c r="AI6" s="283" t="s">
        <v>520</v>
      </c>
      <c r="AJ6" s="283" t="s">
        <v>520</v>
      </c>
      <c r="AK6" s="283" t="s">
        <v>186</v>
      </c>
      <c r="AL6" s="348" t="s">
        <v>133</v>
      </c>
      <c r="AM6" s="291" t="s">
        <v>512</v>
      </c>
      <c r="AN6" s="291" t="s">
        <v>512</v>
      </c>
      <c r="AO6" s="291" t="s">
        <v>512</v>
      </c>
      <c r="AP6" s="283" t="s">
        <v>525</v>
      </c>
      <c r="AQ6" s="283" t="s">
        <v>525</v>
      </c>
      <c r="AR6" s="291" t="s">
        <v>511</v>
      </c>
      <c r="AS6" s="291" t="s">
        <v>523</v>
      </c>
      <c r="AT6" s="291" t="s">
        <v>523</v>
      </c>
      <c r="AU6" s="291" t="s">
        <v>523</v>
      </c>
      <c r="AV6" s="291" t="s">
        <v>529</v>
      </c>
      <c r="AW6" s="291" t="s">
        <v>510</v>
      </c>
      <c r="AX6" s="291" t="s">
        <v>510</v>
      </c>
      <c r="AY6" s="291" t="s">
        <v>527</v>
      </c>
      <c r="AZ6" s="291" t="s">
        <v>527</v>
      </c>
      <c r="BA6" s="291" t="s">
        <v>527</v>
      </c>
      <c r="BB6" s="291" t="s">
        <v>456</v>
      </c>
      <c r="BC6" s="283" t="s">
        <v>520</v>
      </c>
      <c r="BD6" s="283" t="s">
        <v>520</v>
      </c>
      <c r="BE6" s="291" t="s">
        <v>537</v>
      </c>
      <c r="BF6" s="291" t="s">
        <v>537</v>
      </c>
      <c r="BG6" s="291" t="s">
        <v>141</v>
      </c>
      <c r="BH6" s="291" t="s">
        <v>511</v>
      </c>
      <c r="BI6" s="291" t="s">
        <v>142</v>
      </c>
      <c r="BJ6" s="283" t="s">
        <v>520</v>
      </c>
      <c r="BK6" s="288" t="s">
        <v>518</v>
      </c>
    </row>
    <row r="7" spans="1:63" ht="15.75" x14ac:dyDescent="0.25">
      <c r="A7" s="187" t="s">
        <v>240</v>
      </c>
      <c r="B7" s="188" t="s">
        <v>50</v>
      </c>
      <c r="C7" s="283" t="s">
        <v>514</v>
      </c>
      <c r="D7" s="283" t="s">
        <v>514</v>
      </c>
      <c r="E7" s="283" t="s">
        <v>515</v>
      </c>
      <c r="F7" s="283" t="s">
        <v>515</v>
      </c>
      <c r="G7" s="283" t="s">
        <v>516</v>
      </c>
      <c r="H7" s="284" t="s">
        <v>512</v>
      </c>
      <c r="I7" s="283" t="s">
        <v>133</v>
      </c>
      <c r="J7" s="283" t="s">
        <v>134</v>
      </c>
      <c r="K7" s="283" t="s">
        <v>134</v>
      </c>
      <c r="L7" s="283" t="s">
        <v>135</v>
      </c>
      <c r="M7" s="285" t="s">
        <v>517</v>
      </c>
      <c r="N7" s="285" t="s">
        <v>517</v>
      </c>
      <c r="O7" s="287" t="s">
        <v>519</v>
      </c>
      <c r="P7" s="287" t="s">
        <v>136</v>
      </c>
      <c r="Q7" s="284" t="s">
        <v>236</v>
      </c>
      <c r="R7" s="283" t="s">
        <v>520</v>
      </c>
      <c r="S7" s="283" t="s">
        <v>520</v>
      </c>
      <c r="T7" s="283" t="s">
        <v>520</v>
      </c>
      <c r="U7" s="283" t="s">
        <v>520</v>
      </c>
      <c r="V7" s="283" t="s">
        <v>520</v>
      </c>
      <c r="W7" s="283" t="s">
        <v>520</v>
      </c>
      <c r="X7" s="283" t="s">
        <v>520</v>
      </c>
      <c r="Y7" s="283" t="s">
        <v>520</v>
      </c>
      <c r="Z7" s="283" t="s">
        <v>520</v>
      </c>
      <c r="AA7" s="348" t="s">
        <v>510</v>
      </c>
      <c r="AB7" s="348" t="s">
        <v>139</v>
      </c>
      <c r="AC7" s="348" t="s">
        <v>139</v>
      </c>
      <c r="AD7" s="291" t="s">
        <v>523</v>
      </c>
      <c r="AE7" s="348" t="s">
        <v>513</v>
      </c>
      <c r="AF7" s="291" t="s">
        <v>513</v>
      </c>
      <c r="AG7" s="291" t="s">
        <v>513</v>
      </c>
      <c r="AH7" s="283" t="s">
        <v>524</v>
      </c>
      <c r="AI7" s="283" t="s">
        <v>520</v>
      </c>
      <c r="AJ7" s="283" t="s">
        <v>520</v>
      </c>
      <c r="AK7" s="283" t="s">
        <v>186</v>
      </c>
      <c r="AL7" s="348" t="s">
        <v>133</v>
      </c>
      <c r="AM7" s="291" t="s">
        <v>512</v>
      </c>
      <c r="AN7" s="291" t="s">
        <v>512</v>
      </c>
      <c r="AO7" s="291" t="s">
        <v>512</v>
      </c>
      <c r="AP7" s="283" t="s">
        <v>525</v>
      </c>
      <c r="AQ7" s="283" t="s">
        <v>525</v>
      </c>
      <c r="AR7" s="291" t="s">
        <v>511</v>
      </c>
      <c r="AS7" s="291" t="s">
        <v>523</v>
      </c>
      <c r="AT7" s="291" t="s">
        <v>523</v>
      </c>
      <c r="AU7" s="291" t="s">
        <v>523</v>
      </c>
      <c r="AV7" s="291" t="s">
        <v>529</v>
      </c>
      <c r="AW7" s="291" t="s">
        <v>510</v>
      </c>
      <c r="AX7" s="291" t="s">
        <v>510</v>
      </c>
      <c r="AY7" s="291" t="s">
        <v>527</v>
      </c>
      <c r="AZ7" s="291" t="s">
        <v>527</v>
      </c>
      <c r="BA7" s="291" t="s">
        <v>527</v>
      </c>
      <c r="BB7" s="291" t="s">
        <v>456</v>
      </c>
      <c r="BC7" s="283" t="s">
        <v>520</v>
      </c>
      <c r="BD7" s="283" t="s">
        <v>520</v>
      </c>
      <c r="BE7" s="291" t="s">
        <v>537</v>
      </c>
      <c r="BF7" s="291" t="s">
        <v>537</v>
      </c>
      <c r="BG7" s="291" t="s">
        <v>141</v>
      </c>
      <c r="BH7" s="291" t="s">
        <v>511</v>
      </c>
      <c r="BI7" s="291" t="s">
        <v>142</v>
      </c>
      <c r="BJ7" s="283" t="s">
        <v>520</v>
      </c>
      <c r="BK7" s="288" t="s">
        <v>518</v>
      </c>
    </row>
    <row r="8" spans="1:63" ht="15.75" x14ac:dyDescent="0.25">
      <c r="A8" s="187" t="s">
        <v>241</v>
      </c>
      <c r="B8" s="188" t="s">
        <v>51</v>
      </c>
      <c r="C8" s="283" t="s">
        <v>514</v>
      </c>
      <c r="D8" s="283" t="s">
        <v>514</v>
      </c>
      <c r="E8" s="283" t="s">
        <v>515</v>
      </c>
      <c r="F8" s="283" t="s">
        <v>515</v>
      </c>
      <c r="G8" s="283" t="s">
        <v>516</v>
      </c>
      <c r="H8" s="284" t="s">
        <v>512</v>
      </c>
      <c r="I8" s="283" t="s">
        <v>133</v>
      </c>
      <c r="J8" s="283" t="s">
        <v>134</v>
      </c>
      <c r="K8" s="283" t="s">
        <v>134</v>
      </c>
      <c r="L8" s="283" t="s">
        <v>135</v>
      </c>
      <c r="M8" s="285" t="s">
        <v>517</v>
      </c>
      <c r="N8" s="285" t="s">
        <v>517</v>
      </c>
      <c r="O8" s="287" t="s">
        <v>519</v>
      </c>
      <c r="P8" s="287" t="s">
        <v>136</v>
      </c>
      <c r="Q8" s="284" t="s">
        <v>236</v>
      </c>
      <c r="R8" s="283" t="s">
        <v>520</v>
      </c>
      <c r="S8" s="283" t="s">
        <v>520</v>
      </c>
      <c r="T8" s="283" t="s">
        <v>520</v>
      </c>
      <c r="U8" s="283" t="s">
        <v>520</v>
      </c>
      <c r="V8" s="283" t="s">
        <v>520</v>
      </c>
      <c r="W8" s="283" t="s">
        <v>520</v>
      </c>
      <c r="X8" s="283" t="s">
        <v>520</v>
      </c>
      <c r="Y8" s="283" t="s">
        <v>520</v>
      </c>
      <c r="Z8" s="283" t="s">
        <v>520</v>
      </c>
      <c r="AA8" s="348" t="s">
        <v>510</v>
      </c>
      <c r="AB8" s="348" t="s">
        <v>139</v>
      </c>
      <c r="AC8" s="348" t="s">
        <v>139</v>
      </c>
      <c r="AD8" s="291" t="s">
        <v>523</v>
      </c>
      <c r="AE8" s="348" t="s">
        <v>513</v>
      </c>
      <c r="AF8" s="291" t="s">
        <v>513</v>
      </c>
      <c r="AG8" s="291" t="s">
        <v>513</v>
      </c>
      <c r="AH8" s="283" t="s">
        <v>524</v>
      </c>
      <c r="AI8" s="283" t="s">
        <v>520</v>
      </c>
      <c r="AJ8" s="283" t="s">
        <v>520</v>
      </c>
      <c r="AK8" s="283" t="s">
        <v>186</v>
      </c>
      <c r="AL8" s="348" t="s">
        <v>133</v>
      </c>
      <c r="AM8" s="291" t="s">
        <v>512</v>
      </c>
      <c r="AN8" s="291" t="s">
        <v>512</v>
      </c>
      <c r="AO8" s="291" t="s">
        <v>512</v>
      </c>
      <c r="AP8" s="283" t="s">
        <v>525</v>
      </c>
      <c r="AQ8" s="283" t="s">
        <v>525</v>
      </c>
      <c r="AR8" s="291" t="s">
        <v>511</v>
      </c>
      <c r="AS8" s="291" t="s">
        <v>523</v>
      </c>
      <c r="AT8" s="291" t="s">
        <v>523</v>
      </c>
      <c r="AU8" s="291" t="s">
        <v>523</v>
      </c>
      <c r="AV8" s="291" t="s">
        <v>529</v>
      </c>
      <c r="AW8" s="291" t="s">
        <v>510</v>
      </c>
      <c r="AX8" s="291" t="s">
        <v>510</v>
      </c>
      <c r="AY8" s="291" t="s">
        <v>527</v>
      </c>
      <c r="AZ8" s="291" t="s">
        <v>527</v>
      </c>
      <c r="BA8" s="291" t="s">
        <v>527</v>
      </c>
      <c r="BB8" s="291" t="s">
        <v>456</v>
      </c>
      <c r="BC8" s="283" t="s">
        <v>520</v>
      </c>
      <c r="BD8" s="283" t="s">
        <v>520</v>
      </c>
      <c r="BE8" s="291" t="s">
        <v>537</v>
      </c>
      <c r="BF8" s="291" t="s">
        <v>537</v>
      </c>
      <c r="BG8" s="291" t="s">
        <v>141</v>
      </c>
      <c r="BH8" s="291" t="s">
        <v>511</v>
      </c>
      <c r="BI8" s="291" t="s">
        <v>142</v>
      </c>
      <c r="BJ8" s="283" t="s">
        <v>520</v>
      </c>
      <c r="BK8" s="288" t="s">
        <v>518</v>
      </c>
    </row>
    <row r="9" spans="1:63" ht="15.75" x14ac:dyDescent="0.25">
      <c r="A9" s="187" t="s">
        <v>242</v>
      </c>
      <c r="B9" s="188" t="s">
        <v>52</v>
      </c>
      <c r="C9" s="283" t="s">
        <v>514</v>
      </c>
      <c r="D9" s="283" t="s">
        <v>514</v>
      </c>
      <c r="E9" s="283" t="s">
        <v>515</v>
      </c>
      <c r="F9" s="283" t="s">
        <v>515</v>
      </c>
      <c r="G9" s="283" t="s">
        <v>516</v>
      </c>
      <c r="H9" s="284" t="s">
        <v>512</v>
      </c>
      <c r="I9" s="283" t="s">
        <v>133</v>
      </c>
      <c r="J9" s="283" t="s">
        <v>134</v>
      </c>
      <c r="K9" s="283" t="s">
        <v>134</v>
      </c>
      <c r="L9" s="283" t="s">
        <v>135</v>
      </c>
      <c r="M9" s="285" t="s">
        <v>517</v>
      </c>
      <c r="N9" s="285" t="s">
        <v>517</v>
      </c>
      <c r="O9" s="287" t="s">
        <v>519</v>
      </c>
      <c r="P9" s="287" t="s">
        <v>136</v>
      </c>
      <c r="Q9" s="284" t="s">
        <v>236</v>
      </c>
      <c r="R9" s="283" t="s">
        <v>520</v>
      </c>
      <c r="S9" s="283" t="s">
        <v>520</v>
      </c>
      <c r="T9" s="283" t="s">
        <v>520</v>
      </c>
      <c r="U9" s="283" t="s">
        <v>520</v>
      </c>
      <c r="V9" s="283" t="s">
        <v>520</v>
      </c>
      <c r="W9" s="283" t="s">
        <v>520</v>
      </c>
      <c r="X9" s="283" t="s">
        <v>520</v>
      </c>
      <c r="Y9" s="283" t="s">
        <v>520</v>
      </c>
      <c r="Z9" s="283" t="s">
        <v>520</v>
      </c>
      <c r="AA9" s="348" t="s">
        <v>510</v>
      </c>
      <c r="AB9" s="348" t="s">
        <v>139</v>
      </c>
      <c r="AC9" s="348" t="s">
        <v>139</v>
      </c>
      <c r="AD9" s="291" t="s">
        <v>523</v>
      </c>
      <c r="AE9" s="348" t="s">
        <v>513</v>
      </c>
      <c r="AF9" s="291" t="s">
        <v>513</v>
      </c>
      <c r="AG9" s="291" t="s">
        <v>513</v>
      </c>
      <c r="AH9" s="283" t="s">
        <v>524</v>
      </c>
      <c r="AI9" s="283" t="s">
        <v>520</v>
      </c>
      <c r="AJ9" s="283" t="s">
        <v>520</v>
      </c>
      <c r="AK9" s="283" t="s">
        <v>186</v>
      </c>
      <c r="AL9" s="348" t="s">
        <v>133</v>
      </c>
      <c r="AM9" s="291" t="s">
        <v>512</v>
      </c>
      <c r="AN9" s="291" t="s">
        <v>512</v>
      </c>
      <c r="AO9" s="291" t="s">
        <v>512</v>
      </c>
      <c r="AP9" s="283" t="s">
        <v>525</v>
      </c>
      <c r="AQ9" s="283" t="s">
        <v>525</v>
      </c>
      <c r="AR9" s="291" t="s">
        <v>511</v>
      </c>
      <c r="AS9" s="291" t="s">
        <v>523</v>
      </c>
      <c r="AT9" s="291" t="s">
        <v>523</v>
      </c>
      <c r="AU9" s="291" t="s">
        <v>523</v>
      </c>
      <c r="AV9" s="291" t="s">
        <v>529</v>
      </c>
      <c r="AW9" s="291" t="s">
        <v>510</v>
      </c>
      <c r="AX9" s="291" t="s">
        <v>510</v>
      </c>
      <c r="AY9" s="291" t="s">
        <v>527</v>
      </c>
      <c r="AZ9" s="291" t="s">
        <v>527</v>
      </c>
      <c r="BA9" s="291" t="s">
        <v>527</v>
      </c>
      <c r="BB9" s="291" t="s">
        <v>456</v>
      </c>
      <c r="BC9" s="283" t="s">
        <v>520</v>
      </c>
      <c r="BD9" s="283" t="s">
        <v>520</v>
      </c>
      <c r="BE9" s="291" t="s">
        <v>537</v>
      </c>
      <c r="BF9" s="291" t="s">
        <v>537</v>
      </c>
      <c r="BG9" s="291" t="s">
        <v>141</v>
      </c>
      <c r="BH9" s="291" t="s">
        <v>511</v>
      </c>
      <c r="BI9" s="291" t="s">
        <v>142</v>
      </c>
      <c r="BJ9" s="283" t="s">
        <v>520</v>
      </c>
      <c r="BK9" s="288" t="s">
        <v>518</v>
      </c>
    </row>
    <row r="10" spans="1:63" ht="15.75" x14ac:dyDescent="0.25">
      <c r="A10" s="187" t="s">
        <v>243</v>
      </c>
      <c r="B10" s="188" t="s">
        <v>53</v>
      </c>
      <c r="C10" s="283" t="s">
        <v>514</v>
      </c>
      <c r="D10" s="283" t="s">
        <v>514</v>
      </c>
      <c r="E10" s="283" t="s">
        <v>515</v>
      </c>
      <c r="F10" s="283" t="s">
        <v>515</v>
      </c>
      <c r="G10" s="283" t="s">
        <v>516</v>
      </c>
      <c r="H10" s="284" t="s">
        <v>512</v>
      </c>
      <c r="I10" s="283" t="s">
        <v>133</v>
      </c>
      <c r="J10" s="283" t="s">
        <v>134</v>
      </c>
      <c r="K10" s="283" t="s">
        <v>134</v>
      </c>
      <c r="L10" s="283" t="s">
        <v>135</v>
      </c>
      <c r="M10" s="285" t="s">
        <v>517</v>
      </c>
      <c r="N10" s="285" t="s">
        <v>517</v>
      </c>
      <c r="O10" s="287" t="s">
        <v>519</v>
      </c>
      <c r="P10" s="287" t="s">
        <v>136</v>
      </c>
      <c r="Q10" s="284" t="s">
        <v>236</v>
      </c>
      <c r="R10" s="283" t="s">
        <v>520</v>
      </c>
      <c r="S10" s="283" t="s">
        <v>520</v>
      </c>
      <c r="T10" s="283" t="s">
        <v>520</v>
      </c>
      <c r="U10" s="283" t="s">
        <v>520</v>
      </c>
      <c r="V10" s="283" t="s">
        <v>520</v>
      </c>
      <c r="W10" s="283" t="s">
        <v>520</v>
      </c>
      <c r="X10" s="283" t="s">
        <v>520</v>
      </c>
      <c r="Y10" s="283" t="s">
        <v>520</v>
      </c>
      <c r="Z10" s="283" t="s">
        <v>520</v>
      </c>
      <c r="AA10" s="348" t="s">
        <v>510</v>
      </c>
      <c r="AB10" s="348" t="s">
        <v>139</v>
      </c>
      <c r="AC10" s="348" t="s">
        <v>139</v>
      </c>
      <c r="AD10" s="291" t="s">
        <v>523</v>
      </c>
      <c r="AE10" s="348" t="s">
        <v>513</v>
      </c>
      <c r="AF10" s="291" t="s">
        <v>513</v>
      </c>
      <c r="AG10" s="291" t="s">
        <v>513</v>
      </c>
      <c r="AH10" s="283" t="s">
        <v>524</v>
      </c>
      <c r="AI10" s="283" t="s">
        <v>520</v>
      </c>
      <c r="AJ10" s="283" t="s">
        <v>520</v>
      </c>
      <c r="AK10" s="283" t="s">
        <v>186</v>
      </c>
      <c r="AL10" s="348" t="s">
        <v>133</v>
      </c>
      <c r="AM10" s="291" t="s">
        <v>512</v>
      </c>
      <c r="AN10" s="291" t="s">
        <v>512</v>
      </c>
      <c r="AO10" s="291" t="s">
        <v>512</v>
      </c>
      <c r="AP10" s="283" t="s">
        <v>525</v>
      </c>
      <c r="AQ10" s="283" t="s">
        <v>525</v>
      </c>
      <c r="AR10" s="291" t="s">
        <v>511</v>
      </c>
      <c r="AS10" s="291" t="s">
        <v>523</v>
      </c>
      <c r="AT10" s="291" t="s">
        <v>523</v>
      </c>
      <c r="AU10" s="291" t="s">
        <v>523</v>
      </c>
      <c r="AV10" s="291" t="s">
        <v>529</v>
      </c>
      <c r="AW10" s="291" t="s">
        <v>510</v>
      </c>
      <c r="AX10" s="291" t="s">
        <v>510</v>
      </c>
      <c r="AY10" s="291" t="s">
        <v>527</v>
      </c>
      <c r="AZ10" s="291" t="s">
        <v>527</v>
      </c>
      <c r="BA10" s="291" t="s">
        <v>527</v>
      </c>
      <c r="BB10" s="291" t="s">
        <v>456</v>
      </c>
      <c r="BC10" s="283" t="s">
        <v>520</v>
      </c>
      <c r="BD10" s="283" t="s">
        <v>520</v>
      </c>
      <c r="BE10" s="291" t="s">
        <v>537</v>
      </c>
      <c r="BF10" s="291" t="s">
        <v>537</v>
      </c>
      <c r="BG10" s="291" t="s">
        <v>141</v>
      </c>
      <c r="BH10" s="291" t="s">
        <v>511</v>
      </c>
      <c r="BI10" s="291" t="s">
        <v>142</v>
      </c>
      <c r="BJ10" s="283" t="s">
        <v>520</v>
      </c>
      <c r="BK10" s="288" t="s">
        <v>518</v>
      </c>
    </row>
    <row r="11" spans="1:63" ht="15.75" x14ac:dyDescent="0.25">
      <c r="A11" s="187" t="s">
        <v>244</v>
      </c>
      <c r="B11" s="188" t="s">
        <v>54</v>
      </c>
      <c r="C11" s="283" t="s">
        <v>514</v>
      </c>
      <c r="D11" s="283" t="s">
        <v>514</v>
      </c>
      <c r="E11" s="283" t="s">
        <v>515</v>
      </c>
      <c r="F11" s="283" t="s">
        <v>515</v>
      </c>
      <c r="G11" s="283" t="s">
        <v>516</v>
      </c>
      <c r="H11" s="284" t="s">
        <v>512</v>
      </c>
      <c r="I11" s="283" t="s">
        <v>133</v>
      </c>
      <c r="J11" s="283" t="s">
        <v>134</v>
      </c>
      <c r="K11" s="283" t="s">
        <v>134</v>
      </c>
      <c r="L11" s="283" t="s">
        <v>135</v>
      </c>
      <c r="M11" s="285" t="s">
        <v>517</v>
      </c>
      <c r="N11" s="285" t="s">
        <v>517</v>
      </c>
      <c r="O11" s="287" t="s">
        <v>519</v>
      </c>
      <c r="P11" s="287" t="s">
        <v>136</v>
      </c>
      <c r="Q11" s="284" t="s">
        <v>236</v>
      </c>
      <c r="R11" s="283" t="s">
        <v>520</v>
      </c>
      <c r="S11" s="283" t="s">
        <v>520</v>
      </c>
      <c r="T11" s="283" t="s">
        <v>520</v>
      </c>
      <c r="U11" s="283" t="s">
        <v>520</v>
      </c>
      <c r="V11" s="283" t="s">
        <v>520</v>
      </c>
      <c r="W11" s="283" t="s">
        <v>520</v>
      </c>
      <c r="X11" s="283" t="s">
        <v>520</v>
      </c>
      <c r="Y11" s="283" t="s">
        <v>520</v>
      </c>
      <c r="Z11" s="283" t="s">
        <v>520</v>
      </c>
      <c r="AA11" s="348" t="s">
        <v>510</v>
      </c>
      <c r="AB11" s="348" t="s">
        <v>139</v>
      </c>
      <c r="AC11" s="348" t="s">
        <v>139</v>
      </c>
      <c r="AD11" s="291" t="s">
        <v>523</v>
      </c>
      <c r="AE11" s="348" t="s">
        <v>513</v>
      </c>
      <c r="AF11" s="291" t="s">
        <v>513</v>
      </c>
      <c r="AG11" s="291" t="s">
        <v>513</v>
      </c>
      <c r="AH11" s="283" t="s">
        <v>524</v>
      </c>
      <c r="AI11" s="283" t="s">
        <v>520</v>
      </c>
      <c r="AJ11" s="283" t="s">
        <v>520</v>
      </c>
      <c r="AK11" s="283" t="s">
        <v>186</v>
      </c>
      <c r="AL11" s="348" t="s">
        <v>133</v>
      </c>
      <c r="AM11" s="291" t="s">
        <v>512</v>
      </c>
      <c r="AN11" s="291" t="s">
        <v>512</v>
      </c>
      <c r="AO11" s="291" t="s">
        <v>512</v>
      </c>
      <c r="AP11" s="283" t="s">
        <v>525</v>
      </c>
      <c r="AQ11" s="283" t="s">
        <v>525</v>
      </c>
      <c r="AR11" s="291" t="s">
        <v>511</v>
      </c>
      <c r="AS11" s="291" t="s">
        <v>523</v>
      </c>
      <c r="AT11" s="291" t="s">
        <v>523</v>
      </c>
      <c r="AU11" s="291" t="s">
        <v>523</v>
      </c>
      <c r="AV11" s="291" t="s">
        <v>529</v>
      </c>
      <c r="AW11" s="291" t="s">
        <v>510</v>
      </c>
      <c r="AX11" s="291" t="s">
        <v>510</v>
      </c>
      <c r="AY11" s="291" t="s">
        <v>527</v>
      </c>
      <c r="AZ11" s="291" t="s">
        <v>527</v>
      </c>
      <c r="BA11" s="291" t="s">
        <v>527</v>
      </c>
      <c r="BB11" s="291" t="s">
        <v>456</v>
      </c>
      <c r="BC11" s="283" t="s">
        <v>520</v>
      </c>
      <c r="BD11" s="283" t="s">
        <v>520</v>
      </c>
      <c r="BE11" s="291" t="s">
        <v>537</v>
      </c>
      <c r="BF11" s="291" t="s">
        <v>537</v>
      </c>
      <c r="BG11" s="291" t="s">
        <v>141</v>
      </c>
      <c r="BH11" s="291" t="s">
        <v>511</v>
      </c>
      <c r="BI11" s="291" t="s">
        <v>142</v>
      </c>
      <c r="BJ11" s="283" t="s">
        <v>520</v>
      </c>
      <c r="BK11" s="288" t="s">
        <v>518</v>
      </c>
    </row>
    <row r="12" spans="1:63" ht="15.75" x14ac:dyDescent="0.25">
      <c r="A12" s="187" t="s">
        <v>245</v>
      </c>
      <c r="B12" s="188" t="s">
        <v>55</v>
      </c>
      <c r="C12" s="283" t="s">
        <v>514</v>
      </c>
      <c r="D12" s="283" t="s">
        <v>514</v>
      </c>
      <c r="E12" s="283" t="s">
        <v>515</v>
      </c>
      <c r="F12" s="283" t="s">
        <v>515</v>
      </c>
      <c r="G12" s="283" t="s">
        <v>516</v>
      </c>
      <c r="H12" s="284" t="s">
        <v>512</v>
      </c>
      <c r="I12" s="283" t="s">
        <v>133</v>
      </c>
      <c r="J12" s="283" t="s">
        <v>134</v>
      </c>
      <c r="K12" s="283" t="s">
        <v>134</v>
      </c>
      <c r="L12" s="283" t="s">
        <v>135</v>
      </c>
      <c r="M12" s="285" t="s">
        <v>517</v>
      </c>
      <c r="N12" s="285" t="s">
        <v>517</v>
      </c>
      <c r="O12" s="287" t="s">
        <v>519</v>
      </c>
      <c r="P12" s="287" t="s">
        <v>136</v>
      </c>
      <c r="Q12" s="284" t="s">
        <v>236</v>
      </c>
      <c r="R12" s="283" t="s">
        <v>520</v>
      </c>
      <c r="S12" s="283" t="s">
        <v>520</v>
      </c>
      <c r="T12" s="283" t="s">
        <v>520</v>
      </c>
      <c r="U12" s="283" t="s">
        <v>520</v>
      </c>
      <c r="V12" s="283" t="s">
        <v>520</v>
      </c>
      <c r="W12" s="283" t="s">
        <v>520</v>
      </c>
      <c r="X12" s="283" t="s">
        <v>520</v>
      </c>
      <c r="Y12" s="283" t="s">
        <v>520</v>
      </c>
      <c r="Z12" s="283" t="s">
        <v>520</v>
      </c>
      <c r="AA12" s="348" t="s">
        <v>510</v>
      </c>
      <c r="AB12" s="348" t="s">
        <v>139</v>
      </c>
      <c r="AC12" s="348" t="s">
        <v>139</v>
      </c>
      <c r="AD12" s="291" t="s">
        <v>523</v>
      </c>
      <c r="AE12" s="348" t="s">
        <v>513</v>
      </c>
      <c r="AF12" s="291" t="s">
        <v>513</v>
      </c>
      <c r="AG12" s="291" t="s">
        <v>513</v>
      </c>
      <c r="AH12" s="283" t="s">
        <v>524</v>
      </c>
      <c r="AI12" s="283" t="s">
        <v>520</v>
      </c>
      <c r="AJ12" s="283" t="s">
        <v>520</v>
      </c>
      <c r="AK12" s="283" t="s">
        <v>186</v>
      </c>
      <c r="AL12" s="348" t="s">
        <v>133</v>
      </c>
      <c r="AM12" s="291" t="s">
        <v>512</v>
      </c>
      <c r="AN12" s="291" t="s">
        <v>512</v>
      </c>
      <c r="AO12" s="291" t="s">
        <v>512</v>
      </c>
      <c r="AP12" s="283" t="s">
        <v>525</v>
      </c>
      <c r="AQ12" s="283" t="s">
        <v>525</v>
      </c>
      <c r="AR12" s="291" t="s">
        <v>511</v>
      </c>
      <c r="AS12" s="291" t="s">
        <v>523</v>
      </c>
      <c r="AT12" s="291" t="s">
        <v>523</v>
      </c>
      <c r="AU12" s="291" t="s">
        <v>523</v>
      </c>
      <c r="AV12" s="291" t="s">
        <v>529</v>
      </c>
      <c r="AW12" s="291" t="s">
        <v>510</v>
      </c>
      <c r="AX12" s="291" t="s">
        <v>510</v>
      </c>
      <c r="AY12" s="291" t="s">
        <v>527</v>
      </c>
      <c r="AZ12" s="291" t="s">
        <v>527</v>
      </c>
      <c r="BA12" s="291" t="s">
        <v>527</v>
      </c>
      <c r="BB12" s="291" t="s">
        <v>456</v>
      </c>
      <c r="BC12" s="283" t="s">
        <v>520</v>
      </c>
      <c r="BD12" s="283" t="s">
        <v>520</v>
      </c>
      <c r="BE12" s="291" t="s">
        <v>537</v>
      </c>
      <c r="BF12" s="291" t="s">
        <v>537</v>
      </c>
      <c r="BG12" s="291" t="s">
        <v>141</v>
      </c>
      <c r="BH12" s="291" t="s">
        <v>511</v>
      </c>
      <c r="BI12" s="291" t="s">
        <v>142</v>
      </c>
      <c r="BJ12" s="283" t="s">
        <v>520</v>
      </c>
      <c r="BK12" s="288" t="s">
        <v>518</v>
      </c>
    </row>
    <row r="13" spans="1:63" ht="15.75" x14ac:dyDescent="0.25">
      <c r="A13" s="187" t="s">
        <v>246</v>
      </c>
      <c r="B13" s="188" t="s">
        <v>56</v>
      </c>
      <c r="C13" s="283" t="s">
        <v>514</v>
      </c>
      <c r="D13" s="283" t="s">
        <v>514</v>
      </c>
      <c r="E13" s="283" t="s">
        <v>515</v>
      </c>
      <c r="F13" s="283" t="s">
        <v>515</v>
      </c>
      <c r="G13" s="283" t="s">
        <v>516</v>
      </c>
      <c r="H13" s="284" t="s">
        <v>512</v>
      </c>
      <c r="I13" s="283" t="s">
        <v>133</v>
      </c>
      <c r="J13" s="283" t="s">
        <v>134</v>
      </c>
      <c r="K13" s="283" t="s">
        <v>134</v>
      </c>
      <c r="L13" s="283" t="s">
        <v>135</v>
      </c>
      <c r="M13" s="285" t="s">
        <v>517</v>
      </c>
      <c r="N13" s="285" t="s">
        <v>517</v>
      </c>
      <c r="O13" s="287" t="s">
        <v>519</v>
      </c>
      <c r="P13" s="287" t="s">
        <v>136</v>
      </c>
      <c r="Q13" s="284" t="s">
        <v>236</v>
      </c>
      <c r="R13" s="283" t="s">
        <v>520</v>
      </c>
      <c r="S13" s="283" t="s">
        <v>520</v>
      </c>
      <c r="T13" s="283" t="s">
        <v>520</v>
      </c>
      <c r="U13" s="283" t="s">
        <v>520</v>
      </c>
      <c r="V13" s="283" t="s">
        <v>520</v>
      </c>
      <c r="W13" s="283" t="s">
        <v>520</v>
      </c>
      <c r="X13" s="283" t="s">
        <v>520</v>
      </c>
      <c r="Y13" s="283" t="s">
        <v>520</v>
      </c>
      <c r="Z13" s="283" t="s">
        <v>520</v>
      </c>
      <c r="AA13" s="348" t="s">
        <v>510</v>
      </c>
      <c r="AB13" s="348" t="s">
        <v>139</v>
      </c>
      <c r="AC13" s="348" t="s">
        <v>139</v>
      </c>
      <c r="AD13" s="291" t="s">
        <v>523</v>
      </c>
      <c r="AE13" s="348" t="s">
        <v>513</v>
      </c>
      <c r="AF13" s="291" t="s">
        <v>513</v>
      </c>
      <c r="AG13" s="291" t="s">
        <v>513</v>
      </c>
      <c r="AH13" s="283" t="s">
        <v>524</v>
      </c>
      <c r="AI13" s="283" t="s">
        <v>520</v>
      </c>
      <c r="AJ13" s="283" t="s">
        <v>520</v>
      </c>
      <c r="AK13" s="283" t="s">
        <v>186</v>
      </c>
      <c r="AL13" s="348" t="s">
        <v>133</v>
      </c>
      <c r="AM13" s="291" t="s">
        <v>512</v>
      </c>
      <c r="AN13" s="291" t="s">
        <v>512</v>
      </c>
      <c r="AO13" s="291" t="s">
        <v>512</v>
      </c>
      <c r="AP13" s="283" t="s">
        <v>525</v>
      </c>
      <c r="AQ13" s="283" t="s">
        <v>525</v>
      </c>
      <c r="AR13" s="291" t="s">
        <v>511</v>
      </c>
      <c r="AS13" s="291" t="s">
        <v>523</v>
      </c>
      <c r="AT13" s="291" t="s">
        <v>523</v>
      </c>
      <c r="AU13" s="291" t="s">
        <v>523</v>
      </c>
      <c r="AV13" s="291" t="s">
        <v>529</v>
      </c>
      <c r="AW13" s="291" t="s">
        <v>510</v>
      </c>
      <c r="AX13" s="291" t="s">
        <v>510</v>
      </c>
      <c r="AY13" s="291" t="s">
        <v>527</v>
      </c>
      <c r="AZ13" s="291" t="s">
        <v>527</v>
      </c>
      <c r="BA13" s="291" t="s">
        <v>527</v>
      </c>
      <c r="BB13" s="291" t="s">
        <v>456</v>
      </c>
      <c r="BC13" s="283" t="s">
        <v>520</v>
      </c>
      <c r="BD13" s="283" t="s">
        <v>520</v>
      </c>
      <c r="BE13" s="291" t="s">
        <v>537</v>
      </c>
      <c r="BF13" s="291" t="s">
        <v>537</v>
      </c>
      <c r="BG13" s="291" t="s">
        <v>141</v>
      </c>
      <c r="BH13" s="291" t="s">
        <v>511</v>
      </c>
      <c r="BI13" s="291" t="s">
        <v>142</v>
      </c>
      <c r="BJ13" s="283" t="s">
        <v>520</v>
      </c>
      <c r="BK13" s="288" t="s">
        <v>518</v>
      </c>
    </row>
    <row r="14" spans="1:63" ht="15.75" x14ac:dyDescent="0.25">
      <c r="A14" s="187" t="s">
        <v>247</v>
      </c>
      <c r="B14" s="188" t="s">
        <v>57</v>
      </c>
      <c r="C14" s="283" t="s">
        <v>514</v>
      </c>
      <c r="D14" s="283" t="s">
        <v>514</v>
      </c>
      <c r="E14" s="283" t="s">
        <v>515</v>
      </c>
      <c r="F14" s="283" t="s">
        <v>515</v>
      </c>
      <c r="G14" s="283" t="s">
        <v>516</v>
      </c>
      <c r="H14" s="284" t="s">
        <v>512</v>
      </c>
      <c r="I14" s="283" t="s">
        <v>133</v>
      </c>
      <c r="J14" s="283" t="s">
        <v>134</v>
      </c>
      <c r="K14" s="283" t="s">
        <v>134</v>
      </c>
      <c r="L14" s="283" t="s">
        <v>135</v>
      </c>
      <c r="M14" s="285" t="s">
        <v>517</v>
      </c>
      <c r="N14" s="285" t="s">
        <v>517</v>
      </c>
      <c r="O14" s="287" t="s">
        <v>519</v>
      </c>
      <c r="P14" s="287" t="s">
        <v>136</v>
      </c>
      <c r="Q14" s="284" t="s">
        <v>236</v>
      </c>
      <c r="R14" s="283" t="s">
        <v>456</v>
      </c>
      <c r="S14" s="283" t="s">
        <v>520</v>
      </c>
      <c r="T14" s="283" t="s">
        <v>520</v>
      </c>
      <c r="U14" s="283" t="s">
        <v>520</v>
      </c>
      <c r="V14" s="283" t="s">
        <v>520</v>
      </c>
      <c r="W14" s="283" t="s">
        <v>520</v>
      </c>
      <c r="X14" s="283" t="s">
        <v>520</v>
      </c>
      <c r="Y14" s="283" t="s">
        <v>520</v>
      </c>
      <c r="Z14" s="283" t="s">
        <v>520</v>
      </c>
      <c r="AA14" s="348" t="s">
        <v>510</v>
      </c>
      <c r="AB14" s="348" t="s">
        <v>139</v>
      </c>
      <c r="AC14" s="348" t="s">
        <v>139</v>
      </c>
      <c r="AD14" s="291" t="s">
        <v>523</v>
      </c>
      <c r="AE14" s="348" t="s">
        <v>513</v>
      </c>
      <c r="AF14" s="291" t="s">
        <v>513</v>
      </c>
      <c r="AG14" s="291" t="s">
        <v>513</v>
      </c>
      <c r="AH14" s="283" t="s">
        <v>524</v>
      </c>
      <c r="AI14" s="283" t="s">
        <v>520</v>
      </c>
      <c r="AJ14" s="283" t="s">
        <v>520</v>
      </c>
      <c r="AK14" s="283" t="s">
        <v>186</v>
      </c>
      <c r="AL14" s="348" t="s">
        <v>133</v>
      </c>
      <c r="AM14" s="291" t="s">
        <v>512</v>
      </c>
      <c r="AN14" s="291" t="s">
        <v>512</v>
      </c>
      <c r="AO14" s="291" t="s">
        <v>512</v>
      </c>
      <c r="AP14" s="283" t="s">
        <v>525</v>
      </c>
      <c r="AQ14" s="283" t="s">
        <v>525</v>
      </c>
      <c r="AR14" s="291" t="s">
        <v>511</v>
      </c>
      <c r="AS14" s="291" t="s">
        <v>523</v>
      </c>
      <c r="AT14" s="291" t="s">
        <v>523</v>
      </c>
      <c r="AU14" s="291" t="s">
        <v>523</v>
      </c>
      <c r="AV14" s="291" t="s">
        <v>529</v>
      </c>
      <c r="AW14" s="291" t="s">
        <v>510</v>
      </c>
      <c r="AX14" s="291" t="s">
        <v>510</v>
      </c>
      <c r="AY14" s="291" t="s">
        <v>527</v>
      </c>
      <c r="AZ14" s="291" t="s">
        <v>527</v>
      </c>
      <c r="BA14" s="291" t="s">
        <v>527</v>
      </c>
      <c r="BB14" s="291" t="s">
        <v>456</v>
      </c>
      <c r="BC14" s="283" t="s">
        <v>520</v>
      </c>
      <c r="BD14" s="283" t="s">
        <v>520</v>
      </c>
      <c r="BE14" s="291" t="s">
        <v>537</v>
      </c>
      <c r="BF14" s="291" t="s">
        <v>537</v>
      </c>
      <c r="BG14" s="291" t="s">
        <v>141</v>
      </c>
      <c r="BH14" s="291" t="s">
        <v>511</v>
      </c>
      <c r="BI14" s="291" t="s">
        <v>142</v>
      </c>
      <c r="BJ14" s="283" t="s">
        <v>520</v>
      </c>
      <c r="BK14" s="288" t="s">
        <v>518</v>
      </c>
    </row>
    <row r="15" spans="1:63" ht="15.75" x14ac:dyDescent="0.25">
      <c r="A15" s="187" t="s">
        <v>248</v>
      </c>
      <c r="B15" s="188" t="s">
        <v>58</v>
      </c>
      <c r="C15" s="283" t="s">
        <v>514</v>
      </c>
      <c r="D15" s="283" t="s">
        <v>514</v>
      </c>
      <c r="E15" s="283" t="s">
        <v>515</v>
      </c>
      <c r="F15" s="283" t="s">
        <v>515</v>
      </c>
      <c r="G15" s="283" t="s">
        <v>516</v>
      </c>
      <c r="H15" s="284" t="s">
        <v>512</v>
      </c>
      <c r="I15" s="283" t="s">
        <v>133</v>
      </c>
      <c r="J15" s="283" t="s">
        <v>134</v>
      </c>
      <c r="K15" s="283" t="s">
        <v>134</v>
      </c>
      <c r="L15" s="283" t="s">
        <v>135</v>
      </c>
      <c r="M15" s="285" t="s">
        <v>517</v>
      </c>
      <c r="N15" s="285" t="s">
        <v>517</v>
      </c>
      <c r="O15" s="287" t="s">
        <v>519</v>
      </c>
      <c r="P15" s="287" t="s">
        <v>136</v>
      </c>
      <c r="Q15" s="284" t="s">
        <v>236</v>
      </c>
      <c r="R15" s="283" t="s">
        <v>520</v>
      </c>
      <c r="S15" s="283" t="s">
        <v>520</v>
      </c>
      <c r="T15" s="283" t="s">
        <v>520</v>
      </c>
      <c r="U15" s="283" t="s">
        <v>520</v>
      </c>
      <c r="V15" s="283" t="s">
        <v>520</v>
      </c>
      <c r="W15" s="283" t="s">
        <v>520</v>
      </c>
      <c r="X15" s="283" t="s">
        <v>520</v>
      </c>
      <c r="Y15" s="283" t="s">
        <v>520</v>
      </c>
      <c r="Z15" s="283" t="s">
        <v>520</v>
      </c>
      <c r="AA15" s="348" t="s">
        <v>510</v>
      </c>
      <c r="AB15" s="348" t="s">
        <v>139</v>
      </c>
      <c r="AC15" s="348" t="s">
        <v>139</v>
      </c>
      <c r="AD15" s="291" t="s">
        <v>523</v>
      </c>
      <c r="AE15" s="348" t="s">
        <v>513</v>
      </c>
      <c r="AF15" s="291" t="s">
        <v>513</v>
      </c>
      <c r="AG15" s="291" t="s">
        <v>513</v>
      </c>
      <c r="AH15" s="283" t="s">
        <v>524</v>
      </c>
      <c r="AI15" s="283" t="s">
        <v>520</v>
      </c>
      <c r="AJ15" s="283" t="s">
        <v>520</v>
      </c>
      <c r="AK15" s="283" t="s">
        <v>186</v>
      </c>
      <c r="AL15" s="348" t="s">
        <v>133</v>
      </c>
      <c r="AM15" s="291" t="s">
        <v>512</v>
      </c>
      <c r="AN15" s="291" t="s">
        <v>512</v>
      </c>
      <c r="AO15" s="291" t="s">
        <v>512</v>
      </c>
      <c r="AP15" s="283" t="s">
        <v>525</v>
      </c>
      <c r="AQ15" s="283" t="s">
        <v>525</v>
      </c>
      <c r="AR15" s="291" t="s">
        <v>511</v>
      </c>
      <c r="AS15" s="291" t="s">
        <v>523</v>
      </c>
      <c r="AT15" s="291" t="s">
        <v>523</v>
      </c>
      <c r="AU15" s="291" t="s">
        <v>523</v>
      </c>
      <c r="AV15" s="291" t="s">
        <v>529</v>
      </c>
      <c r="AW15" s="291" t="s">
        <v>510</v>
      </c>
      <c r="AX15" s="291" t="s">
        <v>510</v>
      </c>
      <c r="AY15" s="291" t="s">
        <v>527</v>
      </c>
      <c r="AZ15" s="291" t="s">
        <v>527</v>
      </c>
      <c r="BA15" s="291" t="s">
        <v>527</v>
      </c>
      <c r="BB15" s="291" t="s">
        <v>456</v>
      </c>
      <c r="BC15" s="283" t="s">
        <v>520</v>
      </c>
      <c r="BD15" s="283" t="s">
        <v>520</v>
      </c>
      <c r="BE15" s="291" t="s">
        <v>537</v>
      </c>
      <c r="BF15" s="291" t="s">
        <v>537</v>
      </c>
      <c r="BG15" s="291" t="s">
        <v>141</v>
      </c>
      <c r="BH15" s="291" t="s">
        <v>511</v>
      </c>
      <c r="BI15" s="291" t="s">
        <v>142</v>
      </c>
      <c r="BJ15" s="283" t="s">
        <v>520</v>
      </c>
      <c r="BK15" s="288" t="s">
        <v>518</v>
      </c>
    </row>
    <row r="16" spans="1:63" ht="15.75" x14ac:dyDescent="0.25">
      <c r="A16" s="187" t="s">
        <v>250</v>
      </c>
      <c r="B16" s="188" t="s">
        <v>59</v>
      </c>
      <c r="C16" s="283" t="s">
        <v>514</v>
      </c>
      <c r="D16" s="283" t="s">
        <v>514</v>
      </c>
      <c r="E16" s="283" t="s">
        <v>515</v>
      </c>
      <c r="F16" s="283" t="s">
        <v>515</v>
      </c>
      <c r="G16" s="283" t="s">
        <v>516</v>
      </c>
      <c r="H16" s="284" t="s">
        <v>512</v>
      </c>
      <c r="I16" s="283" t="s">
        <v>456</v>
      </c>
      <c r="J16" s="283" t="s">
        <v>134</v>
      </c>
      <c r="K16" s="283" t="s">
        <v>134</v>
      </c>
      <c r="L16" s="283" t="s">
        <v>135</v>
      </c>
      <c r="M16" s="285" t="s">
        <v>517</v>
      </c>
      <c r="N16" s="285" t="s">
        <v>517</v>
      </c>
      <c r="O16" s="287" t="s">
        <v>519</v>
      </c>
      <c r="P16" s="287" t="s">
        <v>136</v>
      </c>
      <c r="Q16" s="284" t="s">
        <v>236</v>
      </c>
      <c r="R16" s="283" t="s">
        <v>520</v>
      </c>
      <c r="S16" s="283" t="s">
        <v>520</v>
      </c>
      <c r="T16" s="283" t="s">
        <v>520</v>
      </c>
      <c r="U16" s="283" t="s">
        <v>520</v>
      </c>
      <c r="V16" s="283" t="s">
        <v>520</v>
      </c>
      <c r="W16" s="283" t="s">
        <v>520</v>
      </c>
      <c r="X16" s="283" t="s">
        <v>520</v>
      </c>
      <c r="Y16" s="283" t="s">
        <v>520</v>
      </c>
      <c r="Z16" s="287" t="s">
        <v>456</v>
      </c>
      <c r="AA16" s="348" t="s">
        <v>510</v>
      </c>
      <c r="AB16" s="348" t="s">
        <v>139</v>
      </c>
      <c r="AC16" s="348" t="s">
        <v>139</v>
      </c>
      <c r="AD16" s="291" t="s">
        <v>523</v>
      </c>
      <c r="AE16" s="348" t="s">
        <v>513</v>
      </c>
      <c r="AF16" s="291" t="s">
        <v>513</v>
      </c>
      <c r="AG16" s="291" t="s">
        <v>513</v>
      </c>
      <c r="AH16" s="283" t="s">
        <v>520</v>
      </c>
      <c r="AI16" s="283" t="s">
        <v>520</v>
      </c>
      <c r="AJ16" s="283" t="s">
        <v>520</v>
      </c>
      <c r="AK16" s="283" t="s">
        <v>520</v>
      </c>
      <c r="AL16" s="348" t="s">
        <v>456</v>
      </c>
      <c r="AM16" s="291" t="s">
        <v>512</v>
      </c>
      <c r="AN16" s="291" t="s">
        <v>512</v>
      </c>
      <c r="AO16" s="291" t="s">
        <v>512</v>
      </c>
      <c r="AP16" s="291" t="s">
        <v>526</v>
      </c>
      <c r="AQ16" s="291" t="s">
        <v>526</v>
      </c>
      <c r="AR16" s="291" t="s">
        <v>526</v>
      </c>
      <c r="AS16" s="291" t="s">
        <v>523</v>
      </c>
      <c r="AT16" s="291" t="s">
        <v>523</v>
      </c>
      <c r="AU16" s="291" t="s">
        <v>523</v>
      </c>
      <c r="AV16" s="291" t="s">
        <v>530</v>
      </c>
      <c r="AW16" s="291" t="s">
        <v>510</v>
      </c>
      <c r="AX16" s="291" t="s">
        <v>510</v>
      </c>
      <c r="AY16" s="291" t="s">
        <v>456</v>
      </c>
      <c r="AZ16" s="291" t="s">
        <v>456</v>
      </c>
      <c r="BA16" s="291" t="s">
        <v>456</v>
      </c>
      <c r="BB16" s="291" t="s">
        <v>456</v>
      </c>
      <c r="BC16" s="283" t="s">
        <v>520</v>
      </c>
      <c r="BD16" s="283" t="s">
        <v>520</v>
      </c>
      <c r="BE16" s="291" t="s">
        <v>537</v>
      </c>
      <c r="BF16" s="291" t="s">
        <v>537</v>
      </c>
      <c r="BG16" s="291" t="s">
        <v>141</v>
      </c>
      <c r="BH16" s="291" t="s">
        <v>511</v>
      </c>
      <c r="BI16" s="291" t="s">
        <v>142</v>
      </c>
      <c r="BJ16" s="283" t="s">
        <v>520</v>
      </c>
      <c r="BK16" s="288" t="s">
        <v>518</v>
      </c>
    </row>
    <row r="17" spans="1:63" ht="15.75" x14ac:dyDescent="0.25">
      <c r="A17" s="187" t="s">
        <v>251</v>
      </c>
      <c r="B17" s="188" t="s">
        <v>60</v>
      </c>
      <c r="C17" s="283" t="s">
        <v>514</v>
      </c>
      <c r="D17" s="283" t="s">
        <v>514</v>
      </c>
      <c r="E17" s="283" t="s">
        <v>515</v>
      </c>
      <c r="F17" s="283" t="s">
        <v>515</v>
      </c>
      <c r="G17" s="283" t="s">
        <v>516</v>
      </c>
      <c r="H17" s="284" t="s">
        <v>512</v>
      </c>
      <c r="I17" s="283" t="s">
        <v>456</v>
      </c>
      <c r="J17" s="283" t="s">
        <v>134</v>
      </c>
      <c r="K17" s="283" t="s">
        <v>134</v>
      </c>
      <c r="L17" s="283" t="s">
        <v>135</v>
      </c>
      <c r="M17" s="285" t="s">
        <v>517</v>
      </c>
      <c r="N17" s="285" t="s">
        <v>517</v>
      </c>
      <c r="O17" s="287" t="s">
        <v>519</v>
      </c>
      <c r="P17" s="287" t="s">
        <v>136</v>
      </c>
      <c r="Q17" s="284" t="s">
        <v>236</v>
      </c>
      <c r="R17" s="283" t="s">
        <v>520</v>
      </c>
      <c r="S17" s="283" t="s">
        <v>520</v>
      </c>
      <c r="T17" s="283" t="s">
        <v>520</v>
      </c>
      <c r="U17" s="283" t="s">
        <v>520</v>
      </c>
      <c r="V17" s="283" t="s">
        <v>520</v>
      </c>
      <c r="W17" s="283" t="s">
        <v>520</v>
      </c>
      <c r="X17" s="283" t="s">
        <v>520</v>
      </c>
      <c r="Y17" s="283" t="s">
        <v>520</v>
      </c>
      <c r="Z17" s="287" t="s">
        <v>456</v>
      </c>
      <c r="AA17" s="348" t="s">
        <v>510</v>
      </c>
      <c r="AB17" s="348" t="s">
        <v>139</v>
      </c>
      <c r="AC17" s="348" t="s">
        <v>139</v>
      </c>
      <c r="AD17" s="291" t="s">
        <v>523</v>
      </c>
      <c r="AE17" s="348" t="s">
        <v>513</v>
      </c>
      <c r="AF17" s="291" t="s">
        <v>513</v>
      </c>
      <c r="AG17" s="291" t="s">
        <v>513</v>
      </c>
      <c r="AH17" s="283" t="s">
        <v>520</v>
      </c>
      <c r="AI17" s="283" t="s">
        <v>520</v>
      </c>
      <c r="AJ17" s="283" t="s">
        <v>520</v>
      </c>
      <c r="AK17" s="283" t="s">
        <v>520</v>
      </c>
      <c r="AL17" s="348" t="s">
        <v>456</v>
      </c>
      <c r="AM17" s="291" t="s">
        <v>512</v>
      </c>
      <c r="AN17" s="291" t="s">
        <v>512</v>
      </c>
      <c r="AO17" s="291" t="s">
        <v>512</v>
      </c>
      <c r="AP17" s="291" t="s">
        <v>526</v>
      </c>
      <c r="AQ17" s="291" t="s">
        <v>526</v>
      </c>
      <c r="AR17" s="291" t="s">
        <v>526</v>
      </c>
      <c r="AS17" s="291" t="s">
        <v>523</v>
      </c>
      <c r="AT17" s="291" t="s">
        <v>523</v>
      </c>
      <c r="AU17" s="291" t="s">
        <v>523</v>
      </c>
      <c r="AV17" s="291" t="s">
        <v>530</v>
      </c>
      <c r="AW17" s="291" t="s">
        <v>510</v>
      </c>
      <c r="AX17" s="291" t="s">
        <v>510</v>
      </c>
      <c r="AY17" s="291" t="s">
        <v>456</v>
      </c>
      <c r="AZ17" s="291" t="s">
        <v>456</v>
      </c>
      <c r="BA17" s="291" t="s">
        <v>456</v>
      </c>
      <c r="BB17" s="291" t="s">
        <v>456</v>
      </c>
      <c r="BC17" s="283" t="s">
        <v>520</v>
      </c>
      <c r="BD17" s="283" t="s">
        <v>520</v>
      </c>
      <c r="BE17" s="291" t="s">
        <v>537</v>
      </c>
      <c r="BF17" s="291" t="s">
        <v>537</v>
      </c>
      <c r="BG17" s="291" t="s">
        <v>141</v>
      </c>
      <c r="BH17" s="291" t="s">
        <v>511</v>
      </c>
      <c r="BI17" s="291" t="s">
        <v>142</v>
      </c>
      <c r="BJ17" s="283" t="s">
        <v>520</v>
      </c>
      <c r="BK17" s="288" t="s">
        <v>518</v>
      </c>
    </row>
    <row r="18" spans="1:63" ht="15.75" x14ac:dyDescent="0.25">
      <c r="A18" s="187" t="s">
        <v>252</v>
      </c>
      <c r="B18" s="188" t="s">
        <v>68</v>
      </c>
      <c r="C18" s="283" t="s">
        <v>514</v>
      </c>
      <c r="D18" s="283" t="s">
        <v>514</v>
      </c>
      <c r="E18" s="283" t="s">
        <v>515</v>
      </c>
      <c r="F18" s="283" t="s">
        <v>515</v>
      </c>
      <c r="G18" s="283" t="s">
        <v>516</v>
      </c>
      <c r="H18" s="284" t="s">
        <v>512</v>
      </c>
      <c r="I18" s="283" t="s">
        <v>456</v>
      </c>
      <c r="J18" s="283" t="s">
        <v>134</v>
      </c>
      <c r="K18" s="283" t="s">
        <v>134</v>
      </c>
      <c r="L18" s="283" t="s">
        <v>135</v>
      </c>
      <c r="M18" s="285" t="s">
        <v>517</v>
      </c>
      <c r="N18" s="285" t="s">
        <v>517</v>
      </c>
      <c r="O18" s="287" t="s">
        <v>519</v>
      </c>
      <c r="P18" s="287" t="s">
        <v>136</v>
      </c>
      <c r="Q18" s="284" t="s">
        <v>236</v>
      </c>
      <c r="R18" s="283" t="s">
        <v>520</v>
      </c>
      <c r="S18" s="283" t="s">
        <v>520</v>
      </c>
      <c r="T18" s="283" t="s">
        <v>520</v>
      </c>
      <c r="U18" s="283" t="s">
        <v>520</v>
      </c>
      <c r="V18" s="283" t="s">
        <v>520</v>
      </c>
      <c r="W18" s="283" t="s">
        <v>520</v>
      </c>
      <c r="X18" s="283" t="s">
        <v>520</v>
      </c>
      <c r="Y18" s="283" t="s">
        <v>520</v>
      </c>
      <c r="Z18" s="287" t="s">
        <v>456</v>
      </c>
      <c r="AA18" s="348" t="s">
        <v>510</v>
      </c>
      <c r="AB18" s="348" t="s">
        <v>139</v>
      </c>
      <c r="AC18" s="348" t="s">
        <v>139</v>
      </c>
      <c r="AD18" s="291" t="s">
        <v>523</v>
      </c>
      <c r="AE18" s="348" t="s">
        <v>513</v>
      </c>
      <c r="AF18" s="291" t="s">
        <v>513</v>
      </c>
      <c r="AG18" s="291" t="s">
        <v>513</v>
      </c>
      <c r="AH18" s="283" t="s">
        <v>520</v>
      </c>
      <c r="AI18" s="283" t="s">
        <v>520</v>
      </c>
      <c r="AJ18" s="283" t="s">
        <v>520</v>
      </c>
      <c r="AK18" s="283" t="s">
        <v>520</v>
      </c>
      <c r="AL18" s="348" t="s">
        <v>456</v>
      </c>
      <c r="AM18" s="291" t="s">
        <v>512</v>
      </c>
      <c r="AN18" s="291" t="s">
        <v>512</v>
      </c>
      <c r="AO18" s="291" t="s">
        <v>512</v>
      </c>
      <c r="AP18" s="291" t="s">
        <v>526</v>
      </c>
      <c r="AQ18" s="291" t="s">
        <v>526</v>
      </c>
      <c r="AR18" s="291" t="s">
        <v>526</v>
      </c>
      <c r="AS18" s="291" t="s">
        <v>523</v>
      </c>
      <c r="AT18" s="283" t="s">
        <v>520</v>
      </c>
      <c r="AU18" s="291" t="s">
        <v>523</v>
      </c>
      <c r="AV18" s="291" t="s">
        <v>530</v>
      </c>
      <c r="AW18" s="291" t="s">
        <v>510</v>
      </c>
      <c r="AX18" s="291" t="s">
        <v>510</v>
      </c>
      <c r="AY18" s="291" t="s">
        <v>456</v>
      </c>
      <c r="AZ18" s="291" t="s">
        <v>456</v>
      </c>
      <c r="BA18" s="291" t="s">
        <v>456</v>
      </c>
      <c r="BB18" s="291" t="s">
        <v>456</v>
      </c>
      <c r="BC18" s="283" t="s">
        <v>520</v>
      </c>
      <c r="BD18" s="283" t="s">
        <v>520</v>
      </c>
      <c r="BE18" s="291" t="s">
        <v>537</v>
      </c>
      <c r="BF18" s="291" t="s">
        <v>537</v>
      </c>
      <c r="BG18" s="291" t="s">
        <v>141</v>
      </c>
      <c r="BH18" s="291" t="s">
        <v>511</v>
      </c>
      <c r="BI18" s="291" t="s">
        <v>142</v>
      </c>
      <c r="BJ18" s="283" t="s">
        <v>520</v>
      </c>
      <c r="BK18" s="288" t="s">
        <v>518</v>
      </c>
    </row>
    <row r="19" spans="1:63" ht="15.75" x14ac:dyDescent="0.25">
      <c r="A19" s="187" t="s">
        <v>253</v>
      </c>
      <c r="B19" s="188" t="s">
        <v>61</v>
      </c>
      <c r="C19" s="283" t="s">
        <v>514</v>
      </c>
      <c r="D19" s="283" t="s">
        <v>514</v>
      </c>
      <c r="E19" s="283" t="s">
        <v>515</v>
      </c>
      <c r="F19" s="283" t="s">
        <v>515</v>
      </c>
      <c r="G19" s="283" t="s">
        <v>516</v>
      </c>
      <c r="H19" s="284" t="s">
        <v>512</v>
      </c>
      <c r="I19" s="283" t="s">
        <v>456</v>
      </c>
      <c r="J19" s="283" t="s">
        <v>134</v>
      </c>
      <c r="K19" s="283" t="s">
        <v>134</v>
      </c>
      <c r="L19" s="283" t="s">
        <v>135</v>
      </c>
      <c r="M19" s="285" t="s">
        <v>517</v>
      </c>
      <c r="N19" s="285" t="s">
        <v>517</v>
      </c>
      <c r="O19" s="287" t="s">
        <v>519</v>
      </c>
      <c r="P19" s="287" t="s">
        <v>136</v>
      </c>
      <c r="Q19" s="284" t="s">
        <v>236</v>
      </c>
      <c r="R19" s="283" t="s">
        <v>520</v>
      </c>
      <c r="S19" s="283" t="s">
        <v>520</v>
      </c>
      <c r="T19" s="283" t="s">
        <v>520</v>
      </c>
      <c r="U19" s="283" t="s">
        <v>520</v>
      </c>
      <c r="V19" s="283" t="s">
        <v>520</v>
      </c>
      <c r="W19" s="283" t="s">
        <v>520</v>
      </c>
      <c r="X19" s="283" t="s">
        <v>520</v>
      </c>
      <c r="Y19" s="283" t="s">
        <v>520</v>
      </c>
      <c r="Z19" s="287" t="s">
        <v>456</v>
      </c>
      <c r="AA19" s="348" t="s">
        <v>510</v>
      </c>
      <c r="AB19" s="348" t="s">
        <v>139</v>
      </c>
      <c r="AC19" s="348" t="s">
        <v>139</v>
      </c>
      <c r="AD19" s="291" t="s">
        <v>523</v>
      </c>
      <c r="AE19" s="348" t="s">
        <v>513</v>
      </c>
      <c r="AF19" s="291" t="s">
        <v>513</v>
      </c>
      <c r="AG19" s="291" t="s">
        <v>513</v>
      </c>
      <c r="AH19" s="283" t="s">
        <v>520</v>
      </c>
      <c r="AI19" s="283" t="s">
        <v>520</v>
      </c>
      <c r="AJ19" s="283" t="s">
        <v>520</v>
      </c>
      <c r="AK19" s="283" t="s">
        <v>520</v>
      </c>
      <c r="AL19" s="348" t="s">
        <v>456</v>
      </c>
      <c r="AM19" s="291" t="s">
        <v>512</v>
      </c>
      <c r="AN19" s="291" t="s">
        <v>512</v>
      </c>
      <c r="AO19" s="291" t="s">
        <v>512</v>
      </c>
      <c r="AP19" s="291" t="s">
        <v>526</v>
      </c>
      <c r="AQ19" s="291" t="s">
        <v>526</v>
      </c>
      <c r="AR19" s="291" t="s">
        <v>526</v>
      </c>
      <c r="AS19" s="291" t="s">
        <v>523</v>
      </c>
      <c r="AT19" s="291" t="s">
        <v>523</v>
      </c>
      <c r="AU19" s="291" t="s">
        <v>523</v>
      </c>
      <c r="AV19" s="291" t="s">
        <v>530</v>
      </c>
      <c r="AW19" s="291" t="s">
        <v>510</v>
      </c>
      <c r="AX19" s="291" t="s">
        <v>510</v>
      </c>
      <c r="AY19" s="291" t="s">
        <v>456</v>
      </c>
      <c r="AZ19" s="291" t="s">
        <v>456</v>
      </c>
      <c r="BA19" s="291" t="s">
        <v>456</v>
      </c>
      <c r="BB19" s="291" t="s">
        <v>456</v>
      </c>
      <c r="BC19" s="283" t="s">
        <v>520</v>
      </c>
      <c r="BD19" s="283" t="s">
        <v>520</v>
      </c>
      <c r="BE19" s="291" t="s">
        <v>537</v>
      </c>
      <c r="BF19" s="291" t="s">
        <v>537</v>
      </c>
      <c r="BG19" s="291" t="s">
        <v>141</v>
      </c>
      <c r="BH19" s="291" t="s">
        <v>511</v>
      </c>
      <c r="BI19" s="291" t="s">
        <v>142</v>
      </c>
      <c r="BJ19" s="283" t="s">
        <v>520</v>
      </c>
      <c r="BK19" s="288" t="s">
        <v>518</v>
      </c>
    </row>
    <row r="20" spans="1:63" ht="15.75" x14ac:dyDescent="0.25">
      <c r="A20" s="187" t="s">
        <v>254</v>
      </c>
      <c r="B20" s="188" t="s">
        <v>62</v>
      </c>
      <c r="C20" s="283" t="s">
        <v>514</v>
      </c>
      <c r="D20" s="283" t="s">
        <v>514</v>
      </c>
      <c r="E20" s="283" t="s">
        <v>515</v>
      </c>
      <c r="F20" s="283" t="s">
        <v>515</v>
      </c>
      <c r="G20" s="283" t="s">
        <v>516</v>
      </c>
      <c r="H20" s="284" t="s">
        <v>512</v>
      </c>
      <c r="I20" s="283" t="s">
        <v>456</v>
      </c>
      <c r="J20" s="283" t="s">
        <v>134</v>
      </c>
      <c r="K20" s="283" t="s">
        <v>134</v>
      </c>
      <c r="L20" s="283" t="s">
        <v>135</v>
      </c>
      <c r="M20" s="285" t="s">
        <v>517</v>
      </c>
      <c r="N20" s="285" t="s">
        <v>517</v>
      </c>
      <c r="O20" s="287" t="s">
        <v>519</v>
      </c>
      <c r="P20" s="287" t="s">
        <v>136</v>
      </c>
      <c r="Q20" s="284" t="s">
        <v>236</v>
      </c>
      <c r="R20" s="283" t="s">
        <v>520</v>
      </c>
      <c r="S20" s="283" t="s">
        <v>520</v>
      </c>
      <c r="T20" s="283" t="s">
        <v>520</v>
      </c>
      <c r="U20" s="283" t="s">
        <v>520</v>
      </c>
      <c r="V20" s="283" t="s">
        <v>520</v>
      </c>
      <c r="W20" s="283" t="s">
        <v>520</v>
      </c>
      <c r="X20" s="283" t="s">
        <v>520</v>
      </c>
      <c r="Y20" s="283" t="s">
        <v>520</v>
      </c>
      <c r="Z20" s="287" t="s">
        <v>456</v>
      </c>
      <c r="AA20" s="348" t="s">
        <v>510</v>
      </c>
      <c r="AB20" s="348" t="s">
        <v>139</v>
      </c>
      <c r="AC20" s="348" t="s">
        <v>139</v>
      </c>
      <c r="AD20" s="291" t="s">
        <v>523</v>
      </c>
      <c r="AE20" s="348" t="s">
        <v>513</v>
      </c>
      <c r="AF20" s="291" t="s">
        <v>513</v>
      </c>
      <c r="AG20" s="291" t="s">
        <v>513</v>
      </c>
      <c r="AH20" s="283" t="s">
        <v>520</v>
      </c>
      <c r="AI20" s="283" t="s">
        <v>520</v>
      </c>
      <c r="AJ20" s="283" t="s">
        <v>520</v>
      </c>
      <c r="AK20" s="283" t="s">
        <v>520</v>
      </c>
      <c r="AL20" s="348" t="s">
        <v>456</v>
      </c>
      <c r="AM20" s="291" t="s">
        <v>512</v>
      </c>
      <c r="AN20" s="291" t="s">
        <v>512</v>
      </c>
      <c r="AO20" s="291" t="s">
        <v>512</v>
      </c>
      <c r="AP20" s="291" t="s">
        <v>526</v>
      </c>
      <c r="AQ20" s="291" t="s">
        <v>526</v>
      </c>
      <c r="AR20" s="291" t="s">
        <v>526</v>
      </c>
      <c r="AS20" s="291" t="s">
        <v>523</v>
      </c>
      <c r="AT20" s="291" t="s">
        <v>523</v>
      </c>
      <c r="AU20" s="291" t="s">
        <v>523</v>
      </c>
      <c r="AV20" s="291" t="s">
        <v>530</v>
      </c>
      <c r="AW20" s="291" t="s">
        <v>510</v>
      </c>
      <c r="AX20" s="291" t="s">
        <v>510</v>
      </c>
      <c r="AY20" s="291" t="s">
        <v>456</v>
      </c>
      <c r="AZ20" s="291" t="s">
        <v>456</v>
      </c>
      <c r="BA20" s="291" t="s">
        <v>456</v>
      </c>
      <c r="BB20" s="291" t="s">
        <v>456</v>
      </c>
      <c r="BC20" s="283" t="s">
        <v>520</v>
      </c>
      <c r="BD20" s="283" t="s">
        <v>520</v>
      </c>
      <c r="BE20" s="291" t="s">
        <v>537</v>
      </c>
      <c r="BF20" s="291" t="s">
        <v>537</v>
      </c>
      <c r="BG20" s="291" t="s">
        <v>141</v>
      </c>
      <c r="BH20" s="291" t="s">
        <v>511</v>
      </c>
      <c r="BI20" s="291" t="s">
        <v>142</v>
      </c>
      <c r="BJ20" s="283" t="s">
        <v>520</v>
      </c>
      <c r="BK20" s="288" t="s">
        <v>518</v>
      </c>
    </row>
    <row r="21" spans="1:63" ht="15.75" x14ac:dyDescent="0.25">
      <c r="A21" s="187" t="s">
        <v>255</v>
      </c>
      <c r="B21" s="188" t="s">
        <v>63</v>
      </c>
      <c r="C21" s="283" t="s">
        <v>514</v>
      </c>
      <c r="D21" s="283" t="s">
        <v>514</v>
      </c>
      <c r="E21" s="283" t="s">
        <v>515</v>
      </c>
      <c r="F21" s="283" t="s">
        <v>515</v>
      </c>
      <c r="G21" s="283" t="s">
        <v>516</v>
      </c>
      <c r="H21" s="284" t="s">
        <v>512</v>
      </c>
      <c r="I21" s="283" t="s">
        <v>456</v>
      </c>
      <c r="J21" s="283" t="s">
        <v>134</v>
      </c>
      <c r="K21" s="283" t="s">
        <v>134</v>
      </c>
      <c r="L21" s="283" t="s">
        <v>135</v>
      </c>
      <c r="M21" s="285" t="s">
        <v>517</v>
      </c>
      <c r="N21" s="285" t="s">
        <v>517</v>
      </c>
      <c r="O21" s="287" t="s">
        <v>519</v>
      </c>
      <c r="P21" s="287" t="s">
        <v>136</v>
      </c>
      <c r="Q21" s="284" t="s">
        <v>236</v>
      </c>
      <c r="R21" s="283" t="s">
        <v>520</v>
      </c>
      <c r="S21" s="283" t="s">
        <v>520</v>
      </c>
      <c r="T21" s="283" t="s">
        <v>520</v>
      </c>
      <c r="U21" s="283" t="s">
        <v>520</v>
      </c>
      <c r="V21" s="283" t="s">
        <v>520</v>
      </c>
      <c r="W21" s="283" t="s">
        <v>520</v>
      </c>
      <c r="X21" s="283" t="s">
        <v>520</v>
      </c>
      <c r="Y21" s="283" t="s">
        <v>520</v>
      </c>
      <c r="Z21" s="287" t="s">
        <v>456</v>
      </c>
      <c r="AA21" s="348" t="s">
        <v>510</v>
      </c>
      <c r="AB21" s="348" t="s">
        <v>139</v>
      </c>
      <c r="AC21" s="348" t="s">
        <v>139</v>
      </c>
      <c r="AD21" s="291" t="s">
        <v>523</v>
      </c>
      <c r="AE21" s="348" t="s">
        <v>513</v>
      </c>
      <c r="AF21" s="291" t="s">
        <v>513</v>
      </c>
      <c r="AG21" s="291" t="s">
        <v>513</v>
      </c>
      <c r="AH21" s="283" t="s">
        <v>520</v>
      </c>
      <c r="AI21" s="283" t="s">
        <v>520</v>
      </c>
      <c r="AJ21" s="283" t="s">
        <v>520</v>
      </c>
      <c r="AK21" s="283" t="s">
        <v>520</v>
      </c>
      <c r="AL21" s="348" t="s">
        <v>456</v>
      </c>
      <c r="AM21" s="291" t="s">
        <v>512</v>
      </c>
      <c r="AN21" s="291" t="s">
        <v>512</v>
      </c>
      <c r="AO21" s="291" t="s">
        <v>512</v>
      </c>
      <c r="AP21" s="291" t="s">
        <v>526</v>
      </c>
      <c r="AQ21" s="291" t="s">
        <v>526</v>
      </c>
      <c r="AR21" s="291" t="s">
        <v>526</v>
      </c>
      <c r="AS21" s="291" t="s">
        <v>523</v>
      </c>
      <c r="AT21" s="291" t="s">
        <v>523</v>
      </c>
      <c r="AU21" s="291" t="s">
        <v>523</v>
      </c>
      <c r="AV21" s="291" t="s">
        <v>530</v>
      </c>
      <c r="AW21" s="291" t="s">
        <v>510</v>
      </c>
      <c r="AX21" s="291" t="s">
        <v>510</v>
      </c>
      <c r="AY21" s="291" t="s">
        <v>456</v>
      </c>
      <c r="AZ21" s="291" t="s">
        <v>456</v>
      </c>
      <c r="BA21" s="291" t="s">
        <v>456</v>
      </c>
      <c r="BB21" s="291" t="s">
        <v>456</v>
      </c>
      <c r="BC21" s="283" t="s">
        <v>520</v>
      </c>
      <c r="BD21" s="283" t="s">
        <v>520</v>
      </c>
      <c r="BE21" s="291" t="s">
        <v>537</v>
      </c>
      <c r="BF21" s="291" t="s">
        <v>537</v>
      </c>
      <c r="BG21" s="291" t="s">
        <v>141</v>
      </c>
      <c r="BH21" s="291" t="s">
        <v>511</v>
      </c>
      <c r="BI21" s="291" t="s">
        <v>142</v>
      </c>
      <c r="BJ21" s="283" t="s">
        <v>520</v>
      </c>
      <c r="BK21" s="288" t="s">
        <v>518</v>
      </c>
    </row>
    <row r="22" spans="1:63" ht="15.75" x14ac:dyDescent="0.25">
      <c r="A22" s="187" t="s">
        <v>256</v>
      </c>
      <c r="B22" s="188" t="s">
        <v>64</v>
      </c>
      <c r="C22" s="283" t="s">
        <v>514</v>
      </c>
      <c r="D22" s="283" t="s">
        <v>514</v>
      </c>
      <c r="E22" s="283" t="s">
        <v>515</v>
      </c>
      <c r="F22" s="283" t="s">
        <v>515</v>
      </c>
      <c r="G22" s="283" t="s">
        <v>516</v>
      </c>
      <c r="H22" s="284" t="s">
        <v>512</v>
      </c>
      <c r="I22" s="283" t="s">
        <v>456</v>
      </c>
      <c r="J22" s="283" t="s">
        <v>134</v>
      </c>
      <c r="K22" s="283" t="s">
        <v>134</v>
      </c>
      <c r="L22" s="283" t="s">
        <v>135</v>
      </c>
      <c r="M22" s="285" t="s">
        <v>517</v>
      </c>
      <c r="N22" s="285" t="s">
        <v>517</v>
      </c>
      <c r="O22" s="287" t="s">
        <v>519</v>
      </c>
      <c r="P22" s="287" t="s">
        <v>136</v>
      </c>
      <c r="Q22" s="284" t="s">
        <v>236</v>
      </c>
      <c r="R22" s="283" t="s">
        <v>520</v>
      </c>
      <c r="S22" s="283" t="s">
        <v>520</v>
      </c>
      <c r="T22" s="283" t="s">
        <v>520</v>
      </c>
      <c r="U22" s="283" t="s">
        <v>520</v>
      </c>
      <c r="V22" s="283" t="s">
        <v>520</v>
      </c>
      <c r="W22" s="283" t="s">
        <v>520</v>
      </c>
      <c r="X22" s="283" t="s">
        <v>520</v>
      </c>
      <c r="Y22" s="283" t="s">
        <v>520</v>
      </c>
      <c r="Z22" s="287" t="s">
        <v>456</v>
      </c>
      <c r="AA22" s="348" t="s">
        <v>510</v>
      </c>
      <c r="AB22" s="348" t="s">
        <v>139</v>
      </c>
      <c r="AC22" s="348" t="s">
        <v>139</v>
      </c>
      <c r="AD22" s="291" t="s">
        <v>523</v>
      </c>
      <c r="AE22" s="348" t="s">
        <v>513</v>
      </c>
      <c r="AF22" s="291" t="s">
        <v>513</v>
      </c>
      <c r="AG22" s="291" t="s">
        <v>513</v>
      </c>
      <c r="AH22" s="283" t="s">
        <v>520</v>
      </c>
      <c r="AI22" s="283" t="s">
        <v>520</v>
      </c>
      <c r="AJ22" s="283" t="s">
        <v>520</v>
      </c>
      <c r="AK22" s="283" t="s">
        <v>520</v>
      </c>
      <c r="AL22" s="348" t="s">
        <v>456</v>
      </c>
      <c r="AM22" s="291" t="s">
        <v>512</v>
      </c>
      <c r="AN22" s="291" t="s">
        <v>512</v>
      </c>
      <c r="AO22" s="291" t="s">
        <v>512</v>
      </c>
      <c r="AP22" s="291" t="s">
        <v>526</v>
      </c>
      <c r="AQ22" s="291" t="s">
        <v>526</v>
      </c>
      <c r="AR22" s="291" t="s">
        <v>526</v>
      </c>
      <c r="AS22" s="291" t="s">
        <v>523</v>
      </c>
      <c r="AT22" s="291" t="s">
        <v>523</v>
      </c>
      <c r="AU22" s="291" t="s">
        <v>523</v>
      </c>
      <c r="AV22" s="291" t="s">
        <v>530</v>
      </c>
      <c r="AW22" s="291" t="s">
        <v>510</v>
      </c>
      <c r="AX22" s="291" t="s">
        <v>510</v>
      </c>
      <c r="AY22" s="291" t="s">
        <v>456</v>
      </c>
      <c r="AZ22" s="291" t="s">
        <v>456</v>
      </c>
      <c r="BA22" s="291" t="s">
        <v>456</v>
      </c>
      <c r="BB22" s="291" t="s">
        <v>456</v>
      </c>
      <c r="BC22" s="283" t="s">
        <v>520</v>
      </c>
      <c r="BD22" s="283" t="s">
        <v>520</v>
      </c>
      <c r="BE22" s="291" t="s">
        <v>537</v>
      </c>
      <c r="BF22" s="291" t="s">
        <v>537</v>
      </c>
      <c r="BG22" s="291" t="s">
        <v>141</v>
      </c>
      <c r="BH22" s="291" t="s">
        <v>511</v>
      </c>
      <c r="BI22" s="291" t="s">
        <v>142</v>
      </c>
      <c r="BJ22" s="283" t="s">
        <v>520</v>
      </c>
      <c r="BK22" s="288" t="s">
        <v>518</v>
      </c>
    </row>
    <row r="23" spans="1:63" ht="15.75" x14ac:dyDescent="0.25">
      <c r="A23" s="187" t="s">
        <v>257</v>
      </c>
      <c r="B23" s="188" t="s">
        <v>65</v>
      </c>
      <c r="C23" s="283" t="s">
        <v>514</v>
      </c>
      <c r="D23" s="283" t="s">
        <v>514</v>
      </c>
      <c r="E23" s="283" t="s">
        <v>515</v>
      </c>
      <c r="F23" s="283" t="s">
        <v>515</v>
      </c>
      <c r="G23" s="283" t="s">
        <v>516</v>
      </c>
      <c r="H23" s="284" t="s">
        <v>512</v>
      </c>
      <c r="I23" s="283" t="s">
        <v>456</v>
      </c>
      <c r="J23" s="283" t="s">
        <v>134</v>
      </c>
      <c r="K23" s="283" t="s">
        <v>134</v>
      </c>
      <c r="L23" s="283" t="s">
        <v>135</v>
      </c>
      <c r="M23" s="285" t="s">
        <v>517</v>
      </c>
      <c r="N23" s="285" t="s">
        <v>517</v>
      </c>
      <c r="O23" s="287" t="s">
        <v>519</v>
      </c>
      <c r="P23" s="287" t="s">
        <v>456</v>
      </c>
      <c r="Q23" s="284" t="s">
        <v>236</v>
      </c>
      <c r="R23" s="283" t="s">
        <v>520</v>
      </c>
      <c r="S23" s="283" t="s">
        <v>520</v>
      </c>
      <c r="T23" s="283" t="s">
        <v>520</v>
      </c>
      <c r="U23" s="283" t="s">
        <v>520</v>
      </c>
      <c r="V23" s="283" t="s">
        <v>520</v>
      </c>
      <c r="W23" s="283" t="s">
        <v>520</v>
      </c>
      <c r="X23" s="283" t="s">
        <v>520</v>
      </c>
      <c r="Y23" s="283" t="s">
        <v>520</v>
      </c>
      <c r="Z23" s="287" t="s">
        <v>456</v>
      </c>
      <c r="AA23" s="348" t="s">
        <v>510</v>
      </c>
      <c r="AB23" s="348" t="s">
        <v>139</v>
      </c>
      <c r="AC23" s="348" t="s">
        <v>139</v>
      </c>
      <c r="AD23" s="291" t="s">
        <v>523</v>
      </c>
      <c r="AE23" s="348" t="s">
        <v>513</v>
      </c>
      <c r="AF23" s="291" t="s">
        <v>513</v>
      </c>
      <c r="AG23" s="291" t="s">
        <v>513</v>
      </c>
      <c r="AH23" s="283" t="s">
        <v>520</v>
      </c>
      <c r="AI23" s="283" t="s">
        <v>520</v>
      </c>
      <c r="AJ23" s="283" t="s">
        <v>520</v>
      </c>
      <c r="AK23" s="283" t="s">
        <v>520</v>
      </c>
      <c r="AL23" s="348" t="s">
        <v>456</v>
      </c>
      <c r="AM23" s="291" t="s">
        <v>512</v>
      </c>
      <c r="AN23" s="291" t="s">
        <v>512</v>
      </c>
      <c r="AO23" s="291" t="s">
        <v>512</v>
      </c>
      <c r="AP23" s="291" t="s">
        <v>526</v>
      </c>
      <c r="AQ23" s="291" t="s">
        <v>526</v>
      </c>
      <c r="AR23" s="291" t="s">
        <v>526</v>
      </c>
      <c r="AS23" s="291" t="s">
        <v>523</v>
      </c>
      <c r="AT23" s="283" t="s">
        <v>520</v>
      </c>
      <c r="AU23" s="291" t="s">
        <v>523</v>
      </c>
      <c r="AV23" s="291" t="s">
        <v>530</v>
      </c>
      <c r="AW23" s="291" t="s">
        <v>510</v>
      </c>
      <c r="AX23" s="291" t="s">
        <v>510</v>
      </c>
      <c r="AY23" s="291" t="s">
        <v>456</v>
      </c>
      <c r="AZ23" s="291" t="s">
        <v>456</v>
      </c>
      <c r="BA23" s="291" t="s">
        <v>456</v>
      </c>
      <c r="BB23" s="291" t="s">
        <v>456</v>
      </c>
      <c r="BC23" s="283" t="s">
        <v>520</v>
      </c>
      <c r="BD23" s="283" t="s">
        <v>520</v>
      </c>
      <c r="BE23" s="291" t="s">
        <v>537</v>
      </c>
      <c r="BF23" s="291" t="s">
        <v>537</v>
      </c>
      <c r="BG23" s="291" t="s">
        <v>141</v>
      </c>
      <c r="BH23" s="291" t="s">
        <v>511</v>
      </c>
      <c r="BI23" s="291" t="s">
        <v>142</v>
      </c>
      <c r="BJ23" s="283" t="s">
        <v>520</v>
      </c>
      <c r="BK23" s="288" t="s">
        <v>518</v>
      </c>
    </row>
    <row r="24" spans="1:63" ht="15.75" x14ac:dyDescent="0.25">
      <c r="A24" s="187" t="s">
        <v>258</v>
      </c>
      <c r="B24" s="188" t="s">
        <v>66</v>
      </c>
      <c r="C24" s="283" t="s">
        <v>514</v>
      </c>
      <c r="D24" s="283" t="s">
        <v>514</v>
      </c>
      <c r="E24" s="283" t="s">
        <v>515</v>
      </c>
      <c r="F24" s="283" t="s">
        <v>515</v>
      </c>
      <c r="G24" s="283" t="s">
        <v>516</v>
      </c>
      <c r="H24" s="284" t="s">
        <v>512</v>
      </c>
      <c r="I24" s="283" t="s">
        <v>456</v>
      </c>
      <c r="J24" s="283" t="s">
        <v>134</v>
      </c>
      <c r="K24" s="283" t="s">
        <v>134</v>
      </c>
      <c r="L24" s="283" t="s">
        <v>135</v>
      </c>
      <c r="M24" s="285" t="s">
        <v>517</v>
      </c>
      <c r="N24" s="285" t="s">
        <v>517</v>
      </c>
      <c r="O24" s="287" t="s">
        <v>519</v>
      </c>
      <c r="P24" s="287" t="s">
        <v>136</v>
      </c>
      <c r="Q24" s="284" t="s">
        <v>236</v>
      </c>
      <c r="R24" s="283" t="s">
        <v>520</v>
      </c>
      <c r="S24" s="283" t="s">
        <v>520</v>
      </c>
      <c r="T24" s="283" t="s">
        <v>520</v>
      </c>
      <c r="U24" s="283" t="s">
        <v>520</v>
      </c>
      <c r="V24" s="283" t="s">
        <v>520</v>
      </c>
      <c r="W24" s="283" t="s">
        <v>520</v>
      </c>
      <c r="X24" s="283" t="s">
        <v>520</v>
      </c>
      <c r="Y24" s="283" t="s">
        <v>520</v>
      </c>
      <c r="Z24" s="287" t="s">
        <v>456</v>
      </c>
      <c r="AA24" s="348" t="s">
        <v>510</v>
      </c>
      <c r="AB24" s="348" t="s">
        <v>139</v>
      </c>
      <c r="AC24" s="348" t="s">
        <v>139</v>
      </c>
      <c r="AD24" s="291" t="s">
        <v>523</v>
      </c>
      <c r="AE24" s="348" t="s">
        <v>513</v>
      </c>
      <c r="AF24" s="291" t="s">
        <v>513</v>
      </c>
      <c r="AG24" s="291" t="s">
        <v>513</v>
      </c>
      <c r="AH24" s="283" t="s">
        <v>520</v>
      </c>
      <c r="AI24" s="283" t="s">
        <v>520</v>
      </c>
      <c r="AJ24" s="283" t="s">
        <v>520</v>
      </c>
      <c r="AK24" s="283" t="s">
        <v>520</v>
      </c>
      <c r="AL24" s="348" t="s">
        <v>456</v>
      </c>
      <c r="AM24" s="291" t="s">
        <v>512</v>
      </c>
      <c r="AN24" s="291" t="s">
        <v>512</v>
      </c>
      <c r="AO24" s="291" t="s">
        <v>512</v>
      </c>
      <c r="AP24" s="291" t="s">
        <v>526</v>
      </c>
      <c r="AQ24" s="291" t="s">
        <v>526</v>
      </c>
      <c r="AR24" s="291" t="s">
        <v>526</v>
      </c>
      <c r="AS24" s="291" t="s">
        <v>523</v>
      </c>
      <c r="AT24" s="291" t="s">
        <v>523</v>
      </c>
      <c r="AU24" s="291" t="s">
        <v>523</v>
      </c>
      <c r="AV24" s="291" t="s">
        <v>530</v>
      </c>
      <c r="AW24" s="291" t="s">
        <v>510</v>
      </c>
      <c r="AX24" s="291" t="s">
        <v>510</v>
      </c>
      <c r="AY24" s="291" t="s">
        <v>456</v>
      </c>
      <c r="AZ24" s="291" t="s">
        <v>456</v>
      </c>
      <c r="BA24" s="291" t="s">
        <v>456</v>
      </c>
      <c r="BB24" s="291" t="s">
        <v>456</v>
      </c>
      <c r="BC24" s="283" t="s">
        <v>520</v>
      </c>
      <c r="BD24" s="283" t="s">
        <v>520</v>
      </c>
      <c r="BE24" s="291" t="s">
        <v>537</v>
      </c>
      <c r="BF24" s="291" t="s">
        <v>537</v>
      </c>
      <c r="BG24" s="291" t="s">
        <v>141</v>
      </c>
      <c r="BH24" s="291" t="s">
        <v>511</v>
      </c>
      <c r="BI24" s="291" t="s">
        <v>142</v>
      </c>
      <c r="BJ24" s="283" t="s">
        <v>520</v>
      </c>
      <c r="BK24" s="288" t="s">
        <v>518</v>
      </c>
    </row>
    <row r="25" spans="1:63" ht="15.75" x14ac:dyDescent="0.25">
      <c r="A25" s="187" t="s">
        <v>259</v>
      </c>
      <c r="B25" s="188" t="s">
        <v>67</v>
      </c>
      <c r="C25" s="283" t="s">
        <v>514</v>
      </c>
      <c r="D25" s="283" t="s">
        <v>514</v>
      </c>
      <c r="E25" s="283" t="s">
        <v>515</v>
      </c>
      <c r="F25" s="283" t="s">
        <v>515</v>
      </c>
      <c r="G25" s="283" t="s">
        <v>516</v>
      </c>
      <c r="H25" s="284" t="s">
        <v>512</v>
      </c>
      <c r="I25" s="283" t="s">
        <v>456</v>
      </c>
      <c r="J25" s="283" t="s">
        <v>134</v>
      </c>
      <c r="K25" s="283" t="s">
        <v>134</v>
      </c>
      <c r="L25" s="283" t="s">
        <v>135</v>
      </c>
      <c r="M25" s="285" t="s">
        <v>517</v>
      </c>
      <c r="N25" s="285" t="s">
        <v>517</v>
      </c>
      <c r="O25" s="287" t="s">
        <v>519</v>
      </c>
      <c r="P25" s="287" t="s">
        <v>136</v>
      </c>
      <c r="Q25" s="284" t="s">
        <v>236</v>
      </c>
      <c r="R25" s="283" t="s">
        <v>520</v>
      </c>
      <c r="S25" s="283" t="s">
        <v>520</v>
      </c>
      <c r="T25" s="283" t="s">
        <v>520</v>
      </c>
      <c r="U25" s="283" t="s">
        <v>520</v>
      </c>
      <c r="V25" s="283" t="s">
        <v>520</v>
      </c>
      <c r="W25" s="283" t="s">
        <v>520</v>
      </c>
      <c r="X25" s="283" t="s">
        <v>520</v>
      </c>
      <c r="Y25" s="283" t="s">
        <v>520</v>
      </c>
      <c r="Z25" s="287" t="s">
        <v>456</v>
      </c>
      <c r="AA25" s="348" t="s">
        <v>510</v>
      </c>
      <c r="AB25" s="348" t="s">
        <v>139</v>
      </c>
      <c r="AC25" s="348" t="s">
        <v>139</v>
      </c>
      <c r="AD25" s="291" t="s">
        <v>523</v>
      </c>
      <c r="AE25" s="348" t="s">
        <v>513</v>
      </c>
      <c r="AF25" s="291" t="s">
        <v>513</v>
      </c>
      <c r="AG25" s="291" t="s">
        <v>513</v>
      </c>
      <c r="AH25" s="283" t="s">
        <v>520</v>
      </c>
      <c r="AI25" s="283" t="s">
        <v>520</v>
      </c>
      <c r="AJ25" s="283" t="s">
        <v>520</v>
      </c>
      <c r="AK25" s="283" t="s">
        <v>520</v>
      </c>
      <c r="AL25" s="348" t="s">
        <v>456</v>
      </c>
      <c r="AM25" s="291" t="s">
        <v>512</v>
      </c>
      <c r="AN25" s="291" t="s">
        <v>512</v>
      </c>
      <c r="AO25" s="291" t="s">
        <v>512</v>
      </c>
      <c r="AP25" s="291" t="s">
        <v>526</v>
      </c>
      <c r="AQ25" s="291" t="s">
        <v>526</v>
      </c>
      <c r="AR25" s="291" t="s">
        <v>526</v>
      </c>
      <c r="AS25" s="291" t="s">
        <v>523</v>
      </c>
      <c r="AT25" s="291" t="s">
        <v>523</v>
      </c>
      <c r="AU25" s="291" t="s">
        <v>523</v>
      </c>
      <c r="AV25" s="291" t="s">
        <v>530</v>
      </c>
      <c r="AW25" s="291" t="s">
        <v>510</v>
      </c>
      <c r="AX25" s="291" t="s">
        <v>510</v>
      </c>
      <c r="AY25" s="291" t="s">
        <v>456</v>
      </c>
      <c r="AZ25" s="291" t="s">
        <v>456</v>
      </c>
      <c r="BA25" s="291" t="s">
        <v>456</v>
      </c>
      <c r="BB25" s="291" t="s">
        <v>456</v>
      </c>
      <c r="BC25" s="283" t="s">
        <v>520</v>
      </c>
      <c r="BD25" s="283" t="s">
        <v>520</v>
      </c>
      <c r="BE25" s="291" t="s">
        <v>537</v>
      </c>
      <c r="BF25" s="291" t="s">
        <v>537</v>
      </c>
      <c r="BG25" s="291" t="s">
        <v>141</v>
      </c>
      <c r="BH25" s="291" t="s">
        <v>511</v>
      </c>
      <c r="BI25" s="291" t="s">
        <v>142</v>
      </c>
      <c r="BJ25" s="283" t="s">
        <v>520</v>
      </c>
      <c r="BK25" s="288" t="s">
        <v>518</v>
      </c>
    </row>
    <row r="26" spans="1:63" ht="15.75" x14ac:dyDescent="0.25">
      <c r="A26" s="187" t="s">
        <v>260</v>
      </c>
      <c r="B26" s="188" t="s">
        <v>69</v>
      </c>
      <c r="C26" s="283" t="s">
        <v>514</v>
      </c>
      <c r="D26" s="283" t="s">
        <v>514</v>
      </c>
      <c r="E26" s="283" t="s">
        <v>515</v>
      </c>
      <c r="F26" s="283" t="s">
        <v>515</v>
      </c>
      <c r="G26" s="283" t="s">
        <v>516</v>
      </c>
      <c r="H26" s="284" t="s">
        <v>512</v>
      </c>
      <c r="I26" s="283" t="s">
        <v>133</v>
      </c>
      <c r="J26" s="283" t="s">
        <v>134</v>
      </c>
      <c r="K26" s="283" t="s">
        <v>134</v>
      </c>
      <c r="L26" s="283" t="s">
        <v>135</v>
      </c>
      <c r="M26" s="285" t="s">
        <v>517</v>
      </c>
      <c r="N26" s="285" t="s">
        <v>517</v>
      </c>
      <c r="O26" s="287" t="s">
        <v>519</v>
      </c>
      <c r="P26" s="287" t="s">
        <v>137</v>
      </c>
      <c r="Q26" s="284" t="s">
        <v>521</v>
      </c>
      <c r="R26" s="283" t="s">
        <v>520</v>
      </c>
      <c r="S26" s="283" t="s">
        <v>520</v>
      </c>
      <c r="T26" s="283" t="s">
        <v>520</v>
      </c>
      <c r="U26" s="283" t="s">
        <v>520</v>
      </c>
      <c r="V26" s="283" t="s">
        <v>520</v>
      </c>
      <c r="W26" s="283" t="s">
        <v>520</v>
      </c>
      <c r="X26" s="283" t="s">
        <v>520</v>
      </c>
      <c r="Y26" s="283" t="s">
        <v>520</v>
      </c>
      <c r="Z26" s="283" t="s">
        <v>520</v>
      </c>
      <c r="AA26" s="348" t="s">
        <v>510</v>
      </c>
      <c r="AB26" s="348" t="s">
        <v>139</v>
      </c>
      <c r="AC26" s="348" t="s">
        <v>139</v>
      </c>
      <c r="AD26" s="291" t="s">
        <v>523</v>
      </c>
      <c r="AE26" s="348" t="s">
        <v>513</v>
      </c>
      <c r="AF26" s="291" t="s">
        <v>513</v>
      </c>
      <c r="AG26" s="291" t="s">
        <v>513</v>
      </c>
      <c r="AH26" s="283" t="s">
        <v>520</v>
      </c>
      <c r="AI26" s="283" t="s">
        <v>520</v>
      </c>
      <c r="AJ26" s="283" t="s">
        <v>520</v>
      </c>
      <c r="AK26" s="283" t="s">
        <v>520</v>
      </c>
      <c r="AL26" s="348" t="s">
        <v>133</v>
      </c>
      <c r="AM26" s="291" t="s">
        <v>512</v>
      </c>
      <c r="AN26" s="291" t="s">
        <v>512</v>
      </c>
      <c r="AO26" s="291" t="s">
        <v>512</v>
      </c>
      <c r="AP26" s="283" t="s">
        <v>525</v>
      </c>
      <c r="AQ26" s="283" t="s">
        <v>525</v>
      </c>
      <c r="AR26" s="291" t="s">
        <v>528</v>
      </c>
      <c r="AS26" s="291" t="s">
        <v>523</v>
      </c>
      <c r="AT26" s="283" t="s">
        <v>520</v>
      </c>
      <c r="AU26" s="291" t="s">
        <v>523</v>
      </c>
      <c r="AV26" s="291" t="s">
        <v>531</v>
      </c>
      <c r="AW26" s="291" t="s">
        <v>510</v>
      </c>
      <c r="AX26" s="291" t="s">
        <v>510</v>
      </c>
      <c r="AY26" s="291" t="s">
        <v>456</v>
      </c>
      <c r="AZ26" s="291" t="s">
        <v>456</v>
      </c>
      <c r="BA26" s="291" t="s">
        <v>456</v>
      </c>
      <c r="BB26" s="291" t="s">
        <v>456</v>
      </c>
      <c r="BC26" s="283" t="s">
        <v>520</v>
      </c>
      <c r="BD26" s="283" t="s">
        <v>140</v>
      </c>
      <c r="BE26" s="291" t="s">
        <v>184</v>
      </c>
      <c r="BF26" s="291" t="s">
        <v>184</v>
      </c>
      <c r="BG26" s="291" t="s">
        <v>141</v>
      </c>
      <c r="BH26" s="291" t="s">
        <v>511</v>
      </c>
      <c r="BI26" s="291" t="s">
        <v>142</v>
      </c>
      <c r="BJ26" s="283" t="s">
        <v>520</v>
      </c>
      <c r="BK26" s="288" t="s">
        <v>518</v>
      </c>
    </row>
    <row r="27" spans="1:63" ht="15.75" x14ac:dyDescent="0.25">
      <c r="A27" s="187" t="s">
        <v>261</v>
      </c>
      <c r="B27" s="188" t="s">
        <v>70</v>
      </c>
      <c r="C27" s="283" t="s">
        <v>514</v>
      </c>
      <c r="D27" s="283" t="s">
        <v>514</v>
      </c>
      <c r="E27" s="283" t="s">
        <v>515</v>
      </c>
      <c r="F27" s="283" t="s">
        <v>515</v>
      </c>
      <c r="G27" s="283" t="s">
        <v>516</v>
      </c>
      <c r="H27" s="284" t="s">
        <v>512</v>
      </c>
      <c r="I27" s="283" t="s">
        <v>133</v>
      </c>
      <c r="J27" s="283" t="s">
        <v>134</v>
      </c>
      <c r="K27" s="283" t="s">
        <v>134</v>
      </c>
      <c r="L27" s="283" t="s">
        <v>135</v>
      </c>
      <c r="M27" s="285" t="s">
        <v>517</v>
      </c>
      <c r="N27" s="285" t="s">
        <v>517</v>
      </c>
      <c r="O27" s="287" t="s">
        <v>519</v>
      </c>
      <c r="P27" s="287" t="s">
        <v>137</v>
      </c>
      <c r="Q27" s="284" t="s">
        <v>521</v>
      </c>
      <c r="R27" s="283" t="s">
        <v>520</v>
      </c>
      <c r="S27" s="283" t="s">
        <v>520</v>
      </c>
      <c r="T27" s="283" t="s">
        <v>520</v>
      </c>
      <c r="U27" s="283" t="s">
        <v>520</v>
      </c>
      <c r="V27" s="283" t="s">
        <v>520</v>
      </c>
      <c r="W27" s="283" t="s">
        <v>520</v>
      </c>
      <c r="X27" s="283" t="s">
        <v>520</v>
      </c>
      <c r="Y27" s="283" t="s">
        <v>520</v>
      </c>
      <c r="Z27" s="283" t="s">
        <v>520</v>
      </c>
      <c r="AA27" s="348" t="s">
        <v>510</v>
      </c>
      <c r="AB27" s="348" t="s">
        <v>139</v>
      </c>
      <c r="AC27" s="348" t="s">
        <v>139</v>
      </c>
      <c r="AD27" s="291" t="s">
        <v>523</v>
      </c>
      <c r="AE27" s="348" t="s">
        <v>513</v>
      </c>
      <c r="AF27" s="291" t="s">
        <v>513</v>
      </c>
      <c r="AG27" s="291" t="s">
        <v>513</v>
      </c>
      <c r="AH27" s="283" t="s">
        <v>520</v>
      </c>
      <c r="AI27" s="283" t="s">
        <v>520</v>
      </c>
      <c r="AJ27" s="283" t="s">
        <v>520</v>
      </c>
      <c r="AK27" s="283" t="s">
        <v>520</v>
      </c>
      <c r="AL27" s="348" t="s">
        <v>133</v>
      </c>
      <c r="AM27" s="291" t="s">
        <v>512</v>
      </c>
      <c r="AN27" s="291" t="s">
        <v>512</v>
      </c>
      <c r="AO27" s="291" t="s">
        <v>512</v>
      </c>
      <c r="AP27" s="283" t="s">
        <v>525</v>
      </c>
      <c r="AQ27" s="283" t="s">
        <v>525</v>
      </c>
      <c r="AR27" s="291" t="s">
        <v>528</v>
      </c>
      <c r="AS27" s="291" t="s">
        <v>523</v>
      </c>
      <c r="AT27" s="283" t="s">
        <v>520</v>
      </c>
      <c r="AU27" s="291" t="s">
        <v>523</v>
      </c>
      <c r="AV27" s="291" t="s">
        <v>531</v>
      </c>
      <c r="AW27" s="291" t="s">
        <v>510</v>
      </c>
      <c r="AX27" s="291" t="s">
        <v>510</v>
      </c>
      <c r="AY27" s="291" t="s">
        <v>456</v>
      </c>
      <c r="AZ27" s="291" t="s">
        <v>456</v>
      </c>
      <c r="BA27" s="291" t="s">
        <v>456</v>
      </c>
      <c r="BB27" s="291" t="s">
        <v>456</v>
      </c>
      <c r="BC27" s="283" t="s">
        <v>520</v>
      </c>
      <c r="BD27" s="283" t="s">
        <v>140</v>
      </c>
      <c r="BE27" s="291" t="s">
        <v>184</v>
      </c>
      <c r="BF27" s="291" t="s">
        <v>184</v>
      </c>
      <c r="BG27" s="291" t="s">
        <v>141</v>
      </c>
      <c r="BH27" s="291" t="s">
        <v>511</v>
      </c>
      <c r="BI27" s="291" t="s">
        <v>142</v>
      </c>
      <c r="BJ27" s="283" t="s">
        <v>520</v>
      </c>
      <c r="BK27" s="288" t="s">
        <v>518</v>
      </c>
    </row>
    <row r="28" spans="1:63" ht="15.75" x14ac:dyDescent="0.25">
      <c r="A28" s="187" t="s">
        <v>262</v>
      </c>
      <c r="B28" s="188" t="s">
        <v>71</v>
      </c>
      <c r="C28" s="283" t="s">
        <v>514</v>
      </c>
      <c r="D28" s="283" t="s">
        <v>514</v>
      </c>
      <c r="E28" s="283" t="s">
        <v>515</v>
      </c>
      <c r="F28" s="283" t="s">
        <v>515</v>
      </c>
      <c r="G28" s="283" t="s">
        <v>516</v>
      </c>
      <c r="H28" s="284" t="s">
        <v>512</v>
      </c>
      <c r="I28" s="283" t="s">
        <v>133</v>
      </c>
      <c r="J28" s="283" t="s">
        <v>134</v>
      </c>
      <c r="K28" s="283" t="s">
        <v>134</v>
      </c>
      <c r="L28" s="283" t="s">
        <v>135</v>
      </c>
      <c r="M28" s="285" t="s">
        <v>517</v>
      </c>
      <c r="N28" s="285" t="s">
        <v>517</v>
      </c>
      <c r="O28" s="287" t="s">
        <v>519</v>
      </c>
      <c r="P28" s="287" t="s">
        <v>137</v>
      </c>
      <c r="Q28" s="284" t="s">
        <v>521</v>
      </c>
      <c r="R28" s="283" t="s">
        <v>520</v>
      </c>
      <c r="S28" s="283" t="s">
        <v>520</v>
      </c>
      <c r="T28" s="283" t="s">
        <v>520</v>
      </c>
      <c r="U28" s="283" t="s">
        <v>520</v>
      </c>
      <c r="V28" s="283" t="s">
        <v>520</v>
      </c>
      <c r="W28" s="283" t="s">
        <v>520</v>
      </c>
      <c r="X28" s="283" t="s">
        <v>520</v>
      </c>
      <c r="Y28" s="283" t="s">
        <v>520</v>
      </c>
      <c r="Z28" s="283" t="s">
        <v>520</v>
      </c>
      <c r="AA28" s="348" t="s">
        <v>510</v>
      </c>
      <c r="AB28" s="348" t="s">
        <v>139</v>
      </c>
      <c r="AC28" s="348" t="s">
        <v>139</v>
      </c>
      <c r="AD28" s="291" t="s">
        <v>523</v>
      </c>
      <c r="AE28" s="348" t="s">
        <v>513</v>
      </c>
      <c r="AF28" s="291" t="s">
        <v>513</v>
      </c>
      <c r="AG28" s="291" t="s">
        <v>513</v>
      </c>
      <c r="AH28" s="283" t="s">
        <v>520</v>
      </c>
      <c r="AI28" s="283" t="s">
        <v>520</v>
      </c>
      <c r="AJ28" s="283" t="s">
        <v>520</v>
      </c>
      <c r="AK28" s="283" t="s">
        <v>520</v>
      </c>
      <c r="AL28" s="348" t="s">
        <v>133</v>
      </c>
      <c r="AM28" s="291" t="s">
        <v>512</v>
      </c>
      <c r="AN28" s="291" t="s">
        <v>512</v>
      </c>
      <c r="AO28" s="291" t="s">
        <v>512</v>
      </c>
      <c r="AP28" s="283" t="s">
        <v>525</v>
      </c>
      <c r="AQ28" s="283" t="s">
        <v>525</v>
      </c>
      <c r="AR28" s="291" t="s">
        <v>528</v>
      </c>
      <c r="AS28" s="291" t="s">
        <v>523</v>
      </c>
      <c r="AT28" s="283" t="s">
        <v>520</v>
      </c>
      <c r="AU28" s="291" t="s">
        <v>523</v>
      </c>
      <c r="AV28" s="291" t="s">
        <v>531</v>
      </c>
      <c r="AW28" s="291" t="s">
        <v>510</v>
      </c>
      <c r="AX28" s="291" t="s">
        <v>510</v>
      </c>
      <c r="AY28" s="291" t="s">
        <v>456</v>
      </c>
      <c r="AZ28" s="291" t="s">
        <v>456</v>
      </c>
      <c r="BA28" s="291" t="s">
        <v>456</v>
      </c>
      <c r="BB28" s="291" t="s">
        <v>456</v>
      </c>
      <c r="BC28" s="283" t="s">
        <v>520</v>
      </c>
      <c r="BD28" s="283" t="s">
        <v>140</v>
      </c>
      <c r="BE28" s="291" t="s">
        <v>184</v>
      </c>
      <c r="BF28" s="291" t="s">
        <v>184</v>
      </c>
      <c r="BG28" s="291" t="s">
        <v>141</v>
      </c>
      <c r="BH28" s="291" t="s">
        <v>511</v>
      </c>
      <c r="BI28" s="291" t="s">
        <v>142</v>
      </c>
      <c r="BJ28" s="283" t="s">
        <v>520</v>
      </c>
      <c r="BK28" s="288" t="s">
        <v>518</v>
      </c>
    </row>
    <row r="29" spans="1:63" ht="15.75" x14ac:dyDescent="0.25">
      <c r="A29" s="187" t="s">
        <v>263</v>
      </c>
      <c r="B29" s="188" t="s">
        <v>72</v>
      </c>
      <c r="C29" s="283" t="s">
        <v>514</v>
      </c>
      <c r="D29" s="283" t="s">
        <v>514</v>
      </c>
      <c r="E29" s="283" t="s">
        <v>515</v>
      </c>
      <c r="F29" s="283" t="s">
        <v>515</v>
      </c>
      <c r="G29" s="283" t="s">
        <v>516</v>
      </c>
      <c r="H29" s="284" t="s">
        <v>512</v>
      </c>
      <c r="I29" s="283" t="s">
        <v>133</v>
      </c>
      <c r="J29" s="283" t="s">
        <v>134</v>
      </c>
      <c r="K29" s="283" t="s">
        <v>134</v>
      </c>
      <c r="L29" s="283" t="s">
        <v>135</v>
      </c>
      <c r="M29" s="285" t="s">
        <v>517</v>
      </c>
      <c r="N29" s="285" t="s">
        <v>517</v>
      </c>
      <c r="O29" s="287" t="s">
        <v>519</v>
      </c>
      <c r="P29" s="287" t="s">
        <v>137</v>
      </c>
      <c r="Q29" s="284" t="s">
        <v>521</v>
      </c>
      <c r="R29" s="283" t="s">
        <v>520</v>
      </c>
      <c r="S29" s="283" t="s">
        <v>520</v>
      </c>
      <c r="T29" s="283" t="s">
        <v>520</v>
      </c>
      <c r="U29" s="283" t="s">
        <v>520</v>
      </c>
      <c r="V29" s="283" t="s">
        <v>520</v>
      </c>
      <c r="W29" s="283" t="s">
        <v>520</v>
      </c>
      <c r="X29" s="283" t="s">
        <v>520</v>
      </c>
      <c r="Y29" s="283" t="s">
        <v>520</v>
      </c>
      <c r="Z29" s="283" t="s">
        <v>520</v>
      </c>
      <c r="AA29" s="348" t="s">
        <v>510</v>
      </c>
      <c r="AB29" s="348" t="s">
        <v>139</v>
      </c>
      <c r="AC29" s="348" t="s">
        <v>139</v>
      </c>
      <c r="AD29" s="291" t="s">
        <v>523</v>
      </c>
      <c r="AE29" s="348" t="s">
        <v>513</v>
      </c>
      <c r="AF29" s="291" t="s">
        <v>513</v>
      </c>
      <c r="AG29" s="291" t="s">
        <v>513</v>
      </c>
      <c r="AH29" s="283" t="s">
        <v>520</v>
      </c>
      <c r="AI29" s="283" t="s">
        <v>520</v>
      </c>
      <c r="AJ29" s="283" t="s">
        <v>520</v>
      </c>
      <c r="AK29" s="283" t="s">
        <v>520</v>
      </c>
      <c r="AL29" s="348" t="s">
        <v>133</v>
      </c>
      <c r="AM29" s="291" t="s">
        <v>512</v>
      </c>
      <c r="AN29" s="291" t="s">
        <v>512</v>
      </c>
      <c r="AO29" s="291" t="s">
        <v>512</v>
      </c>
      <c r="AP29" s="283" t="s">
        <v>525</v>
      </c>
      <c r="AQ29" s="283" t="s">
        <v>525</v>
      </c>
      <c r="AR29" s="291" t="s">
        <v>528</v>
      </c>
      <c r="AS29" s="291" t="s">
        <v>523</v>
      </c>
      <c r="AT29" s="283" t="s">
        <v>520</v>
      </c>
      <c r="AU29" s="291" t="s">
        <v>523</v>
      </c>
      <c r="AV29" s="291" t="s">
        <v>531</v>
      </c>
      <c r="AW29" s="291" t="s">
        <v>510</v>
      </c>
      <c r="AX29" s="291" t="s">
        <v>510</v>
      </c>
      <c r="AY29" s="291" t="s">
        <v>456</v>
      </c>
      <c r="AZ29" s="291" t="s">
        <v>456</v>
      </c>
      <c r="BA29" s="291" t="s">
        <v>456</v>
      </c>
      <c r="BB29" s="291" t="s">
        <v>456</v>
      </c>
      <c r="BC29" s="283" t="s">
        <v>520</v>
      </c>
      <c r="BD29" s="283" t="s">
        <v>140</v>
      </c>
      <c r="BE29" s="291" t="s">
        <v>184</v>
      </c>
      <c r="BF29" s="291" t="s">
        <v>184</v>
      </c>
      <c r="BG29" s="291" t="s">
        <v>141</v>
      </c>
      <c r="BH29" s="291" t="s">
        <v>511</v>
      </c>
      <c r="BI29" s="291" t="s">
        <v>142</v>
      </c>
      <c r="BJ29" s="283" t="s">
        <v>520</v>
      </c>
      <c r="BK29" s="288" t="s">
        <v>518</v>
      </c>
    </row>
    <row r="30" spans="1:63" ht="15.75" x14ac:dyDescent="0.25">
      <c r="A30" s="187" t="s">
        <v>264</v>
      </c>
      <c r="B30" s="188" t="s">
        <v>73</v>
      </c>
      <c r="C30" s="283" t="s">
        <v>514</v>
      </c>
      <c r="D30" s="283" t="s">
        <v>514</v>
      </c>
      <c r="E30" s="283" t="s">
        <v>515</v>
      </c>
      <c r="F30" s="283" t="s">
        <v>515</v>
      </c>
      <c r="G30" s="283" t="s">
        <v>516</v>
      </c>
      <c r="H30" s="284" t="s">
        <v>512</v>
      </c>
      <c r="I30" s="283" t="s">
        <v>133</v>
      </c>
      <c r="J30" s="283" t="s">
        <v>134</v>
      </c>
      <c r="K30" s="283" t="s">
        <v>134</v>
      </c>
      <c r="L30" s="283" t="s">
        <v>135</v>
      </c>
      <c r="M30" s="285" t="s">
        <v>517</v>
      </c>
      <c r="N30" s="285" t="s">
        <v>517</v>
      </c>
      <c r="O30" s="287" t="s">
        <v>519</v>
      </c>
      <c r="P30" s="287" t="s">
        <v>137</v>
      </c>
      <c r="Q30" s="284" t="s">
        <v>521</v>
      </c>
      <c r="R30" s="283" t="s">
        <v>520</v>
      </c>
      <c r="S30" s="283" t="s">
        <v>520</v>
      </c>
      <c r="T30" s="283" t="s">
        <v>520</v>
      </c>
      <c r="U30" s="283" t="s">
        <v>520</v>
      </c>
      <c r="V30" s="283" t="s">
        <v>520</v>
      </c>
      <c r="W30" s="283" t="s">
        <v>520</v>
      </c>
      <c r="X30" s="283" t="s">
        <v>520</v>
      </c>
      <c r="Y30" s="283" t="s">
        <v>520</v>
      </c>
      <c r="Z30" s="283" t="s">
        <v>520</v>
      </c>
      <c r="AA30" s="348" t="s">
        <v>510</v>
      </c>
      <c r="AB30" s="348" t="s">
        <v>139</v>
      </c>
      <c r="AC30" s="348" t="s">
        <v>139</v>
      </c>
      <c r="AD30" s="291" t="s">
        <v>523</v>
      </c>
      <c r="AE30" s="348" t="s">
        <v>513</v>
      </c>
      <c r="AF30" s="291" t="s">
        <v>513</v>
      </c>
      <c r="AG30" s="291" t="s">
        <v>513</v>
      </c>
      <c r="AH30" s="283" t="s">
        <v>520</v>
      </c>
      <c r="AI30" s="283" t="s">
        <v>520</v>
      </c>
      <c r="AJ30" s="283" t="s">
        <v>520</v>
      </c>
      <c r="AK30" s="283" t="s">
        <v>520</v>
      </c>
      <c r="AL30" s="348" t="s">
        <v>133</v>
      </c>
      <c r="AM30" s="291" t="s">
        <v>512</v>
      </c>
      <c r="AN30" s="291" t="s">
        <v>512</v>
      </c>
      <c r="AO30" s="291" t="s">
        <v>512</v>
      </c>
      <c r="AP30" s="283" t="s">
        <v>525</v>
      </c>
      <c r="AQ30" s="283" t="s">
        <v>525</v>
      </c>
      <c r="AR30" s="291" t="s">
        <v>528</v>
      </c>
      <c r="AS30" s="291" t="s">
        <v>523</v>
      </c>
      <c r="AT30" s="283" t="s">
        <v>520</v>
      </c>
      <c r="AU30" s="291" t="s">
        <v>523</v>
      </c>
      <c r="AV30" s="291" t="s">
        <v>531</v>
      </c>
      <c r="AW30" s="291" t="s">
        <v>510</v>
      </c>
      <c r="AX30" s="291" t="s">
        <v>510</v>
      </c>
      <c r="AY30" s="291" t="s">
        <v>456</v>
      </c>
      <c r="AZ30" s="291" t="s">
        <v>456</v>
      </c>
      <c r="BA30" s="291" t="s">
        <v>456</v>
      </c>
      <c r="BB30" s="291" t="s">
        <v>456</v>
      </c>
      <c r="BC30" s="283" t="s">
        <v>520</v>
      </c>
      <c r="BD30" s="283" t="s">
        <v>140</v>
      </c>
      <c r="BE30" s="291" t="s">
        <v>184</v>
      </c>
      <c r="BF30" s="291" t="s">
        <v>184</v>
      </c>
      <c r="BG30" s="291" t="s">
        <v>141</v>
      </c>
      <c r="BH30" s="291" t="s">
        <v>511</v>
      </c>
      <c r="BI30" s="291" t="s">
        <v>142</v>
      </c>
      <c r="BJ30" s="283" t="s">
        <v>520</v>
      </c>
      <c r="BK30" s="288" t="s">
        <v>518</v>
      </c>
    </row>
    <row r="31" spans="1:63" ht="15.75" x14ac:dyDescent="0.25">
      <c r="A31" s="187" t="s">
        <v>265</v>
      </c>
      <c r="B31" s="188" t="s">
        <v>74</v>
      </c>
      <c r="C31" s="283" t="s">
        <v>514</v>
      </c>
      <c r="D31" s="283" t="s">
        <v>514</v>
      </c>
      <c r="E31" s="283" t="s">
        <v>515</v>
      </c>
      <c r="F31" s="283" t="s">
        <v>515</v>
      </c>
      <c r="G31" s="283" t="s">
        <v>516</v>
      </c>
      <c r="H31" s="284" t="s">
        <v>512</v>
      </c>
      <c r="I31" s="283" t="s">
        <v>133</v>
      </c>
      <c r="J31" s="283" t="s">
        <v>134</v>
      </c>
      <c r="K31" s="283" t="s">
        <v>134</v>
      </c>
      <c r="L31" s="283" t="s">
        <v>135</v>
      </c>
      <c r="M31" s="285" t="s">
        <v>517</v>
      </c>
      <c r="N31" s="285" t="s">
        <v>517</v>
      </c>
      <c r="O31" s="287" t="s">
        <v>519</v>
      </c>
      <c r="P31" s="287" t="s">
        <v>137</v>
      </c>
      <c r="Q31" s="284" t="s">
        <v>521</v>
      </c>
      <c r="R31" s="283" t="s">
        <v>520</v>
      </c>
      <c r="S31" s="283" t="s">
        <v>520</v>
      </c>
      <c r="T31" s="283" t="s">
        <v>520</v>
      </c>
      <c r="U31" s="283" t="s">
        <v>520</v>
      </c>
      <c r="V31" s="283" t="s">
        <v>520</v>
      </c>
      <c r="W31" s="283" t="s">
        <v>520</v>
      </c>
      <c r="X31" s="283" t="s">
        <v>520</v>
      </c>
      <c r="Y31" s="283" t="s">
        <v>520</v>
      </c>
      <c r="Z31" s="283" t="s">
        <v>520</v>
      </c>
      <c r="AA31" s="348" t="s">
        <v>510</v>
      </c>
      <c r="AB31" s="348" t="s">
        <v>139</v>
      </c>
      <c r="AC31" s="348" t="s">
        <v>139</v>
      </c>
      <c r="AD31" s="291" t="s">
        <v>523</v>
      </c>
      <c r="AE31" s="348" t="s">
        <v>513</v>
      </c>
      <c r="AF31" s="291" t="s">
        <v>513</v>
      </c>
      <c r="AG31" s="291" t="s">
        <v>513</v>
      </c>
      <c r="AH31" s="283" t="s">
        <v>520</v>
      </c>
      <c r="AI31" s="283" t="s">
        <v>520</v>
      </c>
      <c r="AJ31" s="283" t="s">
        <v>520</v>
      </c>
      <c r="AK31" s="283" t="s">
        <v>520</v>
      </c>
      <c r="AL31" s="348" t="s">
        <v>133</v>
      </c>
      <c r="AM31" s="291" t="s">
        <v>512</v>
      </c>
      <c r="AN31" s="291" t="s">
        <v>512</v>
      </c>
      <c r="AO31" s="291" t="s">
        <v>512</v>
      </c>
      <c r="AP31" s="283" t="s">
        <v>525</v>
      </c>
      <c r="AQ31" s="283" t="s">
        <v>525</v>
      </c>
      <c r="AR31" s="291" t="s">
        <v>528</v>
      </c>
      <c r="AS31" s="291" t="s">
        <v>523</v>
      </c>
      <c r="AT31" s="283" t="s">
        <v>520</v>
      </c>
      <c r="AU31" s="291" t="s">
        <v>523</v>
      </c>
      <c r="AV31" s="291" t="s">
        <v>531</v>
      </c>
      <c r="AW31" s="291" t="s">
        <v>510</v>
      </c>
      <c r="AX31" s="291" t="s">
        <v>510</v>
      </c>
      <c r="AY31" s="291" t="s">
        <v>456</v>
      </c>
      <c r="AZ31" s="291" t="s">
        <v>456</v>
      </c>
      <c r="BA31" s="291" t="s">
        <v>456</v>
      </c>
      <c r="BB31" s="291" t="s">
        <v>456</v>
      </c>
      <c r="BC31" s="283" t="s">
        <v>520</v>
      </c>
      <c r="BD31" s="283" t="s">
        <v>140</v>
      </c>
      <c r="BE31" s="291" t="s">
        <v>184</v>
      </c>
      <c r="BF31" s="291" t="s">
        <v>184</v>
      </c>
      <c r="BG31" s="291" t="s">
        <v>141</v>
      </c>
      <c r="BH31" s="291" t="s">
        <v>511</v>
      </c>
      <c r="BI31" s="291" t="s">
        <v>142</v>
      </c>
      <c r="BJ31" s="283" t="s">
        <v>520</v>
      </c>
      <c r="BK31" s="288" t="s">
        <v>518</v>
      </c>
    </row>
    <row r="32" spans="1:63" ht="15.75" x14ac:dyDescent="0.25">
      <c r="A32" s="187" t="s">
        <v>266</v>
      </c>
      <c r="B32" s="188" t="s">
        <v>75</v>
      </c>
      <c r="C32" s="283" t="s">
        <v>514</v>
      </c>
      <c r="D32" s="283" t="s">
        <v>514</v>
      </c>
      <c r="E32" s="283" t="s">
        <v>515</v>
      </c>
      <c r="F32" s="283" t="s">
        <v>515</v>
      </c>
      <c r="G32" s="283" t="s">
        <v>516</v>
      </c>
      <c r="H32" s="284" t="s">
        <v>512</v>
      </c>
      <c r="I32" s="283" t="s">
        <v>133</v>
      </c>
      <c r="J32" s="283" t="s">
        <v>134</v>
      </c>
      <c r="K32" s="283" t="s">
        <v>134</v>
      </c>
      <c r="L32" s="283" t="s">
        <v>135</v>
      </c>
      <c r="M32" s="285" t="s">
        <v>517</v>
      </c>
      <c r="N32" s="285" t="s">
        <v>517</v>
      </c>
      <c r="O32" s="287" t="s">
        <v>519</v>
      </c>
      <c r="P32" s="287" t="s">
        <v>137</v>
      </c>
      <c r="Q32" s="284" t="s">
        <v>521</v>
      </c>
      <c r="R32" s="283" t="s">
        <v>520</v>
      </c>
      <c r="S32" s="283" t="s">
        <v>520</v>
      </c>
      <c r="T32" s="283" t="s">
        <v>520</v>
      </c>
      <c r="U32" s="283" t="s">
        <v>520</v>
      </c>
      <c r="V32" s="283" t="s">
        <v>520</v>
      </c>
      <c r="W32" s="283" t="s">
        <v>520</v>
      </c>
      <c r="X32" s="283" t="s">
        <v>520</v>
      </c>
      <c r="Y32" s="283" t="s">
        <v>520</v>
      </c>
      <c r="Z32" s="283" t="s">
        <v>520</v>
      </c>
      <c r="AA32" s="348" t="s">
        <v>510</v>
      </c>
      <c r="AB32" s="348" t="s">
        <v>139</v>
      </c>
      <c r="AC32" s="348" t="s">
        <v>139</v>
      </c>
      <c r="AD32" s="291" t="s">
        <v>523</v>
      </c>
      <c r="AE32" s="348" t="s">
        <v>513</v>
      </c>
      <c r="AF32" s="291" t="s">
        <v>513</v>
      </c>
      <c r="AG32" s="291" t="s">
        <v>513</v>
      </c>
      <c r="AH32" s="283" t="s">
        <v>520</v>
      </c>
      <c r="AI32" s="283" t="s">
        <v>520</v>
      </c>
      <c r="AJ32" s="283" t="s">
        <v>520</v>
      </c>
      <c r="AK32" s="283" t="s">
        <v>520</v>
      </c>
      <c r="AL32" s="348" t="s">
        <v>133</v>
      </c>
      <c r="AM32" s="291" t="s">
        <v>512</v>
      </c>
      <c r="AN32" s="291" t="s">
        <v>512</v>
      </c>
      <c r="AO32" s="291" t="s">
        <v>512</v>
      </c>
      <c r="AP32" s="283" t="s">
        <v>525</v>
      </c>
      <c r="AQ32" s="283" t="s">
        <v>525</v>
      </c>
      <c r="AR32" s="291" t="s">
        <v>528</v>
      </c>
      <c r="AS32" s="291" t="s">
        <v>523</v>
      </c>
      <c r="AT32" s="283" t="s">
        <v>520</v>
      </c>
      <c r="AU32" s="291" t="s">
        <v>523</v>
      </c>
      <c r="AV32" s="291" t="s">
        <v>531</v>
      </c>
      <c r="AW32" s="291" t="s">
        <v>510</v>
      </c>
      <c r="AX32" s="291" t="s">
        <v>510</v>
      </c>
      <c r="AY32" s="291" t="s">
        <v>456</v>
      </c>
      <c r="AZ32" s="291" t="s">
        <v>456</v>
      </c>
      <c r="BA32" s="291" t="s">
        <v>456</v>
      </c>
      <c r="BB32" s="291" t="s">
        <v>456</v>
      </c>
      <c r="BC32" s="283" t="s">
        <v>520</v>
      </c>
      <c r="BD32" s="283" t="s">
        <v>140</v>
      </c>
      <c r="BE32" s="291" t="s">
        <v>184</v>
      </c>
      <c r="BF32" s="291" t="s">
        <v>184</v>
      </c>
      <c r="BG32" s="291" t="s">
        <v>141</v>
      </c>
      <c r="BH32" s="291" t="s">
        <v>511</v>
      </c>
      <c r="BI32" s="291" t="s">
        <v>142</v>
      </c>
      <c r="BJ32" s="283" t="s">
        <v>520</v>
      </c>
      <c r="BK32" s="288" t="s">
        <v>518</v>
      </c>
    </row>
    <row r="33" spans="1:63" ht="15.75" x14ac:dyDescent="0.25">
      <c r="A33" s="187" t="s">
        <v>267</v>
      </c>
      <c r="B33" s="188" t="s">
        <v>76</v>
      </c>
      <c r="C33" s="283" t="s">
        <v>514</v>
      </c>
      <c r="D33" s="283" t="s">
        <v>514</v>
      </c>
      <c r="E33" s="283" t="s">
        <v>515</v>
      </c>
      <c r="F33" s="283" t="s">
        <v>515</v>
      </c>
      <c r="G33" s="283" t="s">
        <v>516</v>
      </c>
      <c r="H33" s="284" t="s">
        <v>512</v>
      </c>
      <c r="I33" s="283" t="s">
        <v>133</v>
      </c>
      <c r="J33" s="283" t="s">
        <v>134</v>
      </c>
      <c r="K33" s="283" t="s">
        <v>134</v>
      </c>
      <c r="L33" s="283" t="s">
        <v>135</v>
      </c>
      <c r="M33" s="285" t="s">
        <v>517</v>
      </c>
      <c r="N33" s="285" t="s">
        <v>517</v>
      </c>
      <c r="O33" s="287" t="s">
        <v>519</v>
      </c>
      <c r="P33" s="287" t="s">
        <v>137</v>
      </c>
      <c r="Q33" s="284" t="s">
        <v>521</v>
      </c>
      <c r="R33" s="283" t="s">
        <v>520</v>
      </c>
      <c r="S33" s="283" t="s">
        <v>520</v>
      </c>
      <c r="T33" s="283" t="s">
        <v>520</v>
      </c>
      <c r="U33" s="283" t="s">
        <v>520</v>
      </c>
      <c r="V33" s="283" t="s">
        <v>520</v>
      </c>
      <c r="W33" s="283" t="s">
        <v>520</v>
      </c>
      <c r="X33" s="283" t="s">
        <v>520</v>
      </c>
      <c r="Y33" s="283" t="s">
        <v>520</v>
      </c>
      <c r="Z33" s="283" t="s">
        <v>520</v>
      </c>
      <c r="AA33" s="348" t="s">
        <v>510</v>
      </c>
      <c r="AB33" s="348" t="s">
        <v>139</v>
      </c>
      <c r="AC33" s="348" t="s">
        <v>139</v>
      </c>
      <c r="AD33" s="291" t="s">
        <v>523</v>
      </c>
      <c r="AE33" s="348" t="s">
        <v>513</v>
      </c>
      <c r="AF33" s="291" t="s">
        <v>513</v>
      </c>
      <c r="AG33" s="291" t="s">
        <v>513</v>
      </c>
      <c r="AH33" s="283" t="s">
        <v>520</v>
      </c>
      <c r="AI33" s="283" t="s">
        <v>520</v>
      </c>
      <c r="AJ33" s="283" t="s">
        <v>520</v>
      </c>
      <c r="AK33" s="283" t="s">
        <v>520</v>
      </c>
      <c r="AL33" s="348" t="s">
        <v>133</v>
      </c>
      <c r="AM33" s="291" t="s">
        <v>512</v>
      </c>
      <c r="AN33" s="291" t="s">
        <v>512</v>
      </c>
      <c r="AO33" s="291" t="s">
        <v>512</v>
      </c>
      <c r="AP33" s="283" t="s">
        <v>525</v>
      </c>
      <c r="AQ33" s="283" t="s">
        <v>525</v>
      </c>
      <c r="AR33" s="291" t="s">
        <v>528</v>
      </c>
      <c r="AS33" s="291" t="s">
        <v>523</v>
      </c>
      <c r="AT33" s="283" t="s">
        <v>520</v>
      </c>
      <c r="AU33" s="291" t="s">
        <v>523</v>
      </c>
      <c r="AV33" s="291" t="s">
        <v>531</v>
      </c>
      <c r="AW33" s="291" t="s">
        <v>510</v>
      </c>
      <c r="AX33" s="291" t="s">
        <v>510</v>
      </c>
      <c r="AY33" s="291" t="s">
        <v>456</v>
      </c>
      <c r="AZ33" s="291" t="s">
        <v>456</v>
      </c>
      <c r="BA33" s="291" t="s">
        <v>456</v>
      </c>
      <c r="BB33" s="291" t="s">
        <v>456</v>
      </c>
      <c r="BC33" s="283" t="s">
        <v>520</v>
      </c>
      <c r="BD33" s="283" t="s">
        <v>140</v>
      </c>
      <c r="BE33" s="291" t="s">
        <v>184</v>
      </c>
      <c r="BF33" s="291" t="s">
        <v>184</v>
      </c>
      <c r="BG33" s="291" t="s">
        <v>141</v>
      </c>
      <c r="BH33" s="291" t="s">
        <v>511</v>
      </c>
      <c r="BI33" s="291" t="s">
        <v>142</v>
      </c>
      <c r="BJ33" s="283" t="s">
        <v>520</v>
      </c>
      <c r="BK33" s="288" t="s">
        <v>518</v>
      </c>
    </row>
    <row r="34" spans="1:63" ht="15.75" x14ac:dyDescent="0.25">
      <c r="A34" s="187" t="s">
        <v>268</v>
      </c>
      <c r="B34" s="188" t="s">
        <v>77</v>
      </c>
      <c r="C34" s="283" t="s">
        <v>514</v>
      </c>
      <c r="D34" s="283" t="s">
        <v>514</v>
      </c>
      <c r="E34" s="283" t="s">
        <v>515</v>
      </c>
      <c r="F34" s="283" t="s">
        <v>515</v>
      </c>
      <c r="G34" s="283" t="s">
        <v>516</v>
      </c>
      <c r="H34" s="284" t="s">
        <v>512</v>
      </c>
      <c r="I34" s="283" t="s">
        <v>133</v>
      </c>
      <c r="J34" s="283" t="s">
        <v>134</v>
      </c>
      <c r="K34" s="283" t="s">
        <v>134</v>
      </c>
      <c r="L34" s="283" t="s">
        <v>135</v>
      </c>
      <c r="M34" s="285" t="s">
        <v>517</v>
      </c>
      <c r="N34" s="285" t="s">
        <v>517</v>
      </c>
      <c r="O34" s="287" t="s">
        <v>519</v>
      </c>
      <c r="P34" s="287" t="s">
        <v>137</v>
      </c>
      <c r="Q34" s="284" t="s">
        <v>521</v>
      </c>
      <c r="R34" s="283" t="s">
        <v>520</v>
      </c>
      <c r="S34" s="283" t="s">
        <v>520</v>
      </c>
      <c r="T34" s="283" t="s">
        <v>520</v>
      </c>
      <c r="U34" s="283" t="s">
        <v>520</v>
      </c>
      <c r="V34" s="283" t="s">
        <v>520</v>
      </c>
      <c r="W34" s="283" t="s">
        <v>520</v>
      </c>
      <c r="X34" s="283" t="s">
        <v>520</v>
      </c>
      <c r="Y34" s="283" t="s">
        <v>520</v>
      </c>
      <c r="Z34" s="283" t="s">
        <v>520</v>
      </c>
      <c r="AA34" s="348" t="s">
        <v>510</v>
      </c>
      <c r="AB34" s="348" t="s">
        <v>139</v>
      </c>
      <c r="AC34" s="348" t="s">
        <v>139</v>
      </c>
      <c r="AD34" s="291" t="s">
        <v>523</v>
      </c>
      <c r="AE34" s="348" t="s">
        <v>513</v>
      </c>
      <c r="AF34" s="291" t="s">
        <v>513</v>
      </c>
      <c r="AG34" s="291" t="s">
        <v>513</v>
      </c>
      <c r="AH34" s="283" t="s">
        <v>520</v>
      </c>
      <c r="AI34" s="283" t="s">
        <v>520</v>
      </c>
      <c r="AJ34" s="283" t="s">
        <v>520</v>
      </c>
      <c r="AK34" s="283" t="s">
        <v>520</v>
      </c>
      <c r="AL34" s="348" t="s">
        <v>133</v>
      </c>
      <c r="AM34" s="291" t="s">
        <v>512</v>
      </c>
      <c r="AN34" s="291" t="s">
        <v>512</v>
      </c>
      <c r="AO34" s="291" t="s">
        <v>512</v>
      </c>
      <c r="AP34" s="283" t="s">
        <v>525</v>
      </c>
      <c r="AQ34" s="283" t="s">
        <v>525</v>
      </c>
      <c r="AR34" s="291" t="s">
        <v>528</v>
      </c>
      <c r="AS34" s="291" t="s">
        <v>523</v>
      </c>
      <c r="AT34" s="283" t="s">
        <v>520</v>
      </c>
      <c r="AU34" s="291" t="s">
        <v>523</v>
      </c>
      <c r="AV34" s="291" t="s">
        <v>531</v>
      </c>
      <c r="AW34" s="291" t="s">
        <v>510</v>
      </c>
      <c r="AX34" s="291" t="s">
        <v>510</v>
      </c>
      <c r="AY34" s="291" t="s">
        <v>456</v>
      </c>
      <c r="AZ34" s="291" t="s">
        <v>456</v>
      </c>
      <c r="BA34" s="291" t="s">
        <v>456</v>
      </c>
      <c r="BB34" s="291" t="s">
        <v>456</v>
      </c>
      <c r="BC34" s="283" t="s">
        <v>520</v>
      </c>
      <c r="BD34" s="283" t="s">
        <v>140</v>
      </c>
      <c r="BE34" s="291" t="s">
        <v>184</v>
      </c>
      <c r="BF34" s="291" t="s">
        <v>184</v>
      </c>
      <c r="BG34" s="291" t="s">
        <v>141</v>
      </c>
      <c r="BH34" s="291" t="s">
        <v>511</v>
      </c>
      <c r="BI34" s="291" t="s">
        <v>142</v>
      </c>
      <c r="BJ34" s="283" t="s">
        <v>520</v>
      </c>
      <c r="BK34" s="288" t="s">
        <v>518</v>
      </c>
    </row>
    <row r="35" spans="1:63" ht="15.75" x14ac:dyDescent="0.25">
      <c r="A35" s="187" t="s">
        <v>269</v>
      </c>
      <c r="B35" s="188" t="s">
        <v>78</v>
      </c>
      <c r="C35" s="283" t="s">
        <v>514</v>
      </c>
      <c r="D35" s="283" t="s">
        <v>514</v>
      </c>
      <c r="E35" s="283" t="s">
        <v>515</v>
      </c>
      <c r="F35" s="283" t="s">
        <v>515</v>
      </c>
      <c r="G35" s="283" t="s">
        <v>516</v>
      </c>
      <c r="H35" s="284" t="s">
        <v>512</v>
      </c>
      <c r="I35" s="283" t="s">
        <v>133</v>
      </c>
      <c r="J35" s="283" t="s">
        <v>134</v>
      </c>
      <c r="K35" s="283" t="s">
        <v>134</v>
      </c>
      <c r="L35" s="283" t="s">
        <v>135</v>
      </c>
      <c r="M35" s="285" t="s">
        <v>517</v>
      </c>
      <c r="N35" s="285" t="s">
        <v>517</v>
      </c>
      <c r="O35" s="287" t="s">
        <v>519</v>
      </c>
      <c r="P35" s="287" t="s">
        <v>137</v>
      </c>
      <c r="Q35" s="284" t="s">
        <v>521</v>
      </c>
      <c r="R35" s="283" t="s">
        <v>520</v>
      </c>
      <c r="S35" s="283" t="s">
        <v>520</v>
      </c>
      <c r="T35" s="283" t="s">
        <v>520</v>
      </c>
      <c r="U35" s="283" t="s">
        <v>520</v>
      </c>
      <c r="V35" s="283" t="s">
        <v>520</v>
      </c>
      <c r="W35" s="283" t="s">
        <v>520</v>
      </c>
      <c r="X35" s="283" t="s">
        <v>520</v>
      </c>
      <c r="Y35" s="283" t="s">
        <v>520</v>
      </c>
      <c r="Z35" s="283" t="s">
        <v>520</v>
      </c>
      <c r="AA35" s="348" t="s">
        <v>510</v>
      </c>
      <c r="AB35" s="348" t="s">
        <v>139</v>
      </c>
      <c r="AC35" s="348" t="s">
        <v>139</v>
      </c>
      <c r="AD35" s="291" t="s">
        <v>523</v>
      </c>
      <c r="AE35" s="348" t="s">
        <v>513</v>
      </c>
      <c r="AF35" s="291" t="s">
        <v>513</v>
      </c>
      <c r="AG35" s="291" t="s">
        <v>513</v>
      </c>
      <c r="AH35" s="283" t="s">
        <v>520</v>
      </c>
      <c r="AI35" s="283" t="s">
        <v>520</v>
      </c>
      <c r="AJ35" s="283" t="s">
        <v>520</v>
      </c>
      <c r="AK35" s="283" t="s">
        <v>520</v>
      </c>
      <c r="AL35" s="348" t="s">
        <v>133</v>
      </c>
      <c r="AM35" s="291" t="s">
        <v>512</v>
      </c>
      <c r="AN35" s="291" t="s">
        <v>512</v>
      </c>
      <c r="AO35" s="291" t="s">
        <v>512</v>
      </c>
      <c r="AP35" s="283" t="s">
        <v>525</v>
      </c>
      <c r="AQ35" s="283" t="s">
        <v>525</v>
      </c>
      <c r="AR35" s="291" t="s">
        <v>528</v>
      </c>
      <c r="AS35" s="291" t="s">
        <v>523</v>
      </c>
      <c r="AT35" s="283" t="s">
        <v>520</v>
      </c>
      <c r="AU35" s="291" t="s">
        <v>523</v>
      </c>
      <c r="AV35" s="291" t="s">
        <v>531</v>
      </c>
      <c r="AW35" s="291" t="s">
        <v>510</v>
      </c>
      <c r="AX35" s="291" t="s">
        <v>510</v>
      </c>
      <c r="AY35" s="291" t="s">
        <v>456</v>
      </c>
      <c r="AZ35" s="291" t="s">
        <v>456</v>
      </c>
      <c r="BA35" s="291" t="s">
        <v>456</v>
      </c>
      <c r="BB35" s="291" t="s">
        <v>456</v>
      </c>
      <c r="BC35" s="283" t="s">
        <v>520</v>
      </c>
      <c r="BD35" s="283" t="s">
        <v>140</v>
      </c>
      <c r="BE35" s="291" t="s">
        <v>184</v>
      </c>
      <c r="BF35" s="291" t="s">
        <v>184</v>
      </c>
      <c r="BG35" s="291" t="s">
        <v>141</v>
      </c>
      <c r="BH35" s="291" t="s">
        <v>511</v>
      </c>
      <c r="BI35" s="291" t="s">
        <v>142</v>
      </c>
      <c r="BJ35" s="283" t="s">
        <v>520</v>
      </c>
      <c r="BK35" s="288" t="s">
        <v>518</v>
      </c>
    </row>
    <row r="36" spans="1:63" ht="15.75" x14ac:dyDescent="0.25">
      <c r="A36" s="187" t="s">
        <v>270</v>
      </c>
      <c r="B36" s="188" t="s">
        <v>79</v>
      </c>
      <c r="C36" s="283" t="s">
        <v>514</v>
      </c>
      <c r="D36" s="283" t="s">
        <v>514</v>
      </c>
      <c r="E36" s="283" t="s">
        <v>515</v>
      </c>
      <c r="F36" s="283" t="s">
        <v>515</v>
      </c>
      <c r="G36" s="283" t="s">
        <v>516</v>
      </c>
      <c r="H36" s="284" t="s">
        <v>512</v>
      </c>
      <c r="I36" s="283" t="s">
        <v>133</v>
      </c>
      <c r="J36" s="283" t="s">
        <v>134</v>
      </c>
      <c r="K36" s="283" t="s">
        <v>134</v>
      </c>
      <c r="L36" s="283" t="s">
        <v>135</v>
      </c>
      <c r="M36" s="285" t="s">
        <v>517</v>
      </c>
      <c r="N36" s="285" t="s">
        <v>517</v>
      </c>
      <c r="O36" s="287" t="s">
        <v>519</v>
      </c>
      <c r="P36" s="287" t="s">
        <v>137</v>
      </c>
      <c r="Q36" s="284" t="s">
        <v>521</v>
      </c>
      <c r="R36" s="283" t="s">
        <v>520</v>
      </c>
      <c r="S36" s="283" t="s">
        <v>520</v>
      </c>
      <c r="T36" s="283" t="s">
        <v>520</v>
      </c>
      <c r="U36" s="283" t="s">
        <v>520</v>
      </c>
      <c r="V36" s="283" t="s">
        <v>520</v>
      </c>
      <c r="W36" s="283" t="s">
        <v>520</v>
      </c>
      <c r="X36" s="283" t="s">
        <v>520</v>
      </c>
      <c r="Y36" s="283" t="s">
        <v>520</v>
      </c>
      <c r="Z36" s="283" t="s">
        <v>520</v>
      </c>
      <c r="AA36" s="348" t="s">
        <v>510</v>
      </c>
      <c r="AB36" s="348" t="s">
        <v>139</v>
      </c>
      <c r="AC36" s="348" t="s">
        <v>139</v>
      </c>
      <c r="AD36" s="291" t="s">
        <v>523</v>
      </c>
      <c r="AE36" s="348" t="s">
        <v>513</v>
      </c>
      <c r="AF36" s="291" t="s">
        <v>513</v>
      </c>
      <c r="AG36" s="291" t="s">
        <v>513</v>
      </c>
      <c r="AH36" s="283" t="s">
        <v>520</v>
      </c>
      <c r="AI36" s="283" t="s">
        <v>520</v>
      </c>
      <c r="AJ36" s="283" t="s">
        <v>520</v>
      </c>
      <c r="AK36" s="283" t="s">
        <v>520</v>
      </c>
      <c r="AL36" s="348" t="s">
        <v>133</v>
      </c>
      <c r="AM36" s="291" t="s">
        <v>512</v>
      </c>
      <c r="AN36" s="291" t="s">
        <v>512</v>
      </c>
      <c r="AO36" s="291" t="s">
        <v>512</v>
      </c>
      <c r="AP36" s="283" t="s">
        <v>525</v>
      </c>
      <c r="AQ36" s="283" t="s">
        <v>525</v>
      </c>
      <c r="AR36" s="291" t="s">
        <v>528</v>
      </c>
      <c r="AS36" s="291" t="s">
        <v>523</v>
      </c>
      <c r="AT36" s="283" t="s">
        <v>520</v>
      </c>
      <c r="AU36" s="291" t="s">
        <v>523</v>
      </c>
      <c r="AV36" s="291" t="s">
        <v>531</v>
      </c>
      <c r="AW36" s="291" t="s">
        <v>510</v>
      </c>
      <c r="AX36" s="291" t="s">
        <v>510</v>
      </c>
      <c r="AY36" s="291" t="s">
        <v>456</v>
      </c>
      <c r="AZ36" s="291" t="s">
        <v>456</v>
      </c>
      <c r="BA36" s="291" t="s">
        <v>456</v>
      </c>
      <c r="BB36" s="291" t="s">
        <v>456</v>
      </c>
      <c r="BC36" s="283" t="s">
        <v>520</v>
      </c>
      <c r="BD36" s="283" t="s">
        <v>140</v>
      </c>
      <c r="BE36" s="291" t="s">
        <v>184</v>
      </c>
      <c r="BF36" s="291" t="s">
        <v>184</v>
      </c>
      <c r="BG36" s="291" t="s">
        <v>141</v>
      </c>
      <c r="BH36" s="291" t="s">
        <v>511</v>
      </c>
      <c r="BI36" s="291" t="s">
        <v>142</v>
      </c>
      <c r="BJ36" s="283" t="s">
        <v>520</v>
      </c>
      <c r="BK36" s="288" t="s">
        <v>518</v>
      </c>
    </row>
    <row r="37" spans="1:63" ht="15.75" x14ac:dyDescent="0.25">
      <c r="A37" s="187" t="s">
        <v>271</v>
      </c>
      <c r="B37" s="188" t="s">
        <v>80</v>
      </c>
      <c r="C37" s="283" t="s">
        <v>514</v>
      </c>
      <c r="D37" s="283" t="s">
        <v>514</v>
      </c>
      <c r="E37" s="283" t="s">
        <v>515</v>
      </c>
      <c r="F37" s="283" t="s">
        <v>515</v>
      </c>
      <c r="G37" s="283" t="s">
        <v>516</v>
      </c>
      <c r="H37" s="284" t="s">
        <v>512</v>
      </c>
      <c r="I37" s="283" t="s">
        <v>133</v>
      </c>
      <c r="J37" s="283" t="s">
        <v>134</v>
      </c>
      <c r="K37" s="283" t="s">
        <v>134</v>
      </c>
      <c r="L37" s="283" t="s">
        <v>135</v>
      </c>
      <c r="M37" s="285" t="s">
        <v>517</v>
      </c>
      <c r="N37" s="285" t="s">
        <v>517</v>
      </c>
      <c r="O37" s="287" t="s">
        <v>522</v>
      </c>
      <c r="P37" s="287" t="s">
        <v>136</v>
      </c>
      <c r="Q37" s="284" t="s">
        <v>236</v>
      </c>
      <c r="R37" s="283" t="s">
        <v>520</v>
      </c>
      <c r="S37" s="283" t="s">
        <v>520</v>
      </c>
      <c r="T37" s="283" t="s">
        <v>520</v>
      </c>
      <c r="U37" s="283" t="s">
        <v>520</v>
      </c>
      <c r="V37" s="283" t="s">
        <v>520</v>
      </c>
      <c r="W37" s="283" t="s">
        <v>520</v>
      </c>
      <c r="X37" s="283" t="s">
        <v>520</v>
      </c>
      <c r="Y37" s="283" t="s">
        <v>520</v>
      </c>
      <c r="Z37" s="287" t="s">
        <v>523</v>
      </c>
      <c r="AA37" s="348" t="s">
        <v>510</v>
      </c>
      <c r="AB37" s="348" t="s">
        <v>139</v>
      </c>
      <c r="AC37" s="348" t="s">
        <v>139</v>
      </c>
      <c r="AD37" s="291" t="s">
        <v>523</v>
      </c>
      <c r="AE37" s="348" t="s">
        <v>513</v>
      </c>
      <c r="AF37" s="291" t="s">
        <v>513</v>
      </c>
      <c r="AG37" s="291" t="s">
        <v>513</v>
      </c>
      <c r="AH37" s="283" t="s">
        <v>520</v>
      </c>
      <c r="AI37" s="283" t="s">
        <v>520</v>
      </c>
      <c r="AJ37" s="283" t="s">
        <v>520</v>
      </c>
      <c r="AK37" s="283" t="s">
        <v>520</v>
      </c>
      <c r="AL37" s="348" t="s">
        <v>456</v>
      </c>
      <c r="AM37" s="291" t="s">
        <v>512</v>
      </c>
      <c r="AN37" s="291" t="s">
        <v>512</v>
      </c>
      <c r="AO37" s="291" t="s">
        <v>512</v>
      </c>
      <c r="AP37" s="291" t="s">
        <v>528</v>
      </c>
      <c r="AQ37" s="291" t="s">
        <v>528</v>
      </c>
      <c r="AR37" s="291" t="s">
        <v>528</v>
      </c>
      <c r="AS37" s="291" t="s">
        <v>523</v>
      </c>
      <c r="AT37" s="283" t="s">
        <v>520</v>
      </c>
      <c r="AU37" s="291" t="s">
        <v>523</v>
      </c>
      <c r="AV37" s="291" t="s">
        <v>532</v>
      </c>
      <c r="AW37" s="291" t="s">
        <v>510</v>
      </c>
      <c r="AX37" s="291" t="s">
        <v>510</v>
      </c>
      <c r="AY37" s="291" t="s">
        <v>527</v>
      </c>
      <c r="AZ37" s="291" t="s">
        <v>527</v>
      </c>
      <c r="BA37" s="291" t="s">
        <v>527</v>
      </c>
      <c r="BB37" s="291" t="s">
        <v>527</v>
      </c>
      <c r="BC37" s="283" t="s">
        <v>520</v>
      </c>
      <c r="BD37" s="283" t="s">
        <v>520</v>
      </c>
      <c r="BE37" s="291" t="s">
        <v>184</v>
      </c>
      <c r="BF37" s="291" t="s">
        <v>184</v>
      </c>
      <c r="BG37" s="291" t="s">
        <v>141</v>
      </c>
      <c r="BH37" s="291" t="s">
        <v>511</v>
      </c>
      <c r="BI37" s="291" t="s">
        <v>142</v>
      </c>
      <c r="BJ37" s="283" t="s">
        <v>520</v>
      </c>
      <c r="BK37" s="288" t="s">
        <v>518</v>
      </c>
    </row>
    <row r="38" spans="1:63" ht="15.75" x14ac:dyDescent="0.25">
      <c r="A38" s="187" t="s">
        <v>272</v>
      </c>
      <c r="B38" s="188" t="s">
        <v>81</v>
      </c>
      <c r="C38" s="283" t="s">
        <v>514</v>
      </c>
      <c r="D38" s="283" t="s">
        <v>514</v>
      </c>
      <c r="E38" s="283" t="s">
        <v>515</v>
      </c>
      <c r="F38" s="283" t="s">
        <v>515</v>
      </c>
      <c r="G38" s="283" t="s">
        <v>516</v>
      </c>
      <c r="H38" s="284" t="s">
        <v>512</v>
      </c>
      <c r="I38" s="283" t="s">
        <v>133</v>
      </c>
      <c r="J38" s="283" t="s">
        <v>134</v>
      </c>
      <c r="K38" s="283" t="s">
        <v>134</v>
      </c>
      <c r="L38" s="283" t="s">
        <v>135</v>
      </c>
      <c r="M38" s="285" t="s">
        <v>517</v>
      </c>
      <c r="N38" s="285" t="s">
        <v>517</v>
      </c>
      <c r="O38" s="287" t="s">
        <v>522</v>
      </c>
      <c r="P38" s="287" t="s">
        <v>136</v>
      </c>
      <c r="Q38" s="284" t="s">
        <v>236</v>
      </c>
      <c r="R38" s="283" t="s">
        <v>520</v>
      </c>
      <c r="S38" s="283" t="s">
        <v>520</v>
      </c>
      <c r="T38" s="283" t="s">
        <v>520</v>
      </c>
      <c r="U38" s="283" t="s">
        <v>520</v>
      </c>
      <c r="V38" s="283" t="s">
        <v>520</v>
      </c>
      <c r="W38" s="283" t="s">
        <v>520</v>
      </c>
      <c r="X38" s="283" t="s">
        <v>520</v>
      </c>
      <c r="Y38" s="283" t="s">
        <v>520</v>
      </c>
      <c r="Z38" s="287" t="s">
        <v>523</v>
      </c>
      <c r="AA38" s="348" t="s">
        <v>510</v>
      </c>
      <c r="AB38" s="348" t="s">
        <v>139</v>
      </c>
      <c r="AC38" s="348" t="s">
        <v>139</v>
      </c>
      <c r="AD38" s="291" t="s">
        <v>523</v>
      </c>
      <c r="AE38" s="348" t="s">
        <v>513</v>
      </c>
      <c r="AF38" s="291" t="s">
        <v>513</v>
      </c>
      <c r="AG38" s="291" t="s">
        <v>513</v>
      </c>
      <c r="AH38" s="283" t="s">
        <v>520</v>
      </c>
      <c r="AI38" s="283" t="s">
        <v>520</v>
      </c>
      <c r="AJ38" s="283" t="s">
        <v>520</v>
      </c>
      <c r="AK38" s="283" t="s">
        <v>520</v>
      </c>
      <c r="AL38" s="348" t="s">
        <v>456</v>
      </c>
      <c r="AM38" s="291" t="s">
        <v>512</v>
      </c>
      <c r="AN38" s="291" t="s">
        <v>512</v>
      </c>
      <c r="AO38" s="291" t="s">
        <v>512</v>
      </c>
      <c r="AP38" s="291" t="s">
        <v>528</v>
      </c>
      <c r="AQ38" s="291" t="s">
        <v>528</v>
      </c>
      <c r="AR38" s="291" t="s">
        <v>528</v>
      </c>
      <c r="AS38" s="291" t="s">
        <v>523</v>
      </c>
      <c r="AT38" s="283" t="s">
        <v>520</v>
      </c>
      <c r="AU38" s="291" t="s">
        <v>523</v>
      </c>
      <c r="AV38" s="291" t="s">
        <v>532</v>
      </c>
      <c r="AW38" s="291" t="s">
        <v>510</v>
      </c>
      <c r="AX38" s="291" t="s">
        <v>510</v>
      </c>
      <c r="AY38" s="291" t="s">
        <v>527</v>
      </c>
      <c r="AZ38" s="291" t="s">
        <v>527</v>
      </c>
      <c r="BA38" s="291" t="s">
        <v>527</v>
      </c>
      <c r="BB38" s="291" t="s">
        <v>527</v>
      </c>
      <c r="BC38" s="283" t="s">
        <v>520</v>
      </c>
      <c r="BD38" s="283" t="s">
        <v>520</v>
      </c>
      <c r="BE38" s="291" t="s">
        <v>184</v>
      </c>
      <c r="BF38" s="291" t="s">
        <v>184</v>
      </c>
      <c r="BG38" s="291" t="s">
        <v>141</v>
      </c>
      <c r="BH38" s="291" t="s">
        <v>511</v>
      </c>
      <c r="BI38" s="291" t="s">
        <v>142</v>
      </c>
      <c r="BJ38" s="283" t="s">
        <v>520</v>
      </c>
      <c r="BK38" s="288" t="s">
        <v>518</v>
      </c>
    </row>
    <row r="39" spans="1:63" ht="15.75" x14ac:dyDescent="0.25">
      <c r="A39" s="187" t="s">
        <v>273</v>
      </c>
      <c r="B39" s="188" t="s">
        <v>82</v>
      </c>
      <c r="C39" s="283" t="s">
        <v>514</v>
      </c>
      <c r="D39" s="283" t="s">
        <v>514</v>
      </c>
      <c r="E39" s="283" t="s">
        <v>515</v>
      </c>
      <c r="F39" s="283" t="s">
        <v>515</v>
      </c>
      <c r="G39" s="283" t="s">
        <v>516</v>
      </c>
      <c r="H39" s="284" t="s">
        <v>512</v>
      </c>
      <c r="I39" s="283" t="s">
        <v>133</v>
      </c>
      <c r="J39" s="283" t="s">
        <v>134</v>
      </c>
      <c r="K39" s="283" t="s">
        <v>134</v>
      </c>
      <c r="L39" s="283" t="s">
        <v>135</v>
      </c>
      <c r="M39" s="285" t="s">
        <v>517</v>
      </c>
      <c r="N39" s="285" t="s">
        <v>517</v>
      </c>
      <c r="O39" s="287" t="s">
        <v>522</v>
      </c>
      <c r="P39" s="287" t="s">
        <v>136</v>
      </c>
      <c r="Q39" s="284" t="s">
        <v>236</v>
      </c>
      <c r="R39" s="283" t="s">
        <v>520</v>
      </c>
      <c r="S39" s="283" t="s">
        <v>520</v>
      </c>
      <c r="T39" s="283" t="s">
        <v>520</v>
      </c>
      <c r="U39" s="283" t="s">
        <v>520</v>
      </c>
      <c r="V39" s="283" t="s">
        <v>520</v>
      </c>
      <c r="W39" s="283" t="s">
        <v>520</v>
      </c>
      <c r="X39" s="283" t="s">
        <v>520</v>
      </c>
      <c r="Y39" s="283" t="s">
        <v>520</v>
      </c>
      <c r="Z39" s="287" t="s">
        <v>523</v>
      </c>
      <c r="AA39" s="348" t="s">
        <v>510</v>
      </c>
      <c r="AB39" s="348" t="s">
        <v>139</v>
      </c>
      <c r="AC39" s="348" t="s">
        <v>139</v>
      </c>
      <c r="AD39" s="291" t="s">
        <v>523</v>
      </c>
      <c r="AE39" s="348" t="s">
        <v>513</v>
      </c>
      <c r="AF39" s="291" t="s">
        <v>513</v>
      </c>
      <c r="AG39" s="291" t="s">
        <v>513</v>
      </c>
      <c r="AH39" s="283" t="s">
        <v>520</v>
      </c>
      <c r="AI39" s="283" t="s">
        <v>520</v>
      </c>
      <c r="AJ39" s="283" t="s">
        <v>520</v>
      </c>
      <c r="AK39" s="283" t="s">
        <v>520</v>
      </c>
      <c r="AL39" s="348" t="s">
        <v>456</v>
      </c>
      <c r="AM39" s="291" t="s">
        <v>512</v>
      </c>
      <c r="AN39" s="291" t="s">
        <v>512</v>
      </c>
      <c r="AO39" s="291" t="s">
        <v>512</v>
      </c>
      <c r="AP39" s="291" t="s">
        <v>528</v>
      </c>
      <c r="AQ39" s="291" t="s">
        <v>528</v>
      </c>
      <c r="AR39" s="291" t="s">
        <v>528</v>
      </c>
      <c r="AS39" s="291" t="s">
        <v>523</v>
      </c>
      <c r="AT39" s="283" t="s">
        <v>520</v>
      </c>
      <c r="AU39" s="291" t="s">
        <v>523</v>
      </c>
      <c r="AV39" s="291" t="s">
        <v>532</v>
      </c>
      <c r="AW39" s="291" t="s">
        <v>510</v>
      </c>
      <c r="AX39" s="291" t="s">
        <v>510</v>
      </c>
      <c r="AY39" s="291" t="s">
        <v>527</v>
      </c>
      <c r="AZ39" s="291" t="s">
        <v>527</v>
      </c>
      <c r="BA39" s="291" t="s">
        <v>527</v>
      </c>
      <c r="BB39" s="291" t="s">
        <v>527</v>
      </c>
      <c r="BC39" s="283" t="s">
        <v>520</v>
      </c>
      <c r="BD39" s="283" t="s">
        <v>520</v>
      </c>
      <c r="BE39" s="291" t="s">
        <v>184</v>
      </c>
      <c r="BF39" s="291" t="s">
        <v>184</v>
      </c>
      <c r="BG39" s="291" t="s">
        <v>141</v>
      </c>
      <c r="BH39" s="291" t="s">
        <v>511</v>
      </c>
      <c r="BI39" s="291" t="s">
        <v>142</v>
      </c>
      <c r="BJ39" s="283" t="s">
        <v>520</v>
      </c>
      <c r="BK39" s="288" t="s">
        <v>518</v>
      </c>
    </row>
    <row r="40" spans="1:63" ht="15.75" x14ac:dyDescent="0.25">
      <c r="A40" s="187" t="s">
        <v>274</v>
      </c>
      <c r="B40" s="188" t="s">
        <v>83</v>
      </c>
      <c r="C40" s="283" t="s">
        <v>514</v>
      </c>
      <c r="D40" s="283" t="s">
        <v>514</v>
      </c>
      <c r="E40" s="283" t="s">
        <v>515</v>
      </c>
      <c r="F40" s="283" t="s">
        <v>515</v>
      </c>
      <c r="G40" s="283" t="s">
        <v>516</v>
      </c>
      <c r="H40" s="284" t="s">
        <v>512</v>
      </c>
      <c r="I40" s="283" t="s">
        <v>133</v>
      </c>
      <c r="J40" s="283" t="s">
        <v>134</v>
      </c>
      <c r="K40" s="283" t="s">
        <v>134</v>
      </c>
      <c r="L40" s="283" t="s">
        <v>135</v>
      </c>
      <c r="M40" s="285" t="s">
        <v>517</v>
      </c>
      <c r="N40" s="285" t="s">
        <v>517</v>
      </c>
      <c r="O40" s="287" t="s">
        <v>522</v>
      </c>
      <c r="P40" s="287" t="s">
        <v>136</v>
      </c>
      <c r="Q40" s="284" t="s">
        <v>236</v>
      </c>
      <c r="R40" s="283" t="s">
        <v>520</v>
      </c>
      <c r="S40" s="283" t="s">
        <v>520</v>
      </c>
      <c r="T40" s="283" t="s">
        <v>520</v>
      </c>
      <c r="U40" s="283" t="s">
        <v>520</v>
      </c>
      <c r="V40" s="283" t="s">
        <v>520</v>
      </c>
      <c r="W40" s="283" t="s">
        <v>520</v>
      </c>
      <c r="X40" s="283" t="s">
        <v>520</v>
      </c>
      <c r="Y40" s="283" t="s">
        <v>520</v>
      </c>
      <c r="Z40" s="287" t="s">
        <v>523</v>
      </c>
      <c r="AA40" s="348" t="s">
        <v>510</v>
      </c>
      <c r="AB40" s="348" t="s">
        <v>139</v>
      </c>
      <c r="AC40" s="348" t="s">
        <v>139</v>
      </c>
      <c r="AD40" s="291" t="s">
        <v>523</v>
      </c>
      <c r="AE40" s="348" t="s">
        <v>513</v>
      </c>
      <c r="AF40" s="291" t="s">
        <v>513</v>
      </c>
      <c r="AG40" s="291" t="s">
        <v>513</v>
      </c>
      <c r="AH40" s="283" t="s">
        <v>520</v>
      </c>
      <c r="AI40" s="283" t="s">
        <v>520</v>
      </c>
      <c r="AJ40" s="283" t="s">
        <v>520</v>
      </c>
      <c r="AK40" s="283" t="s">
        <v>520</v>
      </c>
      <c r="AL40" s="348" t="s">
        <v>456</v>
      </c>
      <c r="AM40" s="291" t="s">
        <v>512</v>
      </c>
      <c r="AN40" s="291" t="s">
        <v>512</v>
      </c>
      <c r="AO40" s="291" t="s">
        <v>512</v>
      </c>
      <c r="AP40" s="291" t="s">
        <v>528</v>
      </c>
      <c r="AQ40" s="291" t="s">
        <v>528</v>
      </c>
      <c r="AR40" s="291" t="s">
        <v>528</v>
      </c>
      <c r="AS40" s="291" t="s">
        <v>523</v>
      </c>
      <c r="AT40" s="283" t="s">
        <v>520</v>
      </c>
      <c r="AU40" s="291" t="s">
        <v>523</v>
      </c>
      <c r="AV40" s="291" t="s">
        <v>532</v>
      </c>
      <c r="AW40" s="291" t="s">
        <v>510</v>
      </c>
      <c r="AX40" s="291" t="s">
        <v>510</v>
      </c>
      <c r="AY40" s="291" t="s">
        <v>527</v>
      </c>
      <c r="AZ40" s="291" t="s">
        <v>527</v>
      </c>
      <c r="BA40" s="291" t="s">
        <v>527</v>
      </c>
      <c r="BB40" s="291" t="s">
        <v>527</v>
      </c>
      <c r="BC40" s="283" t="s">
        <v>520</v>
      </c>
      <c r="BD40" s="283" t="s">
        <v>520</v>
      </c>
      <c r="BE40" s="291" t="s">
        <v>184</v>
      </c>
      <c r="BF40" s="291" t="s">
        <v>184</v>
      </c>
      <c r="BG40" s="291" t="s">
        <v>141</v>
      </c>
      <c r="BH40" s="291" t="s">
        <v>511</v>
      </c>
      <c r="BI40" s="291" t="s">
        <v>142</v>
      </c>
      <c r="BJ40" s="283" t="s">
        <v>520</v>
      </c>
      <c r="BK40" s="288" t="s">
        <v>518</v>
      </c>
    </row>
    <row r="41" spans="1:63" ht="15.75" x14ac:dyDescent="0.25">
      <c r="A41" s="187" t="s">
        <v>275</v>
      </c>
      <c r="B41" s="188" t="s">
        <v>84</v>
      </c>
      <c r="C41" s="283" t="s">
        <v>514</v>
      </c>
      <c r="D41" s="283" t="s">
        <v>514</v>
      </c>
      <c r="E41" s="283" t="s">
        <v>515</v>
      </c>
      <c r="F41" s="283" t="s">
        <v>515</v>
      </c>
      <c r="G41" s="283" t="s">
        <v>516</v>
      </c>
      <c r="H41" s="284" t="s">
        <v>512</v>
      </c>
      <c r="I41" s="283" t="s">
        <v>133</v>
      </c>
      <c r="J41" s="283" t="s">
        <v>134</v>
      </c>
      <c r="K41" s="283" t="s">
        <v>134</v>
      </c>
      <c r="L41" s="283" t="s">
        <v>135</v>
      </c>
      <c r="M41" s="285" t="s">
        <v>517</v>
      </c>
      <c r="N41" s="285" t="s">
        <v>517</v>
      </c>
      <c r="O41" s="287" t="s">
        <v>522</v>
      </c>
      <c r="P41" s="287" t="s">
        <v>136</v>
      </c>
      <c r="Q41" s="284" t="s">
        <v>236</v>
      </c>
      <c r="R41" s="283" t="s">
        <v>520</v>
      </c>
      <c r="S41" s="283" t="s">
        <v>520</v>
      </c>
      <c r="T41" s="283" t="s">
        <v>520</v>
      </c>
      <c r="U41" s="283" t="s">
        <v>520</v>
      </c>
      <c r="V41" s="283" t="s">
        <v>520</v>
      </c>
      <c r="W41" s="283" t="s">
        <v>520</v>
      </c>
      <c r="X41" s="283" t="s">
        <v>520</v>
      </c>
      <c r="Y41" s="283" t="s">
        <v>520</v>
      </c>
      <c r="Z41" s="287" t="s">
        <v>523</v>
      </c>
      <c r="AA41" s="348" t="s">
        <v>510</v>
      </c>
      <c r="AB41" s="348" t="s">
        <v>139</v>
      </c>
      <c r="AC41" s="348" t="s">
        <v>139</v>
      </c>
      <c r="AD41" s="291" t="s">
        <v>523</v>
      </c>
      <c r="AE41" s="348" t="s">
        <v>513</v>
      </c>
      <c r="AF41" s="291" t="s">
        <v>513</v>
      </c>
      <c r="AG41" s="291" t="s">
        <v>513</v>
      </c>
      <c r="AH41" s="283" t="s">
        <v>520</v>
      </c>
      <c r="AI41" s="283" t="s">
        <v>520</v>
      </c>
      <c r="AJ41" s="283" t="s">
        <v>520</v>
      </c>
      <c r="AK41" s="283" t="s">
        <v>520</v>
      </c>
      <c r="AL41" s="348" t="s">
        <v>456</v>
      </c>
      <c r="AM41" s="291" t="s">
        <v>512</v>
      </c>
      <c r="AN41" s="291" t="s">
        <v>512</v>
      </c>
      <c r="AO41" s="291" t="s">
        <v>512</v>
      </c>
      <c r="AP41" s="291" t="s">
        <v>528</v>
      </c>
      <c r="AQ41" s="291" t="s">
        <v>528</v>
      </c>
      <c r="AR41" s="291" t="s">
        <v>528</v>
      </c>
      <c r="AS41" s="291" t="s">
        <v>523</v>
      </c>
      <c r="AT41" s="283" t="s">
        <v>520</v>
      </c>
      <c r="AU41" s="291" t="s">
        <v>523</v>
      </c>
      <c r="AV41" s="291" t="s">
        <v>532</v>
      </c>
      <c r="AW41" s="291" t="s">
        <v>510</v>
      </c>
      <c r="AX41" s="291" t="s">
        <v>510</v>
      </c>
      <c r="AY41" s="291" t="s">
        <v>527</v>
      </c>
      <c r="AZ41" s="291" t="s">
        <v>527</v>
      </c>
      <c r="BA41" s="291" t="s">
        <v>527</v>
      </c>
      <c r="BB41" s="291" t="s">
        <v>527</v>
      </c>
      <c r="BC41" s="283" t="s">
        <v>520</v>
      </c>
      <c r="BD41" s="283" t="s">
        <v>520</v>
      </c>
      <c r="BE41" s="291" t="s">
        <v>184</v>
      </c>
      <c r="BF41" s="291" t="s">
        <v>184</v>
      </c>
      <c r="BG41" s="291" t="s">
        <v>141</v>
      </c>
      <c r="BH41" s="291" t="s">
        <v>511</v>
      </c>
      <c r="BI41" s="291" t="s">
        <v>142</v>
      </c>
      <c r="BJ41" s="283" t="s">
        <v>520</v>
      </c>
      <c r="BK41" s="288" t="s">
        <v>518</v>
      </c>
    </row>
    <row r="42" spans="1:63" ht="15.75" x14ac:dyDescent="0.25">
      <c r="A42" s="187" t="s">
        <v>276</v>
      </c>
      <c r="B42" s="188" t="s">
        <v>85</v>
      </c>
      <c r="C42" s="283" t="s">
        <v>514</v>
      </c>
      <c r="D42" s="283" t="s">
        <v>514</v>
      </c>
      <c r="E42" s="283" t="s">
        <v>515</v>
      </c>
      <c r="F42" s="283" t="s">
        <v>515</v>
      </c>
      <c r="G42" s="283" t="s">
        <v>516</v>
      </c>
      <c r="H42" s="284" t="s">
        <v>512</v>
      </c>
      <c r="I42" s="283" t="s">
        <v>133</v>
      </c>
      <c r="J42" s="283" t="s">
        <v>134</v>
      </c>
      <c r="K42" s="283" t="s">
        <v>134</v>
      </c>
      <c r="L42" s="283" t="s">
        <v>135</v>
      </c>
      <c r="M42" s="285" t="s">
        <v>517</v>
      </c>
      <c r="N42" s="285" t="s">
        <v>517</v>
      </c>
      <c r="O42" s="287" t="s">
        <v>522</v>
      </c>
      <c r="P42" s="287" t="s">
        <v>136</v>
      </c>
      <c r="Q42" s="284" t="s">
        <v>236</v>
      </c>
      <c r="R42" s="283" t="s">
        <v>520</v>
      </c>
      <c r="S42" s="283" t="s">
        <v>520</v>
      </c>
      <c r="T42" s="283" t="s">
        <v>520</v>
      </c>
      <c r="U42" s="283" t="s">
        <v>520</v>
      </c>
      <c r="V42" s="283" t="s">
        <v>520</v>
      </c>
      <c r="W42" s="283" t="s">
        <v>520</v>
      </c>
      <c r="X42" s="283" t="s">
        <v>520</v>
      </c>
      <c r="Y42" s="283" t="s">
        <v>520</v>
      </c>
      <c r="Z42" s="287" t="s">
        <v>523</v>
      </c>
      <c r="AA42" s="348" t="s">
        <v>510</v>
      </c>
      <c r="AB42" s="348" t="s">
        <v>139</v>
      </c>
      <c r="AC42" s="348" t="s">
        <v>139</v>
      </c>
      <c r="AD42" s="291" t="s">
        <v>523</v>
      </c>
      <c r="AE42" s="348" t="s">
        <v>513</v>
      </c>
      <c r="AF42" s="291" t="s">
        <v>513</v>
      </c>
      <c r="AG42" s="291" t="s">
        <v>513</v>
      </c>
      <c r="AH42" s="283" t="s">
        <v>520</v>
      </c>
      <c r="AI42" s="283" t="s">
        <v>520</v>
      </c>
      <c r="AJ42" s="283" t="s">
        <v>520</v>
      </c>
      <c r="AK42" s="283" t="s">
        <v>520</v>
      </c>
      <c r="AL42" s="348" t="s">
        <v>456</v>
      </c>
      <c r="AM42" s="291" t="s">
        <v>512</v>
      </c>
      <c r="AN42" s="291" t="s">
        <v>512</v>
      </c>
      <c r="AO42" s="291" t="s">
        <v>512</v>
      </c>
      <c r="AP42" s="291" t="s">
        <v>528</v>
      </c>
      <c r="AQ42" s="291" t="s">
        <v>528</v>
      </c>
      <c r="AR42" s="291" t="s">
        <v>528</v>
      </c>
      <c r="AS42" s="291" t="s">
        <v>523</v>
      </c>
      <c r="AT42" s="283" t="s">
        <v>520</v>
      </c>
      <c r="AU42" s="291" t="s">
        <v>523</v>
      </c>
      <c r="AV42" s="291" t="s">
        <v>532</v>
      </c>
      <c r="AW42" s="291" t="s">
        <v>510</v>
      </c>
      <c r="AX42" s="291" t="s">
        <v>510</v>
      </c>
      <c r="AY42" s="291" t="s">
        <v>527</v>
      </c>
      <c r="AZ42" s="291" t="s">
        <v>527</v>
      </c>
      <c r="BA42" s="291" t="s">
        <v>527</v>
      </c>
      <c r="BB42" s="291" t="s">
        <v>527</v>
      </c>
      <c r="BC42" s="283" t="s">
        <v>520</v>
      </c>
      <c r="BD42" s="283" t="s">
        <v>520</v>
      </c>
      <c r="BE42" s="291" t="s">
        <v>184</v>
      </c>
      <c r="BF42" s="291" t="s">
        <v>184</v>
      </c>
      <c r="BG42" s="291" t="s">
        <v>141</v>
      </c>
      <c r="BH42" s="291" t="s">
        <v>511</v>
      </c>
      <c r="BI42" s="291" t="s">
        <v>142</v>
      </c>
      <c r="BJ42" s="283" t="s">
        <v>520</v>
      </c>
      <c r="BK42" s="288" t="s">
        <v>518</v>
      </c>
    </row>
    <row r="43" spans="1:63" ht="15.75" x14ac:dyDescent="0.25">
      <c r="A43" s="187" t="s">
        <v>277</v>
      </c>
      <c r="B43" s="188" t="s">
        <v>86</v>
      </c>
      <c r="C43" s="283" t="s">
        <v>514</v>
      </c>
      <c r="D43" s="283" t="s">
        <v>514</v>
      </c>
      <c r="E43" s="283" t="s">
        <v>515</v>
      </c>
      <c r="F43" s="283" t="s">
        <v>515</v>
      </c>
      <c r="G43" s="283" t="s">
        <v>516</v>
      </c>
      <c r="H43" s="284" t="s">
        <v>512</v>
      </c>
      <c r="I43" s="283" t="s">
        <v>133</v>
      </c>
      <c r="J43" s="283" t="s">
        <v>134</v>
      </c>
      <c r="K43" s="283" t="s">
        <v>134</v>
      </c>
      <c r="L43" s="283" t="s">
        <v>135</v>
      </c>
      <c r="M43" s="285" t="s">
        <v>517</v>
      </c>
      <c r="N43" s="285" t="s">
        <v>517</v>
      </c>
      <c r="O43" s="287" t="s">
        <v>522</v>
      </c>
      <c r="P43" s="287" t="s">
        <v>136</v>
      </c>
      <c r="Q43" s="284" t="s">
        <v>236</v>
      </c>
      <c r="R43" s="283" t="s">
        <v>520</v>
      </c>
      <c r="S43" s="283" t="s">
        <v>520</v>
      </c>
      <c r="T43" s="283" t="s">
        <v>520</v>
      </c>
      <c r="U43" s="283" t="s">
        <v>520</v>
      </c>
      <c r="V43" s="283" t="s">
        <v>520</v>
      </c>
      <c r="W43" s="283" t="s">
        <v>520</v>
      </c>
      <c r="X43" s="283" t="s">
        <v>520</v>
      </c>
      <c r="Y43" s="283" t="s">
        <v>520</v>
      </c>
      <c r="Z43" s="287" t="s">
        <v>523</v>
      </c>
      <c r="AA43" s="348" t="s">
        <v>510</v>
      </c>
      <c r="AB43" s="348" t="s">
        <v>139</v>
      </c>
      <c r="AC43" s="348" t="s">
        <v>139</v>
      </c>
      <c r="AD43" s="291" t="s">
        <v>523</v>
      </c>
      <c r="AE43" s="348" t="s">
        <v>513</v>
      </c>
      <c r="AF43" s="291" t="s">
        <v>513</v>
      </c>
      <c r="AG43" s="291" t="s">
        <v>513</v>
      </c>
      <c r="AH43" s="283" t="s">
        <v>520</v>
      </c>
      <c r="AI43" s="283" t="s">
        <v>520</v>
      </c>
      <c r="AJ43" s="283" t="s">
        <v>520</v>
      </c>
      <c r="AK43" s="283" t="s">
        <v>520</v>
      </c>
      <c r="AL43" s="348" t="s">
        <v>456</v>
      </c>
      <c r="AM43" s="291" t="s">
        <v>512</v>
      </c>
      <c r="AN43" s="291" t="s">
        <v>512</v>
      </c>
      <c r="AO43" s="291" t="s">
        <v>512</v>
      </c>
      <c r="AP43" s="291" t="s">
        <v>528</v>
      </c>
      <c r="AQ43" s="291" t="s">
        <v>528</v>
      </c>
      <c r="AR43" s="291" t="s">
        <v>528</v>
      </c>
      <c r="AS43" s="291" t="s">
        <v>523</v>
      </c>
      <c r="AT43" s="283" t="s">
        <v>520</v>
      </c>
      <c r="AU43" s="291" t="s">
        <v>523</v>
      </c>
      <c r="AV43" s="291" t="s">
        <v>532</v>
      </c>
      <c r="AW43" s="291" t="s">
        <v>510</v>
      </c>
      <c r="AX43" s="291" t="s">
        <v>510</v>
      </c>
      <c r="AY43" s="291" t="s">
        <v>527</v>
      </c>
      <c r="AZ43" s="291" t="s">
        <v>527</v>
      </c>
      <c r="BA43" s="291" t="s">
        <v>527</v>
      </c>
      <c r="BB43" s="291" t="s">
        <v>527</v>
      </c>
      <c r="BC43" s="283" t="s">
        <v>520</v>
      </c>
      <c r="BD43" s="283" t="s">
        <v>520</v>
      </c>
      <c r="BE43" s="291" t="s">
        <v>184</v>
      </c>
      <c r="BF43" s="291" t="s">
        <v>184</v>
      </c>
      <c r="BG43" s="291" t="s">
        <v>141</v>
      </c>
      <c r="BH43" s="291" t="s">
        <v>511</v>
      </c>
      <c r="BI43" s="291" t="s">
        <v>142</v>
      </c>
      <c r="BJ43" s="283" t="s">
        <v>520</v>
      </c>
      <c r="BK43" s="288" t="s">
        <v>518</v>
      </c>
    </row>
    <row r="44" spans="1:63" ht="15.75" x14ac:dyDescent="0.25">
      <c r="A44" s="187" t="s">
        <v>278</v>
      </c>
      <c r="B44" s="188" t="s">
        <v>87</v>
      </c>
      <c r="C44" s="283" t="s">
        <v>514</v>
      </c>
      <c r="D44" s="283" t="s">
        <v>514</v>
      </c>
      <c r="E44" s="283" t="s">
        <v>515</v>
      </c>
      <c r="F44" s="283" t="s">
        <v>515</v>
      </c>
      <c r="G44" s="283" t="s">
        <v>516</v>
      </c>
      <c r="H44" s="284" t="s">
        <v>512</v>
      </c>
      <c r="I44" s="283" t="s">
        <v>133</v>
      </c>
      <c r="J44" s="283" t="s">
        <v>134</v>
      </c>
      <c r="K44" s="283" t="s">
        <v>134</v>
      </c>
      <c r="L44" s="283" t="s">
        <v>135</v>
      </c>
      <c r="M44" s="285" t="s">
        <v>517</v>
      </c>
      <c r="N44" s="285" t="s">
        <v>517</v>
      </c>
      <c r="O44" s="287" t="s">
        <v>522</v>
      </c>
      <c r="P44" s="287" t="s">
        <v>136</v>
      </c>
      <c r="Q44" s="284" t="s">
        <v>236</v>
      </c>
      <c r="R44" s="283" t="s">
        <v>520</v>
      </c>
      <c r="S44" s="283" t="s">
        <v>520</v>
      </c>
      <c r="T44" s="283" t="s">
        <v>520</v>
      </c>
      <c r="U44" s="283" t="s">
        <v>520</v>
      </c>
      <c r="V44" s="283" t="s">
        <v>520</v>
      </c>
      <c r="W44" s="283" t="s">
        <v>520</v>
      </c>
      <c r="X44" s="283" t="s">
        <v>520</v>
      </c>
      <c r="Y44" s="283" t="s">
        <v>520</v>
      </c>
      <c r="Z44" s="287" t="s">
        <v>523</v>
      </c>
      <c r="AA44" s="348" t="s">
        <v>510</v>
      </c>
      <c r="AB44" s="348" t="s">
        <v>139</v>
      </c>
      <c r="AC44" s="348" t="s">
        <v>139</v>
      </c>
      <c r="AD44" s="291" t="s">
        <v>523</v>
      </c>
      <c r="AE44" s="348" t="s">
        <v>513</v>
      </c>
      <c r="AF44" s="291" t="s">
        <v>513</v>
      </c>
      <c r="AG44" s="291" t="s">
        <v>513</v>
      </c>
      <c r="AH44" s="283" t="s">
        <v>520</v>
      </c>
      <c r="AI44" s="283" t="s">
        <v>520</v>
      </c>
      <c r="AJ44" s="283" t="s">
        <v>520</v>
      </c>
      <c r="AK44" s="283" t="s">
        <v>520</v>
      </c>
      <c r="AL44" s="348" t="s">
        <v>456</v>
      </c>
      <c r="AM44" s="291" t="s">
        <v>512</v>
      </c>
      <c r="AN44" s="291" t="s">
        <v>512</v>
      </c>
      <c r="AO44" s="291" t="s">
        <v>512</v>
      </c>
      <c r="AP44" s="291" t="s">
        <v>528</v>
      </c>
      <c r="AQ44" s="291" t="s">
        <v>528</v>
      </c>
      <c r="AR44" s="291" t="s">
        <v>528</v>
      </c>
      <c r="AS44" s="291" t="s">
        <v>523</v>
      </c>
      <c r="AT44" s="283" t="s">
        <v>520</v>
      </c>
      <c r="AU44" s="291" t="s">
        <v>523</v>
      </c>
      <c r="AV44" s="291" t="s">
        <v>532</v>
      </c>
      <c r="AW44" s="291" t="s">
        <v>510</v>
      </c>
      <c r="AX44" s="291" t="s">
        <v>510</v>
      </c>
      <c r="AY44" s="291" t="s">
        <v>527</v>
      </c>
      <c r="AZ44" s="291" t="s">
        <v>527</v>
      </c>
      <c r="BA44" s="291" t="s">
        <v>527</v>
      </c>
      <c r="BB44" s="291" t="s">
        <v>527</v>
      </c>
      <c r="BC44" s="283" t="s">
        <v>520</v>
      </c>
      <c r="BD44" s="283" t="s">
        <v>520</v>
      </c>
      <c r="BE44" s="291" t="s">
        <v>184</v>
      </c>
      <c r="BF44" s="291" t="s">
        <v>184</v>
      </c>
      <c r="BG44" s="291" t="s">
        <v>141</v>
      </c>
      <c r="BH44" s="291" t="s">
        <v>511</v>
      </c>
      <c r="BI44" s="291" t="s">
        <v>142</v>
      </c>
      <c r="BJ44" s="283" t="s">
        <v>520</v>
      </c>
      <c r="BK44" s="288" t="s">
        <v>518</v>
      </c>
    </row>
    <row r="45" spans="1:63" ht="15.75" x14ac:dyDescent="0.25">
      <c r="A45" s="187" t="s">
        <v>279</v>
      </c>
      <c r="B45" s="188" t="s">
        <v>88</v>
      </c>
      <c r="C45" s="283" t="s">
        <v>514</v>
      </c>
      <c r="D45" s="283" t="s">
        <v>514</v>
      </c>
      <c r="E45" s="283" t="s">
        <v>515</v>
      </c>
      <c r="F45" s="283" t="s">
        <v>515</v>
      </c>
      <c r="G45" s="283" t="s">
        <v>516</v>
      </c>
      <c r="H45" s="284" t="s">
        <v>512</v>
      </c>
      <c r="I45" s="283" t="s">
        <v>133</v>
      </c>
      <c r="J45" s="283" t="s">
        <v>134</v>
      </c>
      <c r="K45" s="283" t="s">
        <v>134</v>
      </c>
      <c r="L45" s="283" t="s">
        <v>135</v>
      </c>
      <c r="M45" s="285" t="s">
        <v>517</v>
      </c>
      <c r="N45" s="285" t="s">
        <v>517</v>
      </c>
      <c r="O45" s="287" t="s">
        <v>522</v>
      </c>
      <c r="P45" s="287" t="s">
        <v>136</v>
      </c>
      <c r="Q45" s="284" t="s">
        <v>236</v>
      </c>
      <c r="R45" s="283" t="s">
        <v>520</v>
      </c>
      <c r="S45" s="283" t="s">
        <v>520</v>
      </c>
      <c r="T45" s="283" t="s">
        <v>520</v>
      </c>
      <c r="U45" s="283" t="s">
        <v>520</v>
      </c>
      <c r="V45" s="283" t="s">
        <v>520</v>
      </c>
      <c r="W45" s="283" t="s">
        <v>520</v>
      </c>
      <c r="X45" s="283" t="s">
        <v>520</v>
      </c>
      <c r="Y45" s="283" t="s">
        <v>520</v>
      </c>
      <c r="Z45" s="287" t="s">
        <v>523</v>
      </c>
      <c r="AA45" s="348" t="s">
        <v>510</v>
      </c>
      <c r="AB45" s="348" t="s">
        <v>139</v>
      </c>
      <c r="AC45" s="348" t="s">
        <v>139</v>
      </c>
      <c r="AD45" s="291" t="s">
        <v>523</v>
      </c>
      <c r="AE45" s="348" t="s">
        <v>513</v>
      </c>
      <c r="AF45" s="291" t="s">
        <v>513</v>
      </c>
      <c r="AG45" s="291" t="s">
        <v>513</v>
      </c>
      <c r="AH45" s="283" t="s">
        <v>520</v>
      </c>
      <c r="AI45" s="283" t="s">
        <v>520</v>
      </c>
      <c r="AJ45" s="283" t="s">
        <v>520</v>
      </c>
      <c r="AK45" s="283" t="s">
        <v>520</v>
      </c>
      <c r="AL45" s="348" t="s">
        <v>456</v>
      </c>
      <c r="AM45" s="291" t="s">
        <v>512</v>
      </c>
      <c r="AN45" s="291" t="s">
        <v>512</v>
      </c>
      <c r="AO45" s="291" t="s">
        <v>512</v>
      </c>
      <c r="AP45" s="291" t="s">
        <v>528</v>
      </c>
      <c r="AQ45" s="291" t="s">
        <v>528</v>
      </c>
      <c r="AR45" s="291" t="s">
        <v>528</v>
      </c>
      <c r="AS45" s="291" t="s">
        <v>523</v>
      </c>
      <c r="AT45" s="283" t="s">
        <v>520</v>
      </c>
      <c r="AU45" s="291" t="s">
        <v>523</v>
      </c>
      <c r="AV45" s="291" t="s">
        <v>532</v>
      </c>
      <c r="AW45" s="291" t="s">
        <v>510</v>
      </c>
      <c r="AX45" s="291" t="s">
        <v>510</v>
      </c>
      <c r="AY45" s="291" t="s">
        <v>527</v>
      </c>
      <c r="AZ45" s="291" t="s">
        <v>527</v>
      </c>
      <c r="BA45" s="291" t="s">
        <v>527</v>
      </c>
      <c r="BB45" s="291" t="s">
        <v>527</v>
      </c>
      <c r="BC45" s="283" t="s">
        <v>520</v>
      </c>
      <c r="BD45" s="283" t="s">
        <v>520</v>
      </c>
      <c r="BE45" s="291" t="s">
        <v>184</v>
      </c>
      <c r="BF45" s="291" t="s">
        <v>184</v>
      </c>
      <c r="BG45" s="291" t="s">
        <v>141</v>
      </c>
      <c r="BH45" s="291" t="s">
        <v>511</v>
      </c>
      <c r="BI45" s="291" t="s">
        <v>142</v>
      </c>
      <c r="BJ45" s="283" t="s">
        <v>520</v>
      </c>
      <c r="BK45" s="288" t="s">
        <v>518</v>
      </c>
    </row>
    <row r="46" spans="1:63" ht="15.75" x14ac:dyDescent="0.25">
      <c r="A46" s="187" t="s">
        <v>280</v>
      </c>
      <c r="B46" s="188" t="s">
        <v>89</v>
      </c>
      <c r="C46" s="283" t="s">
        <v>514</v>
      </c>
      <c r="D46" s="283" t="s">
        <v>514</v>
      </c>
      <c r="E46" s="283" t="s">
        <v>515</v>
      </c>
      <c r="F46" s="283" t="s">
        <v>515</v>
      </c>
      <c r="G46" s="283" t="s">
        <v>516</v>
      </c>
      <c r="H46" s="284" t="s">
        <v>512</v>
      </c>
      <c r="I46" s="283" t="s">
        <v>456</v>
      </c>
      <c r="J46" s="283" t="s">
        <v>134</v>
      </c>
      <c r="K46" s="283" t="s">
        <v>134</v>
      </c>
      <c r="L46" s="283" t="s">
        <v>135</v>
      </c>
      <c r="M46" s="285" t="s">
        <v>517</v>
      </c>
      <c r="N46" s="285" t="s">
        <v>517</v>
      </c>
      <c r="O46" s="287" t="s">
        <v>519</v>
      </c>
      <c r="P46" s="287" t="s">
        <v>137</v>
      </c>
      <c r="Q46" s="284" t="s">
        <v>236</v>
      </c>
      <c r="R46" s="283" t="s">
        <v>520</v>
      </c>
      <c r="S46" s="283" t="s">
        <v>520</v>
      </c>
      <c r="T46" s="283" t="s">
        <v>520</v>
      </c>
      <c r="U46" s="283" t="s">
        <v>520</v>
      </c>
      <c r="V46" s="283" t="s">
        <v>520</v>
      </c>
      <c r="W46" s="283" t="s">
        <v>520</v>
      </c>
      <c r="X46" s="283" t="s">
        <v>520</v>
      </c>
      <c r="Y46" s="283" t="s">
        <v>520</v>
      </c>
      <c r="Z46" s="283" t="s">
        <v>520</v>
      </c>
      <c r="AA46" s="348" t="s">
        <v>510</v>
      </c>
      <c r="AB46" s="348" t="s">
        <v>139</v>
      </c>
      <c r="AC46" s="348" t="s">
        <v>139</v>
      </c>
      <c r="AD46" s="291" t="s">
        <v>523</v>
      </c>
      <c r="AE46" s="348" t="s">
        <v>513</v>
      </c>
      <c r="AF46" s="291" t="s">
        <v>513</v>
      </c>
      <c r="AG46" s="291" t="s">
        <v>513</v>
      </c>
      <c r="AH46" s="283" t="s">
        <v>520</v>
      </c>
      <c r="AI46" s="283" t="s">
        <v>520</v>
      </c>
      <c r="AJ46" s="283" t="s">
        <v>520</v>
      </c>
      <c r="AK46" s="283" t="s">
        <v>520</v>
      </c>
      <c r="AL46" s="348" t="s">
        <v>133</v>
      </c>
      <c r="AM46" s="291" t="s">
        <v>512</v>
      </c>
      <c r="AN46" s="291" t="s">
        <v>512</v>
      </c>
      <c r="AO46" s="291" t="s">
        <v>512</v>
      </c>
      <c r="AP46" s="291" t="s">
        <v>528</v>
      </c>
      <c r="AQ46" s="291" t="s">
        <v>528</v>
      </c>
      <c r="AR46" s="291" t="s">
        <v>528</v>
      </c>
      <c r="AS46" s="291" t="s">
        <v>523</v>
      </c>
      <c r="AT46" s="283" t="s">
        <v>520</v>
      </c>
      <c r="AU46" s="291" t="s">
        <v>523</v>
      </c>
      <c r="AV46" s="291" t="s">
        <v>533</v>
      </c>
      <c r="AW46" s="291" t="s">
        <v>510</v>
      </c>
      <c r="AX46" s="291" t="s">
        <v>510</v>
      </c>
      <c r="AY46" s="291" t="s">
        <v>527</v>
      </c>
      <c r="AZ46" s="291" t="s">
        <v>527</v>
      </c>
      <c r="BA46" s="291" t="s">
        <v>527</v>
      </c>
      <c r="BB46" s="291" t="s">
        <v>527</v>
      </c>
      <c r="BC46" s="283" t="s">
        <v>520</v>
      </c>
      <c r="BD46" s="283" t="s">
        <v>520</v>
      </c>
      <c r="BE46" s="283" t="s">
        <v>537</v>
      </c>
      <c r="BF46" s="283" t="s">
        <v>537</v>
      </c>
      <c r="BG46" s="291" t="s">
        <v>141</v>
      </c>
      <c r="BH46" s="291" t="s">
        <v>511</v>
      </c>
      <c r="BI46" s="291" t="s">
        <v>142</v>
      </c>
      <c r="BJ46" s="283" t="s">
        <v>520</v>
      </c>
      <c r="BK46" s="288" t="s">
        <v>518</v>
      </c>
    </row>
    <row r="47" spans="1:63" ht="15.75" x14ac:dyDescent="0.25">
      <c r="A47" s="187" t="s">
        <v>281</v>
      </c>
      <c r="B47" s="188" t="s">
        <v>90</v>
      </c>
      <c r="C47" s="283" t="s">
        <v>514</v>
      </c>
      <c r="D47" s="283" t="s">
        <v>514</v>
      </c>
      <c r="E47" s="283" t="s">
        <v>515</v>
      </c>
      <c r="F47" s="283" t="s">
        <v>515</v>
      </c>
      <c r="G47" s="283" t="s">
        <v>516</v>
      </c>
      <c r="H47" s="284" t="s">
        <v>512</v>
      </c>
      <c r="I47" s="283" t="s">
        <v>456</v>
      </c>
      <c r="J47" s="283" t="s">
        <v>134</v>
      </c>
      <c r="K47" s="283" t="s">
        <v>134</v>
      </c>
      <c r="L47" s="283" t="s">
        <v>135</v>
      </c>
      <c r="M47" s="285" t="s">
        <v>517</v>
      </c>
      <c r="N47" s="285" t="s">
        <v>517</v>
      </c>
      <c r="O47" s="287" t="s">
        <v>519</v>
      </c>
      <c r="P47" s="287" t="s">
        <v>137</v>
      </c>
      <c r="Q47" s="284" t="s">
        <v>236</v>
      </c>
      <c r="R47" s="283" t="s">
        <v>520</v>
      </c>
      <c r="S47" s="283" t="s">
        <v>520</v>
      </c>
      <c r="T47" s="283" t="s">
        <v>520</v>
      </c>
      <c r="U47" s="283" t="s">
        <v>520</v>
      </c>
      <c r="V47" s="283" t="s">
        <v>520</v>
      </c>
      <c r="W47" s="283" t="s">
        <v>520</v>
      </c>
      <c r="X47" s="283" t="s">
        <v>520</v>
      </c>
      <c r="Y47" s="283" t="s">
        <v>520</v>
      </c>
      <c r="Z47" s="283" t="s">
        <v>520</v>
      </c>
      <c r="AA47" s="348" t="s">
        <v>510</v>
      </c>
      <c r="AB47" s="348" t="s">
        <v>139</v>
      </c>
      <c r="AC47" s="348" t="s">
        <v>139</v>
      </c>
      <c r="AD47" s="291" t="s">
        <v>523</v>
      </c>
      <c r="AE47" s="348" t="s">
        <v>513</v>
      </c>
      <c r="AF47" s="291" t="s">
        <v>513</v>
      </c>
      <c r="AG47" s="291" t="s">
        <v>513</v>
      </c>
      <c r="AH47" s="283" t="s">
        <v>520</v>
      </c>
      <c r="AI47" s="283" t="s">
        <v>520</v>
      </c>
      <c r="AJ47" s="283" t="s">
        <v>520</v>
      </c>
      <c r="AK47" s="283" t="s">
        <v>520</v>
      </c>
      <c r="AL47" s="348" t="s">
        <v>133</v>
      </c>
      <c r="AM47" s="291" t="s">
        <v>512</v>
      </c>
      <c r="AN47" s="291" t="s">
        <v>512</v>
      </c>
      <c r="AO47" s="291" t="s">
        <v>512</v>
      </c>
      <c r="AP47" s="291" t="s">
        <v>528</v>
      </c>
      <c r="AQ47" s="291" t="s">
        <v>528</v>
      </c>
      <c r="AR47" s="291" t="s">
        <v>528</v>
      </c>
      <c r="AS47" s="291" t="s">
        <v>523</v>
      </c>
      <c r="AT47" s="283" t="s">
        <v>520</v>
      </c>
      <c r="AU47" s="291" t="s">
        <v>523</v>
      </c>
      <c r="AV47" s="291" t="s">
        <v>533</v>
      </c>
      <c r="AW47" s="291" t="s">
        <v>510</v>
      </c>
      <c r="AX47" s="291" t="s">
        <v>510</v>
      </c>
      <c r="AY47" s="291" t="s">
        <v>527</v>
      </c>
      <c r="AZ47" s="291" t="s">
        <v>527</v>
      </c>
      <c r="BA47" s="291" t="s">
        <v>527</v>
      </c>
      <c r="BB47" s="291" t="s">
        <v>527</v>
      </c>
      <c r="BC47" s="283" t="s">
        <v>520</v>
      </c>
      <c r="BD47" s="283" t="s">
        <v>520</v>
      </c>
      <c r="BE47" s="283" t="s">
        <v>537</v>
      </c>
      <c r="BF47" s="283" t="s">
        <v>537</v>
      </c>
      <c r="BG47" s="291" t="s">
        <v>141</v>
      </c>
      <c r="BH47" s="291" t="s">
        <v>511</v>
      </c>
      <c r="BI47" s="291" t="s">
        <v>142</v>
      </c>
      <c r="BJ47" s="283" t="s">
        <v>520</v>
      </c>
      <c r="BK47" s="288" t="s">
        <v>518</v>
      </c>
    </row>
    <row r="48" spans="1:63" ht="15.75" x14ac:dyDescent="0.25">
      <c r="A48" s="187" t="s">
        <v>282</v>
      </c>
      <c r="B48" s="188" t="s">
        <v>91</v>
      </c>
      <c r="C48" s="283" t="s">
        <v>514</v>
      </c>
      <c r="D48" s="283" t="s">
        <v>514</v>
      </c>
      <c r="E48" s="283" t="s">
        <v>515</v>
      </c>
      <c r="F48" s="283" t="s">
        <v>515</v>
      </c>
      <c r="G48" s="283" t="s">
        <v>516</v>
      </c>
      <c r="H48" s="284" t="s">
        <v>512</v>
      </c>
      <c r="I48" s="283" t="s">
        <v>456</v>
      </c>
      <c r="J48" s="283" t="s">
        <v>134</v>
      </c>
      <c r="K48" s="283" t="s">
        <v>134</v>
      </c>
      <c r="L48" s="283" t="s">
        <v>135</v>
      </c>
      <c r="M48" s="285" t="s">
        <v>517</v>
      </c>
      <c r="N48" s="285" t="s">
        <v>517</v>
      </c>
      <c r="O48" s="287" t="s">
        <v>519</v>
      </c>
      <c r="P48" s="287" t="s">
        <v>137</v>
      </c>
      <c r="Q48" s="284" t="s">
        <v>236</v>
      </c>
      <c r="R48" s="283" t="s">
        <v>520</v>
      </c>
      <c r="S48" s="283" t="s">
        <v>520</v>
      </c>
      <c r="T48" s="283" t="s">
        <v>520</v>
      </c>
      <c r="U48" s="283" t="s">
        <v>520</v>
      </c>
      <c r="V48" s="283" t="s">
        <v>520</v>
      </c>
      <c r="W48" s="283" t="s">
        <v>520</v>
      </c>
      <c r="X48" s="283" t="s">
        <v>520</v>
      </c>
      <c r="Y48" s="283" t="s">
        <v>520</v>
      </c>
      <c r="Z48" s="283" t="s">
        <v>520</v>
      </c>
      <c r="AA48" s="348" t="s">
        <v>510</v>
      </c>
      <c r="AB48" s="348" t="s">
        <v>139</v>
      </c>
      <c r="AC48" s="348" t="s">
        <v>139</v>
      </c>
      <c r="AD48" s="291" t="s">
        <v>523</v>
      </c>
      <c r="AE48" s="348" t="s">
        <v>513</v>
      </c>
      <c r="AF48" s="291" t="s">
        <v>513</v>
      </c>
      <c r="AG48" s="291" t="s">
        <v>513</v>
      </c>
      <c r="AH48" s="283" t="s">
        <v>520</v>
      </c>
      <c r="AI48" s="283" t="s">
        <v>520</v>
      </c>
      <c r="AJ48" s="283" t="s">
        <v>520</v>
      </c>
      <c r="AK48" s="283" t="s">
        <v>520</v>
      </c>
      <c r="AL48" s="348" t="s">
        <v>133</v>
      </c>
      <c r="AM48" s="291" t="s">
        <v>512</v>
      </c>
      <c r="AN48" s="291" t="s">
        <v>512</v>
      </c>
      <c r="AO48" s="291" t="s">
        <v>512</v>
      </c>
      <c r="AP48" s="291" t="s">
        <v>528</v>
      </c>
      <c r="AQ48" s="291" t="s">
        <v>528</v>
      </c>
      <c r="AR48" s="291" t="s">
        <v>528</v>
      </c>
      <c r="AS48" s="291" t="s">
        <v>523</v>
      </c>
      <c r="AT48" s="283" t="s">
        <v>520</v>
      </c>
      <c r="AU48" s="291" t="s">
        <v>523</v>
      </c>
      <c r="AV48" s="291" t="s">
        <v>533</v>
      </c>
      <c r="AW48" s="291" t="s">
        <v>510</v>
      </c>
      <c r="AX48" s="291" t="s">
        <v>510</v>
      </c>
      <c r="AY48" s="291" t="s">
        <v>527</v>
      </c>
      <c r="AZ48" s="291" t="s">
        <v>527</v>
      </c>
      <c r="BA48" s="291" t="s">
        <v>527</v>
      </c>
      <c r="BB48" s="291" t="s">
        <v>527</v>
      </c>
      <c r="BC48" s="283" t="s">
        <v>520</v>
      </c>
      <c r="BD48" s="283" t="s">
        <v>520</v>
      </c>
      <c r="BE48" s="283" t="s">
        <v>537</v>
      </c>
      <c r="BF48" s="283" t="s">
        <v>537</v>
      </c>
      <c r="BG48" s="291" t="s">
        <v>141</v>
      </c>
      <c r="BH48" s="291" t="s">
        <v>511</v>
      </c>
      <c r="BI48" s="291" t="s">
        <v>142</v>
      </c>
      <c r="BJ48" s="283" t="s">
        <v>520</v>
      </c>
      <c r="BK48" s="288" t="s">
        <v>518</v>
      </c>
    </row>
    <row r="49" spans="1:63" ht="15.75" x14ac:dyDescent="0.25">
      <c r="A49" s="187" t="s">
        <v>283</v>
      </c>
      <c r="B49" s="188" t="s">
        <v>92</v>
      </c>
      <c r="C49" s="283" t="s">
        <v>514</v>
      </c>
      <c r="D49" s="283" t="s">
        <v>514</v>
      </c>
      <c r="E49" s="283" t="s">
        <v>515</v>
      </c>
      <c r="F49" s="283" t="s">
        <v>515</v>
      </c>
      <c r="G49" s="283" t="s">
        <v>516</v>
      </c>
      <c r="H49" s="284" t="s">
        <v>512</v>
      </c>
      <c r="I49" s="283" t="s">
        <v>456</v>
      </c>
      <c r="J49" s="283" t="s">
        <v>134</v>
      </c>
      <c r="K49" s="283" t="s">
        <v>134</v>
      </c>
      <c r="L49" s="283" t="s">
        <v>456</v>
      </c>
      <c r="M49" s="285" t="s">
        <v>517</v>
      </c>
      <c r="N49" s="285" t="s">
        <v>517</v>
      </c>
      <c r="O49" s="287" t="s">
        <v>519</v>
      </c>
      <c r="P49" s="287" t="s">
        <v>137</v>
      </c>
      <c r="Q49" s="284" t="s">
        <v>236</v>
      </c>
      <c r="R49" s="283" t="s">
        <v>520</v>
      </c>
      <c r="S49" s="283" t="s">
        <v>520</v>
      </c>
      <c r="T49" s="283" t="s">
        <v>520</v>
      </c>
      <c r="U49" s="283" t="s">
        <v>520</v>
      </c>
      <c r="V49" s="283" t="s">
        <v>520</v>
      </c>
      <c r="W49" s="283" t="s">
        <v>520</v>
      </c>
      <c r="X49" s="283" t="s">
        <v>520</v>
      </c>
      <c r="Y49" s="283" t="s">
        <v>520</v>
      </c>
      <c r="Z49" s="283" t="s">
        <v>520</v>
      </c>
      <c r="AA49" s="348" t="s">
        <v>510</v>
      </c>
      <c r="AB49" s="348" t="s">
        <v>139</v>
      </c>
      <c r="AC49" s="348" t="s">
        <v>139</v>
      </c>
      <c r="AD49" s="291" t="s">
        <v>523</v>
      </c>
      <c r="AE49" s="348" t="s">
        <v>513</v>
      </c>
      <c r="AF49" s="291" t="s">
        <v>513</v>
      </c>
      <c r="AG49" s="291" t="s">
        <v>513</v>
      </c>
      <c r="AH49" s="283" t="s">
        <v>520</v>
      </c>
      <c r="AI49" s="283" t="s">
        <v>520</v>
      </c>
      <c r="AJ49" s="283" t="s">
        <v>520</v>
      </c>
      <c r="AK49" s="283" t="s">
        <v>520</v>
      </c>
      <c r="AL49" s="348" t="s">
        <v>133</v>
      </c>
      <c r="AM49" s="291" t="s">
        <v>512</v>
      </c>
      <c r="AN49" s="291" t="s">
        <v>512</v>
      </c>
      <c r="AO49" s="291" t="s">
        <v>512</v>
      </c>
      <c r="AP49" s="291" t="s">
        <v>528</v>
      </c>
      <c r="AQ49" s="291" t="s">
        <v>528</v>
      </c>
      <c r="AR49" s="291" t="s">
        <v>528</v>
      </c>
      <c r="AS49" s="291" t="s">
        <v>523</v>
      </c>
      <c r="AT49" s="283" t="s">
        <v>520</v>
      </c>
      <c r="AU49" s="291" t="s">
        <v>523</v>
      </c>
      <c r="AV49" s="291" t="s">
        <v>533</v>
      </c>
      <c r="AW49" s="291" t="s">
        <v>510</v>
      </c>
      <c r="AX49" s="291" t="s">
        <v>510</v>
      </c>
      <c r="AY49" s="291" t="s">
        <v>527</v>
      </c>
      <c r="AZ49" s="291" t="s">
        <v>527</v>
      </c>
      <c r="BA49" s="291" t="s">
        <v>527</v>
      </c>
      <c r="BB49" s="291" t="s">
        <v>527</v>
      </c>
      <c r="BC49" s="283" t="s">
        <v>520</v>
      </c>
      <c r="BD49" s="283" t="s">
        <v>520</v>
      </c>
      <c r="BE49" s="283" t="s">
        <v>537</v>
      </c>
      <c r="BF49" s="283" t="s">
        <v>537</v>
      </c>
      <c r="BG49" s="291" t="s">
        <v>141</v>
      </c>
      <c r="BH49" s="291" t="s">
        <v>511</v>
      </c>
      <c r="BI49" s="291" t="s">
        <v>142</v>
      </c>
      <c r="BJ49" s="283" t="s">
        <v>520</v>
      </c>
      <c r="BK49" s="288" t="s">
        <v>518</v>
      </c>
    </row>
    <row r="50" spans="1:63" ht="15.75" x14ac:dyDescent="0.25">
      <c r="A50" s="187" t="s">
        <v>284</v>
      </c>
      <c r="B50" s="188" t="s">
        <v>94</v>
      </c>
      <c r="C50" s="283" t="s">
        <v>514</v>
      </c>
      <c r="D50" s="283" t="s">
        <v>514</v>
      </c>
      <c r="E50" s="283" t="s">
        <v>515</v>
      </c>
      <c r="F50" s="283" t="s">
        <v>515</v>
      </c>
      <c r="G50" s="283" t="s">
        <v>516</v>
      </c>
      <c r="H50" s="284" t="s">
        <v>512</v>
      </c>
      <c r="I50" s="283" t="s">
        <v>456</v>
      </c>
      <c r="J50" s="283" t="s">
        <v>134</v>
      </c>
      <c r="K50" s="283" t="s">
        <v>134</v>
      </c>
      <c r="L50" s="283" t="s">
        <v>135</v>
      </c>
      <c r="M50" s="285" t="s">
        <v>517</v>
      </c>
      <c r="N50" s="285" t="s">
        <v>517</v>
      </c>
      <c r="O50" s="287" t="s">
        <v>519</v>
      </c>
      <c r="P50" s="287" t="s">
        <v>137</v>
      </c>
      <c r="Q50" s="284" t="s">
        <v>236</v>
      </c>
      <c r="R50" s="283" t="s">
        <v>520</v>
      </c>
      <c r="S50" s="283" t="s">
        <v>520</v>
      </c>
      <c r="T50" s="283" t="s">
        <v>520</v>
      </c>
      <c r="U50" s="283" t="s">
        <v>520</v>
      </c>
      <c r="V50" s="283" t="s">
        <v>520</v>
      </c>
      <c r="W50" s="283" t="s">
        <v>520</v>
      </c>
      <c r="X50" s="283" t="s">
        <v>520</v>
      </c>
      <c r="Y50" s="283" t="s">
        <v>520</v>
      </c>
      <c r="Z50" s="283" t="s">
        <v>520</v>
      </c>
      <c r="AA50" s="348" t="s">
        <v>510</v>
      </c>
      <c r="AB50" s="348" t="s">
        <v>139</v>
      </c>
      <c r="AC50" s="348" t="s">
        <v>139</v>
      </c>
      <c r="AD50" s="291" t="s">
        <v>523</v>
      </c>
      <c r="AE50" s="348" t="s">
        <v>513</v>
      </c>
      <c r="AF50" s="291" t="s">
        <v>513</v>
      </c>
      <c r="AG50" s="291" t="s">
        <v>513</v>
      </c>
      <c r="AH50" s="283" t="s">
        <v>520</v>
      </c>
      <c r="AI50" s="283" t="s">
        <v>520</v>
      </c>
      <c r="AJ50" s="283" t="s">
        <v>520</v>
      </c>
      <c r="AK50" s="283" t="s">
        <v>520</v>
      </c>
      <c r="AL50" s="348" t="s">
        <v>133</v>
      </c>
      <c r="AM50" s="291" t="s">
        <v>512</v>
      </c>
      <c r="AN50" s="291" t="s">
        <v>512</v>
      </c>
      <c r="AO50" s="291" t="s">
        <v>512</v>
      </c>
      <c r="AP50" s="291" t="s">
        <v>528</v>
      </c>
      <c r="AQ50" s="291" t="s">
        <v>528</v>
      </c>
      <c r="AR50" s="291" t="s">
        <v>528</v>
      </c>
      <c r="AS50" s="291" t="s">
        <v>523</v>
      </c>
      <c r="AT50" s="283" t="s">
        <v>520</v>
      </c>
      <c r="AU50" s="291" t="s">
        <v>523</v>
      </c>
      <c r="AV50" s="291" t="s">
        <v>533</v>
      </c>
      <c r="AW50" s="291" t="s">
        <v>510</v>
      </c>
      <c r="AX50" s="291" t="s">
        <v>510</v>
      </c>
      <c r="AY50" s="291" t="s">
        <v>527</v>
      </c>
      <c r="AZ50" s="291" t="s">
        <v>527</v>
      </c>
      <c r="BA50" s="291" t="s">
        <v>527</v>
      </c>
      <c r="BB50" s="291" t="s">
        <v>527</v>
      </c>
      <c r="BC50" s="283" t="s">
        <v>520</v>
      </c>
      <c r="BD50" s="283" t="s">
        <v>520</v>
      </c>
      <c r="BE50" s="283" t="s">
        <v>537</v>
      </c>
      <c r="BF50" s="283" t="s">
        <v>537</v>
      </c>
      <c r="BG50" s="291" t="s">
        <v>141</v>
      </c>
      <c r="BH50" s="291" t="s">
        <v>511</v>
      </c>
      <c r="BI50" s="291" t="s">
        <v>142</v>
      </c>
      <c r="BJ50" s="283" t="s">
        <v>520</v>
      </c>
      <c r="BK50" s="288" t="s">
        <v>518</v>
      </c>
    </row>
    <row r="51" spans="1:63" ht="15.75" x14ac:dyDescent="0.25">
      <c r="A51" s="187" t="s">
        <v>285</v>
      </c>
      <c r="B51" s="188" t="s">
        <v>95</v>
      </c>
      <c r="C51" s="283" t="s">
        <v>514</v>
      </c>
      <c r="D51" s="283" t="s">
        <v>514</v>
      </c>
      <c r="E51" s="283" t="s">
        <v>515</v>
      </c>
      <c r="F51" s="283" t="s">
        <v>515</v>
      </c>
      <c r="G51" s="283" t="s">
        <v>516</v>
      </c>
      <c r="H51" s="284" t="s">
        <v>512</v>
      </c>
      <c r="I51" s="283" t="s">
        <v>456</v>
      </c>
      <c r="J51" s="283" t="s">
        <v>134</v>
      </c>
      <c r="K51" s="283" t="s">
        <v>134</v>
      </c>
      <c r="L51" s="283" t="s">
        <v>135</v>
      </c>
      <c r="M51" s="285" t="s">
        <v>517</v>
      </c>
      <c r="N51" s="285" t="s">
        <v>517</v>
      </c>
      <c r="O51" s="287" t="s">
        <v>519</v>
      </c>
      <c r="P51" s="287" t="s">
        <v>137</v>
      </c>
      <c r="Q51" s="284" t="s">
        <v>236</v>
      </c>
      <c r="R51" s="283" t="s">
        <v>520</v>
      </c>
      <c r="S51" s="283" t="s">
        <v>520</v>
      </c>
      <c r="T51" s="283" t="s">
        <v>520</v>
      </c>
      <c r="U51" s="283" t="s">
        <v>520</v>
      </c>
      <c r="V51" s="283" t="s">
        <v>520</v>
      </c>
      <c r="W51" s="283" t="s">
        <v>520</v>
      </c>
      <c r="X51" s="283" t="s">
        <v>520</v>
      </c>
      <c r="Y51" s="283" t="s">
        <v>520</v>
      </c>
      <c r="Z51" s="283" t="s">
        <v>520</v>
      </c>
      <c r="AA51" s="348" t="s">
        <v>510</v>
      </c>
      <c r="AB51" s="348" t="s">
        <v>139</v>
      </c>
      <c r="AC51" s="348" t="s">
        <v>139</v>
      </c>
      <c r="AD51" s="291" t="s">
        <v>523</v>
      </c>
      <c r="AE51" s="348" t="s">
        <v>513</v>
      </c>
      <c r="AF51" s="291" t="s">
        <v>513</v>
      </c>
      <c r="AG51" s="291" t="s">
        <v>513</v>
      </c>
      <c r="AH51" s="283" t="s">
        <v>520</v>
      </c>
      <c r="AI51" s="283" t="s">
        <v>520</v>
      </c>
      <c r="AJ51" s="283" t="s">
        <v>520</v>
      </c>
      <c r="AK51" s="283" t="s">
        <v>520</v>
      </c>
      <c r="AL51" s="348" t="s">
        <v>133</v>
      </c>
      <c r="AM51" s="291" t="s">
        <v>512</v>
      </c>
      <c r="AN51" s="291" t="s">
        <v>512</v>
      </c>
      <c r="AO51" s="291" t="s">
        <v>512</v>
      </c>
      <c r="AP51" s="291" t="s">
        <v>528</v>
      </c>
      <c r="AQ51" s="291" t="s">
        <v>528</v>
      </c>
      <c r="AR51" s="291" t="s">
        <v>528</v>
      </c>
      <c r="AS51" s="291" t="s">
        <v>523</v>
      </c>
      <c r="AT51" s="283" t="s">
        <v>520</v>
      </c>
      <c r="AU51" s="291" t="s">
        <v>523</v>
      </c>
      <c r="AV51" s="291" t="s">
        <v>533</v>
      </c>
      <c r="AW51" s="291" t="s">
        <v>510</v>
      </c>
      <c r="AX51" s="291" t="s">
        <v>510</v>
      </c>
      <c r="AY51" s="291" t="s">
        <v>527</v>
      </c>
      <c r="AZ51" s="291" t="s">
        <v>527</v>
      </c>
      <c r="BA51" s="291" t="s">
        <v>527</v>
      </c>
      <c r="BB51" s="291" t="s">
        <v>527</v>
      </c>
      <c r="BC51" s="283" t="s">
        <v>520</v>
      </c>
      <c r="BD51" s="283" t="s">
        <v>520</v>
      </c>
      <c r="BE51" s="283" t="s">
        <v>537</v>
      </c>
      <c r="BF51" s="283" t="s">
        <v>537</v>
      </c>
      <c r="BG51" s="291" t="s">
        <v>141</v>
      </c>
      <c r="BH51" s="291" t="s">
        <v>511</v>
      </c>
      <c r="BI51" s="291" t="s">
        <v>142</v>
      </c>
      <c r="BJ51" s="283" t="s">
        <v>520</v>
      </c>
      <c r="BK51" s="288" t="s">
        <v>518</v>
      </c>
    </row>
    <row r="52" spans="1:63" ht="15.75" x14ac:dyDescent="0.25">
      <c r="A52" s="187" t="s">
        <v>286</v>
      </c>
      <c r="B52" s="188" t="s">
        <v>97</v>
      </c>
      <c r="C52" s="283" t="s">
        <v>514</v>
      </c>
      <c r="D52" s="283" t="s">
        <v>514</v>
      </c>
      <c r="E52" s="283" t="s">
        <v>515</v>
      </c>
      <c r="F52" s="283" t="s">
        <v>515</v>
      </c>
      <c r="G52" s="283" t="s">
        <v>516</v>
      </c>
      <c r="H52" s="284" t="s">
        <v>512</v>
      </c>
      <c r="I52" s="283" t="s">
        <v>456</v>
      </c>
      <c r="J52" s="283" t="s">
        <v>134</v>
      </c>
      <c r="K52" s="283" t="s">
        <v>134</v>
      </c>
      <c r="L52" s="283" t="s">
        <v>135</v>
      </c>
      <c r="M52" s="285" t="s">
        <v>517</v>
      </c>
      <c r="N52" s="285" t="s">
        <v>517</v>
      </c>
      <c r="O52" s="287" t="s">
        <v>519</v>
      </c>
      <c r="P52" s="287" t="s">
        <v>137</v>
      </c>
      <c r="Q52" s="284" t="s">
        <v>236</v>
      </c>
      <c r="R52" s="283" t="s">
        <v>520</v>
      </c>
      <c r="S52" s="283" t="s">
        <v>520</v>
      </c>
      <c r="T52" s="283" t="s">
        <v>520</v>
      </c>
      <c r="U52" s="283" t="s">
        <v>520</v>
      </c>
      <c r="V52" s="283" t="s">
        <v>520</v>
      </c>
      <c r="W52" s="283" t="s">
        <v>520</v>
      </c>
      <c r="X52" s="283" t="s">
        <v>520</v>
      </c>
      <c r="Y52" s="283" t="s">
        <v>520</v>
      </c>
      <c r="Z52" s="283" t="s">
        <v>520</v>
      </c>
      <c r="AA52" s="348" t="s">
        <v>510</v>
      </c>
      <c r="AB52" s="348" t="s">
        <v>139</v>
      </c>
      <c r="AC52" s="348" t="s">
        <v>139</v>
      </c>
      <c r="AD52" s="291" t="s">
        <v>523</v>
      </c>
      <c r="AE52" s="348" t="s">
        <v>513</v>
      </c>
      <c r="AF52" s="291" t="s">
        <v>513</v>
      </c>
      <c r="AG52" s="291" t="s">
        <v>513</v>
      </c>
      <c r="AH52" s="283" t="s">
        <v>520</v>
      </c>
      <c r="AI52" s="283" t="s">
        <v>520</v>
      </c>
      <c r="AJ52" s="283" t="s">
        <v>520</v>
      </c>
      <c r="AK52" s="283" t="s">
        <v>520</v>
      </c>
      <c r="AL52" s="348" t="s">
        <v>133</v>
      </c>
      <c r="AM52" s="291" t="s">
        <v>512</v>
      </c>
      <c r="AN52" s="291" t="s">
        <v>512</v>
      </c>
      <c r="AO52" s="291" t="s">
        <v>512</v>
      </c>
      <c r="AP52" s="291" t="s">
        <v>528</v>
      </c>
      <c r="AQ52" s="291" t="s">
        <v>528</v>
      </c>
      <c r="AR52" s="291" t="s">
        <v>528</v>
      </c>
      <c r="AS52" s="291" t="s">
        <v>523</v>
      </c>
      <c r="AT52" s="283" t="s">
        <v>520</v>
      </c>
      <c r="AU52" s="291" t="s">
        <v>523</v>
      </c>
      <c r="AV52" s="291" t="s">
        <v>533</v>
      </c>
      <c r="AW52" s="291" t="s">
        <v>510</v>
      </c>
      <c r="AX52" s="291" t="s">
        <v>510</v>
      </c>
      <c r="AY52" s="291" t="s">
        <v>527</v>
      </c>
      <c r="AZ52" s="291" t="s">
        <v>527</v>
      </c>
      <c r="BA52" s="291" t="s">
        <v>527</v>
      </c>
      <c r="BB52" s="291" t="s">
        <v>527</v>
      </c>
      <c r="BC52" s="283" t="s">
        <v>520</v>
      </c>
      <c r="BD52" s="283" t="s">
        <v>520</v>
      </c>
      <c r="BE52" s="283" t="s">
        <v>537</v>
      </c>
      <c r="BF52" s="283" t="s">
        <v>537</v>
      </c>
      <c r="BG52" s="291" t="s">
        <v>141</v>
      </c>
      <c r="BH52" s="291" t="s">
        <v>511</v>
      </c>
      <c r="BI52" s="291" t="s">
        <v>142</v>
      </c>
      <c r="BJ52" s="283" t="s">
        <v>520</v>
      </c>
      <c r="BK52" s="288" t="s">
        <v>518</v>
      </c>
    </row>
    <row r="53" spans="1:63" ht="15.75" x14ac:dyDescent="0.25">
      <c r="A53" s="187" t="s">
        <v>287</v>
      </c>
      <c r="B53" s="188" t="s">
        <v>98</v>
      </c>
      <c r="C53" s="283" t="s">
        <v>514</v>
      </c>
      <c r="D53" s="283" t="s">
        <v>514</v>
      </c>
      <c r="E53" s="283" t="s">
        <v>515</v>
      </c>
      <c r="F53" s="283" t="s">
        <v>515</v>
      </c>
      <c r="G53" s="283" t="s">
        <v>516</v>
      </c>
      <c r="H53" s="284" t="s">
        <v>512</v>
      </c>
      <c r="I53" s="283" t="s">
        <v>456</v>
      </c>
      <c r="J53" s="283" t="s">
        <v>134</v>
      </c>
      <c r="K53" s="283" t="s">
        <v>134</v>
      </c>
      <c r="L53" s="283" t="s">
        <v>135</v>
      </c>
      <c r="M53" s="285" t="s">
        <v>517</v>
      </c>
      <c r="N53" s="285" t="s">
        <v>517</v>
      </c>
      <c r="O53" s="287" t="s">
        <v>519</v>
      </c>
      <c r="P53" s="287" t="s">
        <v>137</v>
      </c>
      <c r="Q53" s="284" t="s">
        <v>236</v>
      </c>
      <c r="R53" s="283" t="s">
        <v>520</v>
      </c>
      <c r="S53" s="283" t="s">
        <v>520</v>
      </c>
      <c r="T53" s="283" t="s">
        <v>520</v>
      </c>
      <c r="U53" s="283" t="s">
        <v>520</v>
      </c>
      <c r="V53" s="283" t="s">
        <v>520</v>
      </c>
      <c r="W53" s="283" t="s">
        <v>520</v>
      </c>
      <c r="X53" s="283" t="s">
        <v>520</v>
      </c>
      <c r="Y53" s="283" t="s">
        <v>520</v>
      </c>
      <c r="Z53" s="283" t="s">
        <v>520</v>
      </c>
      <c r="AA53" s="348" t="s">
        <v>510</v>
      </c>
      <c r="AB53" s="348" t="s">
        <v>139</v>
      </c>
      <c r="AC53" s="348" t="s">
        <v>139</v>
      </c>
      <c r="AD53" s="291" t="s">
        <v>523</v>
      </c>
      <c r="AE53" s="348" t="s">
        <v>513</v>
      </c>
      <c r="AF53" s="291" t="s">
        <v>513</v>
      </c>
      <c r="AG53" s="291" t="s">
        <v>513</v>
      </c>
      <c r="AH53" s="283" t="s">
        <v>520</v>
      </c>
      <c r="AI53" s="283" t="s">
        <v>520</v>
      </c>
      <c r="AJ53" s="283" t="s">
        <v>520</v>
      </c>
      <c r="AK53" s="283" t="s">
        <v>520</v>
      </c>
      <c r="AL53" s="348" t="s">
        <v>133</v>
      </c>
      <c r="AM53" s="291" t="s">
        <v>512</v>
      </c>
      <c r="AN53" s="291" t="s">
        <v>512</v>
      </c>
      <c r="AO53" s="291" t="s">
        <v>512</v>
      </c>
      <c r="AP53" s="291" t="s">
        <v>528</v>
      </c>
      <c r="AQ53" s="291" t="s">
        <v>528</v>
      </c>
      <c r="AR53" s="291" t="s">
        <v>528</v>
      </c>
      <c r="AS53" s="291" t="s">
        <v>523</v>
      </c>
      <c r="AT53" s="283" t="s">
        <v>520</v>
      </c>
      <c r="AU53" s="291" t="s">
        <v>523</v>
      </c>
      <c r="AV53" s="291" t="s">
        <v>533</v>
      </c>
      <c r="AW53" s="291" t="s">
        <v>510</v>
      </c>
      <c r="AX53" s="291" t="s">
        <v>510</v>
      </c>
      <c r="AY53" s="291" t="s">
        <v>527</v>
      </c>
      <c r="AZ53" s="291" t="s">
        <v>527</v>
      </c>
      <c r="BA53" s="291" t="s">
        <v>527</v>
      </c>
      <c r="BB53" s="291" t="s">
        <v>527</v>
      </c>
      <c r="BC53" s="283" t="s">
        <v>520</v>
      </c>
      <c r="BD53" s="283" t="s">
        <v>520</v>
      </c>
      <c r="BE53" s="283" t="s">
        <v>537</v>
      </c>
      <c r="BF53" s="283" t="s">
        <v>537</v>
      </c>
      <c r="BG53" s="291" t="s">
        <v>141</v>
      </c>
      <c r="BH53" s="291" t="s">
        <v>511</v>
      </c>
      <c r="BI53" s="291" t="s">
        <v>142</v>
      </c>
      <c r="BJ53" s="283" t="s">
        <v>520</v>
      </c>
      <c r="BK53" s="288" t="s">
        <v>518</v>
      </c>
    </row>
    <row r="54" spans="1:63" ht="15.75" x14ac:dyDescent="0.25">
      <c r="A54" s="187" t="s">
        <v>288</v>
      </c>
      <c r="B54" s="188" t="s">
        <v>99</v>
      </c>
      <c r="C54" s="283" t="s">
        <v>514</v>
      </c>
      <c r="D54" s="283" t="s">
        <v>514</v>
      </c>
      <c r="E54" s="283" t="s">
        <v>515</v>
      </c>
      <c r="F54" s="283" t="s">
        <v>515</v>
      </c>
      <c r="G54" s="283" t="s">
        <v>516</v>
      </c>
      <c r="H54" s="284" t="s">
        <v>512</v>
      </c>
      <c r="I54" s="283" t="s">
        <v>456</v>
      </c>
      <c r="J54" s="283" t="s">
        <v>134</v>
      </c>
      <c r="K54" s="283" t="s">
        <v>134</v>
      </c>
      <c r="L54" s="283" t="s">
        <v>135</v>
      </c>
      <c r="M54" s="285" t="s">
        <v>517</v>
      </c>
      <c r="N54" s="285" t="s">
        <v>517</v>
      </c>
      <c r="O54" s="287" t="s">
        <v>519</v>
      </c>
      <c r="P54" s="287" t="s">
        <v>137</v>
      </c>
      <c r="Q54" s="284" t="s">
        <v>236</v>
      </c>
      <c r="R54" s="283" t="s">
        <v>520</v>
      </c>
      <c r="S54" s="283" t="s">
        <v>520</v>
      </c>
      <c r="T54" s="283" t="s">
        <v>520</v>
      </c>
      <c r="U54" s="283" t="s">
        <v>520</v>
      </c>
      <c r="V54" s="283" t="s">
        <v>520</v>
      </c>
      <c r="W54" s="283" t="s">
        <v>520</v>
      </c>
      <c r="X54" s="283" t="s">
        <v>520</v>
      </c>
      <c r="Y54" s="283" t="s">
        <v>520</v>
      </c>
      <c r="Z54" s="283" t="s">
        <v>520</v>
      </c>
      <c r="AA54" s="348" t="s">
        <v>510</v>
      </c>
      <c r="AB54" s="348" t="s">
        <v>139</v>
      </c>
      <c r="AC54" s="348" t="s">
        <v>139</v>
      </c>
      <c r="AD54" s="291" t="s">
        <v>523</v>
      </c>
      <c r="AE54" s="348" t="s">
        <v>513</v>
      </c>
      <c r="AF54" s="291" t="s">
        <v>513</v>
      </c>
      <c r="AG54" s="291" t="s">
        <v>513</v>
      </c>
      <c r="AH54" s="283" t="s">
        <v>520</v>
      </c>
      <c r="AI54" s="283" t="s">
        <v>520</v>
      </c>
      <c r="AJ54" s="283" t="s">
        <v>520</v>
      </c>
      <c r="AK54" s="283" t="s">
        <v>520</v>
      </c>
      <c r="AL54" s="348" t="s">
        <v>133</v>
      </c>
      <c r="AM54" s="291" t="s">
        <v>512</v>
      </c>
      <c r="AN54" s="291" t="s">
        <v>512</v>
      </c>
      <c r="AO54" s="291" t="s">
        <v>512</v>
      </c>
      <c r="AP54" s="291" t="s">
        <v>528</v>
      </c>
      <c r="AQ54" s="291" t="s">
        <v>528</v>
      </c>
      <c r="AR54" s="291" t="s">
        <v>528</v>
      </c>
      <c r="AS54" s="291" t="s">
        <v>523</v>
      </c>
      <c r="AT54" s="283" t="s">
        <v>520</v>
      </c>
      <c r="AU54" s="291" t="s">
        <v>523</v>
      </c>
      <c r="AV54" s="291" t="s">
        <v>533</v>
      </c>
      <c r="AW54" s="291" t="s">
        <v>510</v>
      </c>
      <c r="AX54" s="291" t="s">
        <v>510</v>
      </c>
      <c r="AY54" s="291" t="s">
        <v>527</v>
      </c>
      <c r="AZ54" s="291" t="s">
        <v>527</v>
      </c>
      <c r="BA54" s="291" t="s">
        <v>527</v>
      </c>
      <c r="BB54" s="291" t="s">
        <v>527</v>
      </c>
      <c r="BC54" s="283" t="s">
        <v>520</v>
      </c>
      <c r="BD54" s="283" t="s">
        <v>520</v>
      </c>
      <c r="BE54" s="283" t="s">
        <v>537</v>
      </c>
      <c r="BF54" s="283" t="s">
        <v>537</v>
      </c>
      <c r="BG54" s="291" t="s">
        <v>141</v>
      </c>
      <c r="BH54" s="291" t="s">
        <v>511</v>
      </c>
      <c r="BI54" s="291" t="s">
        <v>142</v>
      </c>
      <c r="BJ54" s="283" t="s">
        <v>520</v>
      </c>
      <c r="BK54" s="288" t="s">
        <v>518</v>
      </c>
    </row>
    <row r="55" spans="1:63" ht="15.75" x14ac:dyDescent="0.25">
      <c r="A55" s="187" t="s">
        <v>289</v>
      </c>
      <c r="B55" s="188" t="s">
        <v>100</v>
      </c>
      <c r="C55" s="283" t="s">
        <v>514</v>
      </c>
      <c r="D55" s="283" t="s">
        <v>514</v>
      </c>
      <c r="E55" s="283" t="s">
        <v>515</v>
      </c>
      <c r="F55" s="283" t="s">
        <v>515</v>
      </c>
      <c r="G55" s="283" t="s">
        <v>516</v>
      </c>
      <c r="H55" s="284" t="s">
        <v>512</v>
      </c>
      <c r="I55" s="283" t="s">
        <v>456</v>
      </c>
      <c r="J55" s="283" t="s">
        <v>134</v>
      </c>
      <c r="K55" s="283" t="s">
        <v>134</v>
      </c>
      <c r="L55" s="283" t="s">
        <v>135</v>
      </c>
      <c r="M55" s="285" t="s">
        <v>517</v>
      </c>
      <c r="N55" s="285" t="s">
        <v>517</v>
      </c>
      <c r="O55" s="287" t="s">
        <v>519</v>
      </c>
      <c r="P55" s="287" t="s">
        <v>137</v>
      </c>
      <c r="Q55" s="284" t="s">
        <v>236</v>
      </c>
      <c r="R55" s="283" t="s">
        <v>520</v>
      </c>
      <c r="S55" s="283" t="s">
        <v>520</v>
      </c>
      <c r="T55" s="283" t="s">
        <v>520</v>
      </c>
      <c r="U55" s="283" t="s">
        <v>520</v>
      </c>
      <c r="V55" s="283" t="s">
        <v>520</v>
      </c>
      <c r="W55" s="283" t="s">
        <v>520</v>
      </c>
      <c r="X55" s="283" t="s">
        <v>520</v>
      </c>
      <c r="Y55" s="283" t="s">
        <v>520</v>
      </c>
      <c r="Z55" s="283" t="s">
        <v>520</v>
      </c>
      <c r="AA55" s="348" t="s">
        <v>510</v>
      </c>
      <c r="AB55" s="348" t="s">
        <v>139</v>
      </c>
      <c r="AC55" s="348" t="s">
        <v>139</v>
      </c>
      <c r="AD55" s="291" t="s">
        <v>523</v>
      </c>
      <c r="AE55" s="348" t="s">
        <v>513</v>
      </c>
      <c r="AF55" s="291" t="s">
        <v>513</v>
      </c>
      <c r="AG55" s="291" t="s">
        <v>513</v>
      </c>
      <c r="AH55" s="283" t="s">
        <v>520</v>
      </c>
      <c r="AI55" s="283" t="s">
        <v>520</v>
      </c>
      <c r="AJ55" s="283" t="s">
        <v>520</v>
      </c>
      <c r="AK55" s="283" t="s">
        <v>520</v>
      </c>
      <c r="AL55" s="348" t="s">
        <v>133</v>
      </c>
      <c r="AM55" s="291" t="s">
        <v>512</v>
      </c>
      <c r="AN55" s="291" t="s">
        <v>512</v>
      </c>
      <c r="AO55" s="291" t="s">
        <v>512</v>
      </c>
      <c r="AP55" s="291" t="s">
        <v>528</v>
      </c>
      <c r="AQ55" s="291" t="s">
        <v>528</v>
      </c>
      <c r="AR55" s="291" t="s">
        <v>528</v>
      </c>
      <c r="AS55" s="291" t="s">
        <v>523</v>
      </c>
      <c r="AT55" s="283" t="s">
        <v>520</v>
      </c>
      <c r="AU55" s="291" t="s">
        <v>523</v>
      </c>
      <c r="AV55" s="291" t="s">
        <v>533</v>
      </c>
      <c r="AW55" s="291" t="s">
        <v>510</v>
      </c>
      <c r="AX55" s="291" t="s">
        <v>510</v>
      </c>
      <c r="AY55" s="291" t="s">
        <v>527</v>
      </c>
      <c r="AZ55" s="291" t="s">
        <v>527</v>
      </c>
      <c r="BA55" s="291" t="s">
        <v>527</v>
      </c>
      <c r="BB55" s="291" t="s">
        <v>527</v>
      </c>
      <c r="BC55" s="283" t="s">
        <v>520</v>
      </c>
      <c r="BD55" s="283" t="s">
        <v>520</v>
      </c>
      <c r="BE55" s="283" t="s">
        <v>537</v>
      </c>
      <c r="BF55" s="283" t="s">
        <v>537</v>
      </c>
      <c r="BG55" s="291" t="s">
        <v>141</v>
      </c>
      <c r="BH55" s="291" t="s">
        <v>511</v>
      </c>
      <c r="BI55" s="291" t="s">
        <v>142</v>
      </c>
      <c r="BJ55" s="283" t="s">
        <v>520</v>
      </c>
      <c r="BK55" s="288" t="s">
        <v>518</v>
      </c>
    </row>
    <row r="56" spans="1:63" ht="15.75" x14ac:dyDescent="0.25">
      <c r="A56" s="187" t="s">
        <v>290</v>
      </c>
      <c r="B56" s="188" t="s">
        <v>101</v>
      </c>
      <c r="C56" s="283" t="s">
        <v>514</v>
      </c>
      <c r="D56" s="283" t="s">
        <v>514</v>
      </c>
      <c r="E56" s="283" t="s">
        <v>515</v>
      </c>
      <c r="F56" s="283" t="s">
        <v>515</v>
      </c>
      <c r="G56" s="283" t="s">
        <v>516</v>
      </c>
      <c r="H56" s="284" t="s">
        <v>512</v>
      </c>
      <c r="I56" s="283" t="s">
        <v>456</v>
      </c>
      <c r="J56" s="283" t="s">
        <v>134</v>
      </c>
      <c r="K56" s="283" t="s">
        <v>134</v>
      </c>
      <c r="L56" s="283" t="s">
        <v>135</v>
      </c>
      <c r="M56" s="285" t="s">
        <v>517</v>
      </c>
      <c r="N56" s="285" t="s">
        <v>517</v>
      </c>
      <c r="O56" s="287" t="s">
        <v>519</v>
      </c>
      <c r="P56" s="287" t="s">
        <v>137</v>
      </c>
      <c r="Q56" s="284" t="s">
        <v>236</v>
      </c>
      <c r="R56" s="283" t="s">
        <v>520</v>
      </c>
      <c r="S56" s="283" t="s">
        <v>520</v>
      </c>
      <c r="T56" s="283" t="s">
        <v>520</v>
      </c>
      <c r="U56" s="283" t="s">
        <v>520</v>
      </c>
      <c r="V56" s="283" t="s">
        <v>520</v>
      </c>
      <c r="W56" s="283" t="s">
        <v>520</v>
      </c>
      <c r="X56" s="283" t="s">
        <v>520</v>
      </c>
      <c r="Y56" s="283" t="s">
        <v>520</v>
      </c>
      <c r="Z56" s="283" t="s">
        <v>520</v>
      </c>
      <c r="AA56" s="348" t="s">
        <v>510</v>
      </c>
      <c r="AB56" s="348" t="s">
        <v>139</v>
      </c>
      <c r="AC56" s="348" t="s">
        <v>139</v>
      </c>
      <c r="AD56" s="291" t="s">
        <v>523</v>
      </c>
      <c r="AE56" s="348" t="s">
        <v>513</v>
      </c>
      <c r="AF56" s="291" t="s">
        <v>513</v>
      </c>
      <c r="AG56" s="291" t="s">
        <v>513</v>
      </c>
      <c r="AH56" s="283" t="s">
        <v>520</v>
      </c>
      <c r="AI56" s="283" t="s">
        <v>520</v>
      </c>
      <c r="AJ56" s="283" t="s">
        <v>520</v>
      </c>
      <c r="AK56" s="283" t="s">
        <v>520</v>
      </c>
      <c r="AL56" s="348" t="s">
        <v>133</v>
      </c>
      <c r="AM56" s="291" t="s">
        <v>512</v>
      </c>
      <c r="AN56" s="291" t="s">
        <v>512</v>
      </c>
      <c r="AO56" s="291" t="s">
        <v>512</v>
      </c>
      <c r="AP56" s="291" t="s">
        <v>528</v>
      </c>
      <c r="AQ56" s="291" t="s">
        <v>528</v>
      </c>
      <c r="AR56" s="291" t="s">
        <v>528</v>
      </c>
      <c r="AS56" s="291" t="s">
        <v>523</v>
      </c>
      <c r="AT56" s="283" t="s">
        <v>520</v>
      </c>
      <c r="AU56" s="291" t="s">
        <v>523</v>
      </c>
      <c r="AV56" s="291" t="s">
        <v>533</v>
      </c>
      <c r="AW56" s="291" t="s">
        <v>510</v>
      </c>
      <c r="AX56" s="291" t="s">
        <v>510</v>
      </c>
      <c r="AY56" s="291" t="s">
        <v>527</v>
      </c>
      <c r="AZ56" s="291" t="s">
        <v>527</v>
      </c>
      <c r="BA56" s="291" t="s">
        <v>527</v>
      </c>
      <c r="BB56" s="291" t="s">
        <v>527</v>
      </c>
      <c r="BC56" s="283" t="s">
        <v>520</v>
      </c>
      <c r="BD56" s="283" t="s">
        <v>520</v>
      </c>
      <c r="BE56" s="283" t="s">
        <v>537</v>
      </c>
      <c r="BF56" s="283" t="s">
        <v>537</v>
      </c>
      <c r="BG56" s="291" t="s">
        <v>141</v>
      </c>
      <c r="BH56" s="291" t="s">
        <v>511</v>
      </c>
      <c r="BI56" s="291" t="s">
        <v>142</v>
      </c>
      <c r="BJ56" s="283" t="s">
        <v>520</v>
      </c>
      <c r="BK56" s="288" t="s">
        <v>518</v>
      </c>
    </row>
    <row r="57" spans="1:63" ht="15.75" x14ac:dyDescent="0.25">
      <c r="A57" s="187" t="s">
        <v>291</v>
      </c>
      <c r="B57" s="188" t="s">
        <v>93</v>
      </c>
      <c r="C57" s="283" t="s">
        <v>514</v>
      </c>
      <c r="D57" s="283" t="s">
        <v>514</v>
      </c>
      <c r="E57" s="283" t="s">
        <v>515</v>
      </c>
      <c r="F57" s="283" t="s">
        <v>515</v>
      </c>
      <c r="G57" s="283" t="s">
        <v>516</v>
      </c>
      <c r="H57" s="284" t="s">
        <v>512</v>
      </c>
      <c r="I57" s="283" t="s">
        <v>456</v>
      </c>
      <c r="J57" s="283" t="s">
        <v>134</v>
      </c>
      <c r="K57" s="283" t="s">
        <v>134</v>
      </c>
      <c r="L57" s="283" t="s">
        <v>135</v>
      </c>
      <c r="M57" s="285" t="s">
        <v>517</v>
      </c>
      <c r="N57" s="285" t="s">
        <v>517</v>
      </c>
      <c r="O57" s="287" t="s">
        <v>519</v>
      </c>
      <c r="P57" s="287" t="s">
        <v>137</v>
      </c>
      <c r="Q57" s="284" t="s">
        <v>236</v>
      </c>
      <c r="R57" s="283" t="s">
        <v>520</v>
      </c>
      <c r="S57" s="283" t="s">
        <v>520</v>
      </c>
      <c r="T57" s="283" t="s">
        <v>520</v>
      </c>
      <c r="U57" s="283" t="s">
        <v>520</v>
      </c>
      <c r="V57" s="283" t="s">
        <v>520</v>
      </c>
      <c r="W57" s="283" t="s">
        <v>520</v>
      </c>
      <c r="X57" s="283" t="s">
        <v>520</v>
      </c>
      <c r="Y57" s="283" t="s">
        <v>520</v>
      </c>
      <c r="Z57" s="283" t="s">
        <v>520</v>
      </c>
      <c r="AA57" s="348" t="s">
        <v>510</v>
      </c>
      <c r="AB57" s="348" t="s">
        <v>139</v>
      </c>
      <c r="AC57" s="348" t="s">
        <v>139</v>
      </c>
      <c r="AD57" s="291" t="s">
        <v>523</v>
      </c>
      <c r="AE57" s="348" t="s">
        <v>513</v>
      </c>
      <c r="AF57" s="291" t="s">
        <v>513</v>
      </c>
      <c r="AG57" s="291" t="s">
        <v>513</v>
      </c>
      <c r="AH57" s="283" t="s">
        <v>520</v>
      </c>
      <c r="AI57" s="283" t="s">
        <v>520</v>
      </c>
      <c r="AJ57" s="283" t="s">
        <v>520</v>
      </c>
      <c r="AK57" s="283" t="s">
        <v>520</v>
      </c>
      <c r="AL57" s="348" t="s">
        <v>133</v>
      </c>
      <c r="AM57" s="291" t="s">
        <v>512</v>
      </c>
      <c r="AN57" s="291" t="s">
        <v>512</v>
      </c>
      <c r="AO57" s="291" t="s">
        <v>512</v>
      </c>
      <c r="AP57" s="291" t="s">
        <v>528</v>
      </c>
      <c r="AQ57" s="291" t="s">
        <v>528</v>
      </c>
      <c r="AR57" s="291" t="s">
        <v>528</v>
      </c>
      <c r="AS57" s="291" t="s">
        <v>523</v>
      </c>
      <c r="AT57" s="283" t="s">
        <v>520</v>
      </c>
      <c r="AU57" s="291" t="s">
        <v>523</v>
      </c>
      <c r="AV57" s="291" t="s">
        <v>533</v>
      </c>
      <c r="AW57" s="291" t="s">
        <v>510</v>
      </c>
      <c r="AX57" s="291" t="s">
        <v>510</v>
      </c>
      <c r="AY57" s="291" t="s">
        <v>527</v>
      </c>
      <c r="AZ57" s="291" t="s">
        <v>527</v>
      </c>
      <c r="BA57" s="291" t="s">
        <v>527</v>
      </c>
      <c r="BB57" s="291" t="s">
        <v>527</v>
      </c>
      <c r="BC57" s="283" t="s">
        <v>520</v>
      </c>
      <c r="BD57" s="283" t="s">
        <v>520</v>
      </c>
      <c r="BE57" s="283" t="s">
        <v>537</v>
      </c>
      <c r="BF57" s="283" t="s">
        <v>537</v>
      </c>
      <c r="BG57" s="291" t="s">
        <v>141</v>
      </c>
      <c r="BH57" s="291" t="s">
        <v>511</v>
      </c>
      <c r="BI57" s="291" t="s">
        <v>142</v>
      </c>
      <c r="BJ57" s="283" t="s">
        <v>520</v>
      </c>
      <c r="BK57" s="288" t="s">
        <v>518</v>
      </c>
    </row>
    <row r="58" spans="1:63" ht="15.75" x14ac:dyDescent="0.25">
      <c r="A58" s="187" t="s">
        <v>292</v>
      </c>
      <c r="B58" s="188" t="s">
        <v>102</v>
      </c>
      <c r="C58" s="283" t="s">
        <v>514</v>
      </c>
      <c r="D58" s="283" t="s">
        <v>514</v>
      </c>
      <c r="E58" s="283" t="s">
        <v>515</v>
      </c>
      <c r="F58" s="283" t="s">
        <v>515</v>
      </c>
      <c r="G58" s="283" t="s">
        <v>516</v>
      </c>
      <c r="H58" s="284" t="s">
        <v>512</v>
      </c>
      <c r="I58" s="283" t="s">
        <v>456</v>
      </c>
      <c r="J58" s="283" t="s">
        <v>134</v>
      </c>
      <c r="K58" s="283" t="s">
        <v>134</v>
      </c>
      <c r="L58" s="283" t="s">
        <v>135</v>
      </c>
      <c r="M58" s="285" t="s">
        <v>517</v>
      </c>
      <c r="N58" s="285" t="s">
        <v>517</v>
      </c>
      <c r="O58" s="287" t="s">
        <v>519</v>
      </c>
      <c r="P58" s="287" t="s">
        <v>137</v>
      </c>
      <c r="Q58" s="284" t="s">
        <v>236</v>
      </c>
      <c r="R58" s="283" t="s">
        <v>520</v>
      </c>
      <c r="S58" s="283" t="s">
        <v>520</v>
      </c>
      <c r="T58" s="283" t="s">
        <v>520</v>
      </c>
      <c r="U58" s="283" t="s">
        <v>520</v>
      </c>
      <c r="V58" s="283" t="s">
        <v>520</v>
      </c>
      <c r="W58" s="283" t="s">
        <v>520</v>
      </c>
      <c r="X58" s="283" t="s">
        <v>520</v>
      </c>
      <c r="Y58" s="283" t="s">
        <v>520</v>
      </c>
      <c r="Z58" s="283" t="s">
        <v>520</v>
      </c>
      <c r="AA58" s="348" t="s">
        <v>510</v>
      </c>
      <c r="AB58" s="348" t="s">
        <v>139</v>
      </c>
      <c r="AC58" s="348" t="s">
        <v>139</v>
      </c>
      <c r="AD58" s="291" t="s">
        <v>523</v>
      </c>
      <c r="AE58" s="348" t="s">
        <v>513</v>
      </c>
      <c r="AF58" s="291" t="s">
        <v>513</v>
      </c>
      <c r="AG58" s="291" t="s">
        <v>513</v>
      </c>
      <c r="AH58" s="283" t="s">
        <v>520</v>
      </c>
      <c r="AI58" s="283" t="s">
        <v>520</v>
      </c>
      <c r="AJ58" s="283" t="s">
        <v>520</v>
      </c>
      <c r="AK58" s="283" t="s">
        <v>520</v>
      </c>
      <c r="AL58" s="348" t="s">
        <v>133</v>
      </c>
      <c r="AM58" s="291" t="s">
        <v>512</v>
      </c>
      <c r="AN58" s="291" t="s">
        <v>512</v>
      </c>
      <c r="AO58" s="291" t="s">
        <v>512</v>
      </c>
      <c r="AP58" s="291" t="s">
        <v>528</v>
      </c>
      <c r="AQ58" s="291" t="s">
        <v>528</v>
      </c>
      <c r="AR58" s="291" t="s">
        <v>528</v>
      </c>
      <c r="AS58" s="291" t="s">
        <v>523</v>
      </c>
      <c r="AT58" s="283" t="s">
        <v>520</v>
      </c>
      <c r="AU58" s="291" t="s">
        <v>523</v>
      </c>
      <c r="AV58" s="291" t="s">
        <v>533</v>
      </c>
      <c r="AW58" s="291" t="s">
        <v>510</v>
      </c>
      <c r="AX58" s="291" t="s">
        <v>510</v>
      </c>
      <c r="AY58" s="291" t="s">
        <v>527</v>
      </c>
      <c r="AZ58" s="291" t="s">
        <v>527</v>
      </c>
      <c r="BA58" s="291" t="s">
        <v>527</v>
      </c>
      <c r="BB58" s="291" t="s">
        <v>527</v>
      </c>
      <c r="BC58" s="283" t="s">
        <v>520</v>
      </c>
      <c r="BD58" s="283" t="s">
        <v>520</v>
      </c>
      <c r="BE58" s="283" t="s">
        <v>537</v>
      </c>
      <c r="BF58" s="283" t="s">
        <v>537</v>
      </c>
      <c r="BG58" s="291" t="s">
        <v>141</v>
      </c>
      <c r="BH58" s="291" t="s">
        <v>511</v>
      </c>
      <c r="BI58" s="291" t="s">
        <v>142</v>
      </c>
      <c r="BJ58" s="283" t="s">
        <v>520</v>
      </c>
      <c r="BK58" s="288" t="s">
        <v>518</v>
      </c>
    </row>
    <row r="59" spans="1:63" ht="15.75" x14ac:dyDescent="0.25">
      <c r="A59" s="187" t="s">
        <v>293</v>
      </c>
      <c r="B59" s="188" t="s">
        <v>174</v>
      </c>
      <c r="C59" s="283" t="s">
        <v>514</v>
      </c>
      <c r="D59" s="283" t="s">
        <v>514</v>
      </c>
      <c r="E59" s="283" t="s">
        <v>515</v>
      </c>
      <c r="F59" s="283" t="s">
        <v>515</v>
      </c>
      <c r="G59" s="283" t="s">
        <v>516</v>
      </c>
      <c r="H59" s="284" t="s">
        <v>512</v>
      </c>
      <c r="I59" s="283" t="s">
        <v>456</v>
      </c>
      <c r="J59" s="283" t="s">
        <v>134</v>
      </c>
      <c r="K59" s="283" t="s">
        <v>134</v>
      </c>
      <c r="L59" s="283" t="s">
        <v>456</v>
      </c>
      <c r="M59" s="285" t="s">
        <v>517</v>
      </c>
      <c r="N59" s="285" t="s">
        <v>517</v>
      </c>
      <c r="O59" s="287" t="s">
        <v>519</v>
      </c>
      <c r="P59" s="287" t="s">
        <v>456</v>
      </c>
      <c r="Q59" s="284" t="s">
        <v>236</v>
      </c>
      <c r="R59" s="283" t="s">
        <v>520</v>
      </c>
      <c r="S59" s="283" t="s">
        <v>520</v>
      </c>
      <c r="T59" s="283" t="s">
        <v>520</v>
      </c>
      <c r="U59" s="283" t="s">
        <v>520</v>
      </c>
      <c r="V59" s="283" t="s">
        <v>520</v>
      </c>
      <c r="W59" s="283" t="s">
        <v>520</v>
      </c>
      <c r="X59" s="283" t="s">
        <v>520</v>
      </c>
      <c r="Y59" s="283" t="s">
        <v>520</v>
      </c>
      <c r="Z59" s="283" t="s">
        <v>520</v>
      </c>
      <c r="AA59" s="348" t="s">
        <v>510</v>
      </c>
      <c r="AB59" s="348" t="s">
        <v>139</v>
      </c>
      <c r="AC59" s="348" t="s">
        <v>139</v>
      </c>
      <c r="AD59" s="291" t="s">
        <v>523</v>
      </c>
      <c r="AE59" s="348" t="s">
        <v>513</v>
      </c>
      <c r="AF59" s="291" t="s">
        <v>513</v>
      </c>
      <c r="AG59" s="291" t="s">
        <v>513</v>
      </c>
      <c r="AH59" s="283" t="s">
        <v>520</v>
      </c>
      <c r="AI59" s="283" t="s">
        <v>520</v>
      </c>
      <c r="AJ59" s="283" t="s">
        <v>520</v>
      </c>
      <c r="AK59" s="283" t="s">
        <v>520</v>
      </c>
      <c r="AL59" s="348" t="s">
        <v>133</v>
      </c>
      <c r="AM59" s="291" t="s">
        <v>512</v>
      </c>
      <c r="AN59" s="291" t="s">
        <v>512</v>
      </c>
      <c r="AO59" s="291" t="s">
        <v>512</v>
      </c>
      <c r="AP59" s="291" t="s">
        <v>528</v>
      </c>
      <c r="AQ59" s="291" t="s">
        <v>528</v>
      </c>
      <c r="AR59" s="291" t="s">
        <v>528</v>
      </c>
      <c r="AS59" s="291" t="s">
        <v>523</v>
      </c>
      <c r="AT59" s="283" t="s">
        <v>520</v>
      </c>
      <c r="AU59" s="291" t="s">
        <v>523</v>
      </c>
      <c r="AV59" s="291" t="s">
        <v>533</v>
      </c>
      <c r="AW59" s="291" t="s">
        <v>510</v>
      </c>
      <c r="AX59" s="291" t="s">
        <v>510</v>
      </c>
      <c r="AY59" s="291" t="s">
        <v>527</v>
      </c>
      <c r="AZ59" s="291" t="s">
        <v>527</v>
      </c>
      <c r="BA59" s="291" t="s">
        <v>527</v>
      </c>
      <c r="BB59" s="291" t="s">
        <v>527</v>
      </c>
      <c r="BC59" s="283" t="s">
        <v>520</v>
      </c>
      <c r="BD59" s="283" t="s">
        <v>520</v>
      </c>
      <c r="BE59" s="283" t="s">
        <v>537</v>
      </c>
      <c r="BF59" s="283" t="s">
        <v>537</v>
      </c>
      <c r="BG59" s="291" t="s">
        <v>141</v>
      </c>
      <c r="BH59" s="291" t="s">
        <v>511</v>
      </c>
      <c r="BI59" s="291" t="s">
        <v>142</v>
      </c>
      <c r="BJ59" s="283" t="s">
        <v>520</v>
      </c>
      <c r="BK59" s="288" t="s">
        <v>518</v>
      </c>
    </row>
    <row r="60" spans="1:63" ht="15.75" x14ac:dyDescent="0.25">
      <c r="A60" s="187" t="s">
        <v>294</v>
      </c>
      <c r="B60" s="188" t="s">
        <v>103</v>
      </c>
      <c r="C60" s="283" t="s">
        <v>514</v>
      </c>
      <c r="D60" s="283" t="s">
        <v>514</v>
      </c>
      <c r="E60" s="283" t="s">
        <v>515</v>
      </c>
      <c r="F60" s="283" t="s">
        <v>515</v>
      </c>
      <c r="G60" s="283" t="s">
        <v>516</v>
      </c>
      <c r="H60" s="284" t="s">
        <v>512</v>
      </c>
      <c r="I60" s="283" t="s">
        <v>456</v>
      </c>
      <c r="J60" s="283" t="s">
        <v>134</v>
      </c>
      <c r="K60" s="283" t="s">
        <v>134</v>
      </c>
      <c r="L60" s="283" t="s">
        <v>135</v>
      </c>
      <c r="M60" s="285" t="s">
        <v>517</v>
      </c>
      <c r="N60" s="285" t="s">
        <v>517</v>
      </c>
      <c r="O60" s="287" t="s">
        <v>519</v>
      </c>
      <c r="P60" s="287" t="s">
        <v>137</v>
      </c>
      <c r="Q60" s="284" t="s">
        <v>236</v>
      </c>
      <c r="R60" s="283" t="s">
        <v>520</v>
      </c>
      <c r="S60" s="283" t="s">
        <v>520</v>
      </c>
      <c r="T60" s="283" t="s">
        <v>520</v>
      </c>
      <c r="U60" s="283" t="s">
        <v>520</v>
      </c>
      <c r="V60" s="283" t="s">
        <v>520</v>
      </c>
      <c r="W60" s="283" t="s">
        <v>520</v>
      </c>
      <c r="X60" s="283" t="s">
        <v>520</v>
      </c>
      <c r="Y60" s="283" t="s">
        <v>520</v>
      </c>
      <c r="Z60" s="283" t="s">
        <v>520</v>
      </c>
      <c r="AA60" s="348" t="s">
        <v>510</v>
      </c>
      <c r="AB60" s="348" t="s">
        <v>139</v>
      </c>
      <c r="AC60" s="348" t="s">
        <v>139</v>
      </c>
      <c r="AD60" s="291" t="s">
        <v>523</v>
      </c>
      <c r="AE60" s="348" t="s">
        <v>513</v>
      </c>
      <c r="AF60" s="291" t="s">
        <v>513</v>
      </c>
      <c r="AG60" s="291" t="s">
        <v>513</v>
      </c>
      <c r="AH60" s="283" t="s">
        <v>520</v>
      </c>
      <c r="AI60" s="283" t="s">
        <v>520</v>
      </c>
      <c r="AJ60" s="283" t="s">
        <v>520</v>
      </c>
      <c r="AK60" s="283" t="s">
        <v>520</v>
      </c>
      <c r="AL60" s="348" t="s">
        <v>133</v>
      </c>
      <c r="AM60" s="291" t="s">
        <v>512</v>
      </c>
      <c r="AN60" s="291" t="s">
        <v>512</v>
      </c>
      <c r="AO60" s="291" t="s">
        <v>512</v>
      </c>
      <c r="AP60" s="291" t="s">
        <v>528</v>
      </c>
      <c r="AQ60" s="291" t="s">
        <v>528</v>
      </c>
      <c r="AR60" s="291" t="s">
        <v>528</v>
      </c>
      <c r="AS60" s="291" t="s">
        <v>523</v>
      </c>
      <c r="AT60" s="283" t="s">
        <v>520</v>
      </c>
      <c r="AU60" s="291" t="s">
        <v>523</v>
      </c>
      <c r="AV60" s="291" t="s">
        <v>533</v>
      </c>
      <c r="AW60" s="291" t="s">
        <v>510</v>
      </c>
      <c r="AX60" s="291" t="s">
        <v>510</v>
      </c>
      <c r="AY60" s="291" t="s">
        <v>527</v>
      </c>
      <c r="AZ60" s="291" t="s">
        <v>527</v>
      </c>
      <c r="BA60" s="291" t="s">
        <v>527</v>
      </c>
      <c r="BB60" s="291" t="s">
        <v>527</v>
      </c>
      <c r="BC60" s="283" t="s">
        <v>520</v>
      </c>
      <c r="BD60" s="283" t="s">
        <v>520</v>
      </c>
      <c r="BE60" s="283" t="s">
        <v>537</v>
      </c>
      <c r="BF60" s="283" t="s">
        <v>537</v>
      </c>
      <c r="BG60" s="291" t="s">
        <v>141</v>
      </c>
      <c r="BH60" s="291" t="s">
        <v>511</v>
      </c>
      <c r="BI60" s="291" t="s">
        <v>142</v>
      </c>
      <c r="BJ60" s="283" t="s">
        <v>520</v>
      </c>
      <c r="BK60" s="288" t="s">
        <v>518</v>
      </c>
    </row>
    <row r="61" spans="1:63" ht="15.75" x14ac:dyDescent="0.25">
      <c r="A61" s="187" t="s">
        <v>295</v>
      </c>
      <c r="B61" s="188" t="s">
        <v>104</v>
      </c>
      <c r="C61" s="283" t="s">
        <v>514</v>
      </c>
      <c r="D61" s="283" t="s">
        <v>514</v>
      </c>
      <c r="E61" s="283" t="s">
        <v>515</v>
      </c>
      <c r="F61" s="283" t="s">
        <v>515</v>
      </c>
      <c r="G61" s="283" t="s">
        <v>516</v>
      </c>
      <c r="H61" s="284" t="s">
        <v>512</v>
      </c>
      <c r="I61" s="283" t="s">
        <v>456</v>
      </c>
      <c r="J61" s="283" t="s">
        <v>134</v>
      </c>
      <c r="K61" s="283" t="s">
        <v>134</v>
      </c>
      <c r="L61" s="283" t="s">
        <v>135</v>
      </c>
      <c r="M61" s="285" t="s">
        <v>517</v>
      </c>
      <c r="N61" s="285" t="s">
        <v>517</v>
      </c>
      <c r="O61" s="287" t="s">
        <v>519</v>
      </c>
      <c r="P61" s="287" t="s">
        <v>137</v>
      </c>
      <c r="Q61" s="284" t="s">
        <v>236</v>
      </c>
      <c r="R61" s="283" t="s">
        <v>520</v>
      </c>
      <c r="S61" s="283" t="s">
        <v>520</v>
      </c>
      <c r="T61" s="283" t="s">
        <v>520</v>
      </c>
      <c r="U61" s="283" t="s">
        <v>520</v>
      </c>
      <c r="V61" s="283" t="s">
        <v>520</v>
      </c>
      <c r="W61" s="283" t="s">
        <v>520</v>
      </c>
      <c r="X61" s="283" t="s">
        <v>520</v>
      </c>
      <c r="Y61" s="283" t="s">
        <v>520</v>
      </c>
      <c r="Z61" s="283" t="s">
        <v>520</v>
      </c>
      <c r="AA61" s="348" t="s">
        <v>510</v>
      </c>
      <c r="AB61" s="348" t="s">
        <v>139</v>
      </c>
      <c r="AC61" s="348" t="s">
        <v>139</v>
      </c>
      <c r="AD61" s="291" t="s">
        <v>523</v>
      </c>
      <c r="AE61" s="348" t="s">
        <v>513</v>
      </c>
      <c r="AF61" s="291" t="s">
        <v>513</v>
      </c>
      <c r="AG61" s="291" t="s">
        <v>513</v>
      </c>
      <c r="AH61" s="283" t="s">
        <v>520</v>
      </c>
      <c r="AI61" s="283" t="s">
        <v>520</v>
      </c>
      <c r="AJ61" s="283" t="s">
        <v>520</v>
      </c>
      <c r="AK61" s="283" t="s">
        <v>520</v>
      </c>
      <c r="AL61" s="348" t="s">
        <v>133</v>
      </c>
      <c r="AM61" s="291" t="s">
        <v>512</v>
      </c>
      <c r="AN61" s="291" t="s">
        <v>512</v>
      </c>
      <c r="AO61" s="291" t="s">
        <v>512</v>
      </c>
      <c r="AP61" s="291" t="s">
        <v>528</v>
      </c>
      <c r="AQ61" s="291" t="s">
        <v>528</v>
      </c>
      <c r="AR61" s="291" t="s">
        <v>528</v>
      </c>
      <c r="AS61" s="291" t="s">
        <v>523</v>
      </c>
      <c r="AT61" s="283" t="s">
        <v>520</v>
      </c>
      <c r="AU61" s="291" t="s">
        <v>523</v>
      </c>
      <c r="AV61" s="291" t="s">
        <v>533</v>
      </c>
      <c r="AW61" s="291" t="s">
        <v>510</v>
      </c>
      <c r="AX61" s="291" t="s">
        <v>510</v>
      </c>
      <c r="AY61" s="291" t="s">
        <v>527</v>
      </c>
      <c r="AZ61" s="291" t="s">
        <v>527</v>
      </c>
      <c r="BA61" s="291" t="s">
        <v>527</v>
      </c>
      <c r="BB61" s="291" t="s">
        <v>527</v>
      </c>
      <c r="BC61" s="283" t="s">
        <v>520</v>
      </c>
      <c r="BD61" s="283" t="s">
        <v>520</v>
      </c>
      <c r="BE61" s="283" t="s">
        <v>537</v>
      </c>
      <c r="BF61" s="283" t="s">
        <v>537</v>
      </c>
      <c r="BG61" s="291" t="s">
        <v>141</v>
      </c>
      <c r="BH61" s="291" t="s">
        <v>511</v>
      </c>
      <c r="BI61" s="291" t="s">
        <v>142</v>
      </c>
      <c r="BJ61" s="283" t="s">
        <v>520</v>
      </c>
      <c r="BK61" s="288" t="s">
        <v>518</v>
      </c>
    </row>
    <row r="62" spans="1:63" ht="15.75" x14ac:dyDescent="0.25">
      <c r="A62" s="187" t="s">
        <v>296</v>
      </c>
      <c r="B62" s="188" t="s">
        <v>96</v>
      </c>
      <c r="C62" s="283" t="s">
        <v>514</v>
      </c>
      <c r="D62" s="283" t="s">
        <v>514</v>
      </c>
      <c r="E62" s="283" t="s">
        <v>515</v>
      </c>
      <c r="F62" s="283" t="s">
        <v>515</v>
      </c>
      <c r="G62" s="283" t="s">
        <v>516</v>
      </c>
      <c r="H62" s="284" t="s">
        <v>512</v>
      </c>
      <c r="I62" s="283" t="s">
        <v>456</v>
      </c>
      <c r="J62" s="283" t="s">
        <v>134</v>
      </c>
      <c r="K62" s="283" t="s">
        <v>134</v>
      </c>
      <c r="L62" s="283" t="s">
        <v>135</v>
      </c>
      <c r="M62" s="285" t="s">
        <v>517</v>
      </c>
      <c r="N62" s="285" t="s">
        <v>517</v>
      </c>
      <c r="O62" s="287" t="s">
        <v>519</v>
      </c>
      <c r="P62" s="287" t="s">
        <v>137</v>
      </c>
      <c r="Q62" s="284" t="s">
        <v>236</v>
      </c>
      <c r="R62" s="283" t="s">
        <v>520</v>
      </c>
      <c r="S62" s="283" t="s">
        <v>520</v>
      </c>
      <c r="T62" s="283" t="s">
        <v>520</v>
      </c>
      <c r="U62" s="283" t="s">
        <v>520</v>
      </c>
      <c r="V62" s="283" t="s">
        <v>520</v>
      </c>
      <c r="W62" s="283" t="s">
        <v>520</v>
      </c>
      <c r="X62" s="283" t="s">
        <v>520</v>
      </c>
      <c r="Y62" s="283" t="s">
        <v>520</v>
      </c>
      <c r="Z62" s="283" t="s">
        <v>520</v>
      </c>
      <c r="AA62" s="348" t="s">
        <v>510</v>
      </c>
      <c r="AB62" s="348" t="s">
        <v>139</v>
      </c>
      <c r="AC62" s="348" t="s">
        <v>139</v>
      </c>
      <c r="AD62" s="291" t="s">
        <v>523</v>
      </c>
      <c r="AE62" s="348" t="s">
        <v>513</v>
      </c>
      <c r="AF62" s="291" t="s">
        <v>513</v>
      </c>
      <c r="AG62" s="291" t="s">
        <v>513</v>
      </c>
      <c r="AH62" s="283" t="s">
        <v>520</v>
      </c>
      <c r="AI62" s="283" t="s">
        <v>520</v>
      </c>
      <c r="AJ62" s="283" t="s">
        <v>520</v>
      </c>
      <c r="AK62" s="283" t="s">
        <v>520</v>
      </c>
      <c r="AL62" s="348" t="s">
        <v>133</v>
      </c>
      <c r="AM62" s="291" t="s">
        <v>512</v>
      </c>
      <c r="AN62" s="291" t="s">
        <v>512</v>
      </c>
      <c r="AO62" s="291" t="s">
        <v>512</v>
      </c>
      <c r="AP62" s="291" t="s">
        <v>528</v>
      </c>
      <c r="AQ62" s="291" t="s">
        <v>528</v>
      </c>
      <c r="AR62" s="291" t="s">
        <v>528</v>
      </c>
      <c r="AS62" s="291" t="s">
        <v>523</v>
      </c>
      <c r="AT62" s="283" t="s">
        <v>520</v>
      </c>
      <c r="AU62" s="291" t="s">
        <v>523</v>
      </c>
      <c r="AV62" s="291" t="s">
        <v>533</v>
      </c>
      <c r="AW62" s="291" t="s">
        <v>510</v>
      </c>
      <c r="AX62" s="291" t="s">
        <v>510</v>
      </c>
      <c r="AY62" s="291" t="s">
        <v>527</v>
      </c>
      <c r="AZ62" s="291" t="s">
        <v>527</v>
      </c>
      <c r="BA62" s="291" t="s">
        <v>527</v>
      </c>
      <c r="BB62" s="291" t="s">
        <v>527</v>
      </c>
      <c r="BC62" s="283" t="s">
        <v>520</v>
      </c>
      <c r="BD62" s="283" t="s">
        <v>520</v>
      </c>
      <c r="BE62" s="283" t="s">
        <v>537</v>
      </c>
      <c r="BF62" s="283" t="s">
        <v>537</v>
      </c>
      <c r="BG62" s="291" t="s">
        <v>141</v>
      </c>
      <c r="BH62" s="291" t="s">
        <v>511</v>
      </c>
      <c r="BI62" s="291" t="s">
        <v>142</v>
      </c>
      <c r="BJ62" s="283" t="s">
        <v>520</v>
      </c>
      <c r="BK62" s="288" t="s">
        <v>518</v>
      </c>
    </row>
    <row r="63" spans="1:63" ht="15.75" x14ac:dyDescent="0.25">
      <c r="A63" s="187" t="s">
        <v>297</v>
      </c>
      <c r="B63" s="188" t="s">
        <v>105</v>
      </c>
      <c r="C63" s="283" t="s">
        <v>514</v>
      </c>
      <c r="D63" s="283" t="s">
        <v>514</v>
      </c>
      <c r="E63" s="283" t="s">
        <v>515</v>
      </c>
      <c r="F63" s="283" t="s">
        <v>515</v>
      </c>
      <c r="G63" s="283" t="s">
        <v>516</v>
      </c>
      <c r="H63" s="284" t="s">
        <v>512</v>
      </c>
      <c r="I63" s="283" t="s">
        <v>133</v>
      </c>
      <c r="J63" s="283" t="s">
        <v>134</v>
      </c>
      <c r="K63" s="283" t="s">
        <v>134</v>
      </c>
      <c r="L63" s="283" t="s">
        <v>135</v>
      </c>
      <c r="M63" s="285" t="s">
        <v>517</v>
      </c>
      <c r="N63" s="285" t="s">
        <v>517</v>
      </c>
      <c r="O63" s="287" t="s">
        <v>519</v>
      </c>
      <c r="P63" s="287" t="s">
        <v>136</v>
      </c>
      <c r="Q63" s="284" t="s">
        <v>236</v>
      </c>
      <c r="R63" s="283" t="s">
        <v>520</v>
      </c>
      <c r="S63" s="283" t="s">
        <v>520</v>
      </c>
      <c r="T63" s="283" t="s">
        <v>186</v>
      </c>
      <c r="U63" s="283" t="s">
        <v>186</v>
      </c>
      <c r="V63" s="283" t="s">
        <v>138</v>
      </c>
      <c r="W63" s="283" t="s">
        <v>138</v>
      </c>
      <c r="X63" s="283" t="s">
        <v>520</v>
      </c>
      <c r="Y63" s="283" t="s">
        <v>520</v>
      </c>
      <c r="Z63" s="283" t="s">
        <v>186</v>
      </c>
      <c r="AA63" s="348" t="s">
        <v>510</v>
      </c>
      <c r="AB63" s="348" t="s">
        <v>139</v>
      </c>
      <c r="AC63" s="348" t="s">
        <v>139</v>
      </c>
      <c r="AD63" s="291" t="s">
        <v>523</v>
      </c>
      <c r="AE63" s="348" t="s">
        <v>513</v>
      </c>
      <c r="AF63" s="291" t="s">
        <v>513</v>
      </c>
      <c r="AG63" s="291" t="s">
        <v>513</v>
      </c>
      <c r="AH63" s="283" t="s">
        <v>520</v>
      </c>
      <c r="AI63" s="283" t="s">
        <v>520</v>
      </c>
      <c r="AJ63" s="283" t="s">
        <v>520</v>
      </c>
      <c r="AK63" s="283" t="s">
        <v>186</v>
      </c>
      <c r="AL63" s="348" t="s">
        <v>133</v>
      </c>
      <c r="AM63" s="291" t="s">
        <v>512</v>
      </c>
      <c r="AN63" s="291" t="s">
        <v>512</v>
      </c>
      <c r="AO63" s="291" t="s">
        <v>512</v>
      </c>
      <c r="AP63" s="291" t="s">
        <v>528</v>
      </c>
      <c r="AQ63" s="291" t="s">
        <v>528</v>
      </c>
      <c r="AR63" s="291" t="s">
        <v>511</v>
      </c>
      <c r="AS63" s="291" t="s">
        <v>523</v>
      </c>
      <c r="AT63" s="283" t="s">
        <v>520</v>
      </c>
      <c r="AU63" s="291" t="s">
        <v>523</v>
      </c>
      <c r="AV63" s="291" t="s">
        <v>534</v>
      </c>
      <c r="AW63" s="291" t="s">
        <v>510</v>
      </c>
      <c r="AX63" s="291" t="s">
        <v>510</v>
      </c>
      <c r="AY63" s="291" t="s">
        <v>527</v>
      </c>
      <c r="AZ63" s="291" t="s">
        <v>527</v>
      </c>
      <c r="BA63" s="291" t="s">
        <v>527</v>
      </c>
      <c r="BB63" s="291" t="s">
        <v>527</v>
      </c>
      <c r="BC63" s="283" t="s">
        <v>520</v>
      </c>
      <c r="BD63" s="283" t="s">
        <v>520</v>
      </c>
      <c r="BE63" s="291" t="s">
        <v>537</v>
      </c>
      <c r="BF63" s="291" t="s">
        <v>537</v>
      </c>
      <c r="BG63" s="291" t="s">
        <v>141</v>
      </c>
      <c r="BH63" s="291" t="s">
        <v>511</v>
      </c>
      <c r="BI63" s="291" t="s">
        <v>142</v>
      </c>
      <c r="BJ63" s="283" t="s">
        <v>520</v>
      </c>
      <c r="BK63" s="288" t="s">
        <v>518</v>
      </c>
    </row>
    <row r="64" spans="1:63" ht="15.75" x14ac:dyDescent="0.25">
      <c r="A64" s="187" t="s">
        <v>298</v>
      </c>
      <c r="B64" s="188" t="s">
        <v>106</v>
      </c>
      <c r="C64" s="283" t="s">
        <v>514</v>
      </c>
      <c r="D64" s="283" t="s">
        <v>514</v>
      </c>
      <c r="E64" s="283" t="s">
        <v>515</v>
      </c>
      <c r="F64" s="283" t="s">
        <v>515</v>
      </c>
      <c r="G64" s="283" t="s">
        <v>516</v>
      </c>
      <c r="H64" s="284" t="s">
        <v>512</v>
      </c>
      <c r="I64" s="283" t="s">
        <v>133</v>
      </c>
      <c r="J64" s="283" t="s">
        <v>134</v>
      </c>
      <c r="K64" s="283" t="s">
        <v>134</v>
      </c>
      <c r="L64" s="283" t="s">
        <v>135</v>
      </c>
      <c r="M64" s="285" t="s">
        <v>517</v>
      </c>
      <c r="N64" s="285" t="s">
        <v>517</v>
      </c>
      <c r="O64" s="287" t="s">
        <v>519</v>
      </c>
      <c r="P64" s="287" t="s">
        <v>136</v>
      </c>
      <c r="Q64" s="284" t="s">
        <v>236</v>
      </c>
      <c r="R64" s="283" t="s">
        <v>520</v>
      </c>
      <c r="S64" s="283" t="s">
        <v>520</v>
      </c>
      <c r="T64" s="283" t="s">
        <v>186</v>
      </c>
      <c r="U64" s="283" t="s">
        <v>186</v>
      </c>
      <c r="V64" s="283" t="s">
        <v>138</v>
      </c>
      <c r="W64" s="283" t="s">
        <v>138</v>
      </c>
      <c r="X64" s="283" t="s">
        <v>520</v>
      </c>
      <c r="Y64" s="283" t="s">
        <v>520</v>
      </c>
      <c r="Z64" s="283" t="s">
        <v>186</v>
      </c>
      <c r="AA64" s="348" t="s">
        <v>510</v>
      </c>
      <c r="AB64" s="348" t="s">
        <v>139</v>
      </c>
      <c r="AC64" s="348" t="s">
        <v>139</v>
      </c>
      <c r="AD64" s="291" t="s">
        <v>523</v>
      </c>
      <c r="AE64" s="348" t="s">
        <v>513</v>
      </c>
      <c r="AF64" s="291" t="s">
        <v>513</v>
      </c>
      <c r="AG64" s="291" t="s">
        <v>513</v>
      </c>
      <c r="AH64" s="283" t="s">
        <v>520</v>
      </c>
      <c r="AI64" s="283" t="s">
        <v>520</v>
      </c>
      <c r="AJ64" s="283" t="s">
        <v>520</v>
      </c>
      <c r="AK64" s="283" t="s">
        <v>186</v>
      </c>
      <c r="AL64" s="348" t="s">
        <v>133</v>
      </c>
      <c r="AM64" s="291" t="s">
        <v>512</v>
      </c>
      <c r="AN64" s="291" t="s">
        <v>512</v>
      </c>
      <c r="AO64" s="291" t="s">
        <v>512</v>
      </c>
      <c r="AP64" s="291" t="s">
        <v>528</v>
      </c>
      <c r="AQ64" s="291" t="s">
        <v>528</v>
      </c>
      <c r="AR64" s="291" t="s">
        <v>511</v>
      </c>
      <c r="AS64" s="291" t="s">
        <v>523</v>
      </c>
      <c r="AT64" s="283" t="s">
        <v>520</v>
      </c>
      <c r="AU64" s="291" t="s">
        <v>523</v>
      </c>
      <c r="AV64" s="291" t="s">
        <v>534</v>
      </c>
      <c r="AW64" s="291" t="s">
        <v>510</v>
      </c>
      <c r="AX64" s="291" t="s">
        <v>510</v>
      </c>
      <c r="AY64" s="291" t="s">
        <v>527</v>
      </c>
      <c r="AZ64" s="291" t="s">
        <v>527</v>
      </c>
      <c r="BA64" s="291" t="s">
        <v>527</v>
      </c>
      <c r="BB64" s="291" t="s">
        <v>527</v>
      </c>
      <c r="BC64" s="283" t="s">
        <v>520</v>
      </c>
      <c r="BD64" s="283" t="s">
        <v>520</v>
      </c>
      <c r="BE64" s="291" t="s">
        <v>537</v>
      </c>
      <c r="BF64" s="291" t="s">
        <v>537</v>
      </c>
      <c r="BG64" s="291" t="s">
        <v>141</v>
      </c>
      <c r="BH64" s="291" t="s">
        <v>511</v>
      </c>
      <c r="BI64" s="291" t="s">
        <v>142</v>
      </c>
      <c r="BJ64" s="283" t="s">
        <v>520</v>
      </c>
      <c r="BK64" s="288" t="s">
        <v>518</v>
      </c>
    </row>
    <row r="65" spans="1:63" ht="15.75" x14ac:dyDescent="0.25">
      <c r="A65" s="187" t="s">
        <v>299</v>
      </c>
      <c r="B65" s="188" t="s">
        <v>107</v>
      </c>
      <c r="C65" s="283" t="s">
        <v>514</v>
      </c>
      <c r="D65" s="283" t="s">
        <v>514</v>
      </c>
      <c r="E65" s="283" t="s">
        <v>515</v>
      </c>
      <c r="F65" s="283" t="s">
        <v>515</v>
      </c>
      <c r="G65" s="283" t="s">
        <v>516</v>
      </c>
      <c r="H65" s="284" t="s">
        <v>512</v>
      </c>
      <c r="I65" s="283" t="s">
        <v>133</v>
      </c>
      <c r="J65" s="283" t="s">
        <v>134</v>
      </c>
      <c r="K65" s="283" t="s">
        <v>134</v>
      </c>
      <c r="L65" s="283" t="s">
        <v>135</v>
      </c>
      <c r="M65" s="285" t="s">
        <v>517</v>
      </c>
      <c r="N65" s="285" t="s">
        <v>517</v>
      </c>
      <c r="O65" s="287" t="s">
        <v>519</v>
      </c>
      <c r="P65" s="287" t="s">
        <v>136</v>
      </c>
      <c r="Q65" s="284" t="s">
        <v>236</v>
      </c>
      <c r="R65" s="283" t="s">
        <v>520</v>
      </c>
      <c r="S65" s="283" t="s">
        <v>520</v>
      </c>
      <c r="T65" s="283" t="s">
        <v>186</v>
      </c>
      <c r="U65" s="283" t="s">
        <v>186</v>
      </c>
      <c r="V65" s="283" t="s">
        <v>138</v>
      </c>
      <c r="W65" s="283" t="s">
        <v>138</v>
      </c>
      <c r="X65" s="283" t="s">
        <v>520</v>
      </c>
      <c r="Y65" s="283" t="s">
        <v>520</v>
      </c>
      <c r="Z65" s="283" t="s">
        <v>186</v>
      </c>
      <c r="AA65" s="348" t="s">
        <v>510</v>
      </c>
      <c r="AB65" s="348" t="s">
        <v>139</v>
      </c>
      <c r="AC65" s="348" t="s">
        <v>139</v>
      </c>
      <c r="AD65" s="291" t="s">
        <v>523</v>
      </c>
      <c r="AE65" s="348" t="s">
        <v>513</v>
      </c>
      <c r="AF65" s="291" t="s">
        <v>513</v>
      </c>
      <c r="AG65" s="291" t="s">
        <v>513</v>
      </c>
      <c r="AH65" s="283" t="s">
        <v>520</v>
      </c>
      <c r="AI65" s="283" t="s">
        <v>520</v>
      </c>
      <c r="AJ65" s="283" t="s">
        <v>520</v>
      </c>
      <c r="AK65" s="283" t="s">
        <v>186</v>
      </c>
      <c r="AL65" s="348" t="s">
        <v>133</v>
      </c>
      <c r="AM65" s="291" t="s">
        <v>512</v>
      </c>
      <c r="AN65" s="291" t="s">
        <v>512</v>
      </c>
      <c r="AO65" s="291" t="s">
        <v>512</v>
      </c>
      <c r="AP65" s="291" t="s">
        <v>528</v>
      </c>
      <c r="AQ65" s="291" t="s">
        <v>528</v>
      </c>
      <c r="AR65" s="291" t="s">
        <v>511</v>
      </c>
      <c r="AS65" s="291" t="s">
        <v>523</v>
      </c>
      <c r="AT65" s="283" t="s">
        <v>520</v>
      </c>
      <c r="AU65" s="291" t="s">
        <v>523</v>
      </c>
      <c r="AV65" s="291" t="s">
        <v>534</v>
      </c>
      <c r="AW65" s="291" t="s">
        <v>510</v>
      </c>
      <c r="AX65" s="291" t="s">
        <v>510</v>
      </c>
      <c r="AY65" s="291" t="s">
        <v>527</v>
      </c>
      <c r="AZ65" s="291" t="s">
        <v>527</v>
      </c>
      <c r="BA65" s="291" t="s">
        <v>527</v>
      </c>
      <c r="BB65" s="291" t="s">
        <v>527</v>
      </c>
      <c r="BC65" s="283" t="s">
        <v>520</v>
      </c>
      <c r="BD65" s="283" t="s">
        <v>520</v>
      </c>
      <c r="BE65" s="291" t="s">
        <v>537</v>
      </c>
      <c r="BF65" s="291" t="s">
        <v>537</v>
      </c>
      <c r="BG65" s="291" t="s">
        <v>141</v>
      </c>
      <c r="BH65" s="291" t="s">
        <v>511</v>
      </c>
      <c r="BI65" s="291" t="s">
        <v>142</v>
      </c>
      <c r="BJ65" s="283" t="s">
        <v>520</v>
      </c>
      <c r="BK65" s="288" t="s">
        <v>518</v>
      </c>
    </row>
    <row r="66" spans="1:63" ht="15.75" x14ac:dyDescent="0.25">
      <c r="A66" s="187" t="s">
        <v>300</v>
      </c>
      <c r="B66" s="188" t="s">
        <v>108</v>
      </c>
      <c r="C66" s="283" t="s">
        <v>514</v>
      </c>
      <c r="D66" s="283" t="s">
        <v>514</v>
      </c>
      <c r="E66" s="283" t="s">
        <v>515</v>
      </c>
      <c r="F66" s="283" t="s">
        <v>515</v>
      </c>
      <c r="G66" s="283" t="s">
        <v>516</v>
      </c>
      <c r="H66" s="284" t="s">
        <v>512</v>
      </c>
      <c r="I66" s="283" t="s">
        <v>133</v>
      </c>
      <c r="J66" s="283" t="s">
        <v>134</v>
      </c>
      <c r="K66" s="283" t="s">
        <v>134</v>
      </c>
      <c r="L66" s="283" t="s">
        <v>135</v>
      </c>
      <c r="M66" s="285" t="s">
        <v>517</v>
      </c>
      <c r="N66" s="285" t="s">
        <v>517</v>
      </c>
      <c r="O66" s="287" t="s">
        <v>519</v>
      </c>
      <c r="P66" s="287" t="s">
        <v>136</v>
      </c>
      <c r="Q66" s="284" t="s">
        <v>236</v>
      </c>
      <c r="R66" s="283" t="s">
        <v>520</v>
      </c>
      <c r="S66" s="283" t="s">
        <v>520</v>
      </c>
      <c r="T66" s="283" t="s">
        <v>186</v>
      </c>
      <c r="U66" s="283" t="s">
        <v>186</v>
      </c>
      <c r="V66" s="283" t="s">
        <v>138</v>
      </c>
      <c r="W66" s="283" t="s">
        <v>138</v>
      </c>
      <c r="X66" s="283" t="s">
        <v>520</v>
      </c>
      <c r="Y66" s="283" t="s">
        <v>520</v>
      </c>
      <c r="Z66" s="283" t="s">
        <v>186</v>
      </c>
      <c r="AA66" s="348" t="s">
        <v>510</v>
      </c>
      <c r="AB66" s="348" t="s">
        <v>139</v>
      </c>
      <c r="AC66" s="348" t="s">
        <v>139</v>
      </c>
      <c r="AD66" s="291" t="s">
        <v>523</v>
      </c>
      <c r="AE66" s="348" t="s">
        <v>513</v>
      </c>
      <c r="AF66" s="291" t="s">
        <v>513</v>
      </c>
      <c r="AG66" s="291" t="s">
        <v>513</v>
      </c>
      <c r="AH66" s="283" t="s">
        <v>520</v>
      </c>
      <c r="AI66" s="283" t="s">
        <v>520</v>
      </c>
      <c r="AJ66" s="283" t="s">
        <v>520</v>
      </c>
      <c r="AK66" s="283" t="s">
        <v>186</v>
      </c>
      <c r="AL66" s="348" t="s">
        <v>133</v>
      </c>
      <c r="AM66" s="291" t="s">
        <v>512</v>
      </c>
      <c r="AN66" s="291" t="s">
        <v>512</v>
      </c>
      <c r="AO66" s="291" t="s">
        <v>512</v>
      </c>
      <c r="AP66" s="291" t="s">
        <v>528</v>
      </c>
      <c r="AQ66" s="291" t="s">
        <v>528</v>
      </c>
      <c r="AR66" s="291" t="s">
        <v>511</v>
      </c>
      <c r="AS66" s="291" t="s">
        <v>523</v>
      </c>
      <c r="AT66" s="283" t="s">
        <v>520</v>
      </c>
      <c r="AU66" s="291" t="s">
        <v>523</v>
      </c>
      <c r="AV66" s="291" t="s">
        <v>534</v>
      </c>
      <c r="AW66" s="291" t="s">
        <v>510</v>
      </c>
      <c r="AX66" s="291" t="s">
        <v>510</v>
      </c>
      <c r="AY66" s="291" t="s">
        <v>527</v>
      </c>
      <c r="AZ66" s="291" t="s">
        <v>527</v>
      </c>
      <c r="BA66" s="291" t="s">
        <v>527</v>
      </c>
      <c r="BB66" s="291" t="s">
        <v>527</v>
      </c>
      <c r="BC66" s="283" t="s">
        <v>520</v>
      </c>
      <c r="BD66" s="283" t="s">
        <v>520</v>
      </c>
      <c r="BE66" s="291" t="s">
        <v>537</v>
      </c>
      <c r="BF66" s="291" t="s">
        <v>537</v>
      </c>
      <c r="BG66" s="291" t="s">
        <v>141</v>
      </c>
      <c r="BH66" s="291" t="s">
        <v>511</v>
      </c>
      <c r="BI66" s="291" t="s">
        <v>142</v>
      </c>
      <c r="BJ66" s="283" t="s">
        <v>520</v>
      </c>
      <c r="BK66" s="288" t="s">
        <v>518</v>
      </c>
    </row>
    <row r="67" spans="1:63" ht="15.75" x14ac:dyDescent="0.25">
      <c r="A67" s="187" t="s">
        <v>301</v>
      </c>
      <c r="B67" s="188" t="s">
        <v>109</v>
      </c>
      <c r="C67" s="283" t="s">
        <v>514</v>
      </c>
      <c r="D67" s="283" t="s">
        <v>514</v>
      </c>
      <c r="E67" s="283" t="s">
        <v>515</v>
      </c>
      <c r="F67" s="283" t="s">
        <v>515</v>
      </c>
      <c r="G67" s="283" t="s">
        <v>516</v>
      </c>
      <c r="H67" s="284" t="s">
        <v>512</v>
      </c>
      <c r="I67" s="283" t="s">
        <v>133</v>
      </c>
      <c r="J67" s="283" t="s">
        <v>134</v>
      </c>
      <c r="K67" s="283" t="s">
        <v>134</v>
      </c>
      <c r="L67" s="283" t="s">
        <v>135</v>
      </c>
      <c r="M67" s="285" t="s">
        <v>517</v>
      </c>
      <c r="N67" s="285" t="s">
        <v>517</v>
      </c>
      <c r="O67" s="287" t="s">
        <v>519</v>
      </c>
      <c r="P67" s="287" t="s">
        <v>136</v>
      </c>
      <c r="Q67" s="284" t="s">
        <v>236</v>
      </c>
      <c r="R67" s="283" t="s">
        <v>520</v>
      </c>
      <c r="S67" s="283" t="s">
        <v>520</v>
      </c>
      <c r="T67" s="283" t="s">
        <v>186</v>
      </c>
      <c r="U67" s="283" t="s">
        <v>186</v>
      </c>
      <c r="V67" s="283" t="s">
        <v>138</v>
      </c>
      <c r="W67" s="283" t="s">
        <v>138</v>
      </c>
      <c r="X67" s="283" t="s">
        <v>520</v>
      </c>
      <c r="Y67" s="283" t="s">
        <v>520</v>
      </c>
      <c r="Z67" s="283" t="s">
        <v>186</v>
      </c>
      <c r="AA67" s="348" t="s">
        <v>510</v>
      </c>
      <c r="AB67" s="348" t="s">
        <v>139</v>
      </c>
      <c r="AC67" s="348" t="s">
        <v>139</v>
      </c>
      <c r="AD67" s="291" t="s">
        <v>523</v>
      </c>
      <c r="AE67" s="348" t="s">
        <v>513</v>
      </c>
      <c r="AF67" s="291" t="s">
        <v>513</v>
      </c>
      <c r="AG67" s="291" t="s">
        <v>513</v>
      </c>
      <c r="AH67" s="283" t="s">
        <v>520</v>
      </c>
      <c r="AI67" s="283" t="s">
        <v>520</v>
      </c>
      <c r="AJ67" s="283" t="s">
        <v>520</v>
      </c>
      <c r="AK67" s="283" t="s">
        <v>186</v>
      </c>
      <c r="AL67" s="348" t="s">
        <v>133</v>
      </c>
      <c r="AM67" s="291" t="s">
        <v>512</v>
      </c>
      <c r="AN67" s="291" t="s">
        <v>512</v>
      </c>
      <c r="AO67" s="291" t="s">
        <v>512</v>
      </c>
      <c r="AP67" s="291" t="s">
        <v>528</v>
      </c>
      <c r="AQ67" s="291" t="s">
        <v>528</v>
      </c>
      <c r="AR67" s="291" t="s">
        <v>511</v>
      </c>
      <c r="AS67" s="291" t="s">
        <v>523</v>
      </c>
      <c r="AT67" s="283" t="s">
        <v>520</v>
      </c>
      <c r="AU67" s="291" t="s">
        <v>523</v>
      </c>
      <c r="AV67" s="291" t="s">
        <v>534</v>
      </c>
      <c r="AW67" s="291" t="s">
        <v>510</v>
      </c>
      <c r="AX67" s="291" t="s">
        <v>510</v>
      </c>
      <c r="AY67" s="291" t="s">
        <v>527</v>
      </c>
      <c r="AZ67" s="291" t="s">
        <v>527</v>
      </c>
      <c r="BA67" s="291" t="s">
        <v>527</v>
      </c>
      <c r="BB67" s="291" t="s">
        <v>527</v>
      </c>
      <c r="BC67" s="283" t="s">
        <v>520</v>
      </c>
      <c r="BD67" s="283" t="s">
        <v>520</v>
      </c>
      <c r="BE67" s="291" t="s">
        <v>537</v>
      </c>
      <c r="BF67" s="291" t="s">
        <v>537</v>
      </c>
      <c r="BG67" s="291" t="s">
        <v>141</v>
      </c>
      <c r="BH67" s="291" t="s">
        <v>511</v>
      </c>
      <c r="BI67" s="291" t="s">
        <v>142</v>
      </c>
      <c r="BJ67" s="283" t="s">
        <v>520</v>
      </c>
      <c r="BK67" s="288" t="s">
        <v>518</v>
      </c>
    </row>
    <row r="68" spans="1:63" ht="15.75" x14ac:dyDescent="0.25">
      <c r="A68" s="187" t="s">
        <v>302</v>
      </c>
      <c r="B68" s="188" t="s">
        <v>110</v>
      </c>
      <c r="C68" s="283" t="s">
        <v>514</v>
      </c>
      <c r="D68" s="283" t="s">
        <v>514</v>
      </c>
      <c r="E68" s="283" t="s">
        <v>515</v>
      </c>
      <c r="F68" s="283" t="s">
        <v>515</v>
      </c>
      <c r="G68" s="283" t="s">
        <v>516</v>
      </c>
      <c r="H68" s="284" t="s">
        <v>512</v>
      </c>
      <c r="I68" s="283" t="s">
        <v>456</v>
      </c>
      <c r="J68" s="283" t="s">
        <v>134</v>
      </c>
      <c r="K68" s="283" t="s">
        <v>134</v>
      </c>
      <c r="L68" s="283" t="s">
        <v>135</v>
      </c>
      <c r="M68" s="285" t="s">
        <v>517</v>
      </c>
      <c r="N68" s="285" t="s">
        <v>517</v>
      </c>
      <c r="O68" s="287" t="s">
        <v>519</v>
      </c>
      <c r="P68" s="287" t="s">
        <v>137</v>
      </c>
      <c r="Q68" s="284" t="s">
        <v>236</v>
      </c>
      <c r="R68" s="283" t="s">
        <v>538</v>
      </c>
      <c r="S68" s="283" t="s">
        <v>184</v>
      </c>
      <c r="T68" s="283" t="s">
        <v>184</v>
      </c>
      <c r="U68" s="283" t="s">
        <v>184</v>
      </c>
      <c r="V68" s="283" t="s">
        <v>138</v>
      </c>
      <c r="W68" s="283" t="s">
        <v>138</v>
      </c>
      <c r="X68" s="283" t="s">
        <v>520</v>
      </c>
      <c r="Y68" s="283" t="s">
        <v>520</v>
      </c>
      <c r="Z68" s="287" t="s">
        <v>520</v>
      </c>
      <c r="AA68" s="348" t="s">
        <v>510</v>
      </c>
      <c r="AB68" s="348" t="s">
        <v>139</v>
      </c>
      <c r="AC68" s="348" t="s">
        <v>139</v>
      </c>
      <c r="AD68" s="291" t="s">
        <v>523</v>
      </c>
      <c r="AE68" s="348" t="s">
        <v>513</v>
      </c>
      <c r="AF68" s="291" t="s">
        <v>513</v>
      </c>
      <c r="AG68" s="291" t="s">
        <v>513</v>
      </c>
      <c r="AH68" s="291" t="s">
        <v>456</v>
      </c>
      <c r="AI68" s="283" t="s">
        <v>511</v>
      </c>
      <c r="AJ68" s="291" t="s">
        <v>511</v>
      </c>
      <c r="AK68" s="350" t="s">
        <v>184</v>
      </c>
      <c r="AL68" s="348" t="s">
        <v>456</v>
      </c>
      <c r="AM68" s="291" t="s">
        <v>512</v>
      </c>
      <c r="AN68" s="291" t="s">
        <v>512</v>
      </c>
      <c r="AO68" s="291" t="s">
        <v>512</v>
      </c>
      <c r="AP68" s="348" t="s">
        <v>456</v>
      </c>
      <c r="AQ68" s="348" t="s">
        <v>456</v>
      </c>
      <c r="AR68" s="348" t="s">
        <v>456</v>
      </c>
      <c r="AS68" s="291" t="s">
        <v>523</v>
      </c>
      <c r="AT68" s="291" t="s">
        <v>523</v>
      </c>
      <c r="AU68" s="291" t="s">
        <v>523</v>
      </c>
      <c r="AV68" s="291" t="s">
        <v>535</v>
      </c>
      <c r="AW68" s="291" t="s">
        <v>510</v>
      </c>
      <c r="AX68" s="291" t="s">
        <v>510</v>
      </c>
      <c r="AY68" s="291" t="s">
        <v>527</v>
      </c>
      <c r="AZ68" s="291" t="s">
        <v>527</v>
      </c>
      <c r="BA68" s="291" t="s">
        <v>456</v>
      </c>
      <c r="BB68" s="291" t="s">
        <v>456</v>
      </c>
      <c r="BC68" s="283" t="s">
        <v>140</v>
      </c>
      <c r="BD68" s="283" t="s">
        <v>140</v>
      </c>
      <c r="BE68" s="291" t="s">
        <v>184</v>
      </c>
      <c r="BF68" s="291" t="s">
        <v>184</v>
      </c>
      <c r="BG68" s="291" t="s">
        <v>141</v>
      </c>
      <c r="BH68" s="291" t="s">
        <v>511</v>
      </c>
      <c r="BI68" s="291" t="s">
        <v>142</v>
      </c>
      <c r="BJ68" s="283" t="s">
        <v>520</v>
      </c>
      <c r="BK68" s="288" t="s">
        <v>518</v>
      </c>
    </row>
    <row r="69" spans="1:63" ht="15.75" x14ac:dyDescent="0.25">
      <c r="A69" s="187" t="s">
        <v>303</v>
      </c>
      <c r="B69" s="188" t="s">
        <v>111</v>
      </c>
      <c r="C69" s="283" t="s">
        <v>514</v>
      </c>
      <c r="D69" s="283" t="s">
        <v>514</v>
      </c>
      <c r="E69" s="283" t="s">
        <v>515</v>
      </c>
      <c r="F69" s="283" t="s">
        <v>515</v>
      </c>
      <c r="G69" s="283" t="s">
        <v>516</v>
      </c>
      <c r="H69" s="284" t="s">
        <v>512</v>
      </c>
      <c r="I69" s="283" t="s">
        <v>456</v>
      </c>
      <c r="J69" s="283" t="s">
        <v>134</v>
      </c>
      <c r="K69" s="283" t="s">
        <v>134</v>
      </c>
      <c r="L69" s="283" t="s">
        <v>135</v>
      </c>
      <c r="M69" s="285" t="s">
        <v>517</v>
      </c>
      <c r="N69" s="285" t="s">
        <v>517</v>
      </c>
      <c r="O69" s="287" t="s">
        <v>519</v>
      </c>
      <c r="P69" s="287" t="s">
        <v>137</v>
      </c>
      <c r="Q69" s="284" t="s">
        <v>236</v>
      </c>
      <c r="R69" s="283" t="s">
        <v>538</v>
      </c>
      <c r="S69" s="283" t="s">
        <v>184</v>
      </c>
      <c r="T69" s="283" t="s">
        <v>184</v>
      </c>
      <c r="U69" s="283" t="s">
        <v>184</v>
      </c>
      <c r="V69" s="283" t="s">
        <v>138</v>
      </c>
      <c r="W69" s="283" t="s">
        <v>138</v>
      </c>
      <c r="X69" s="283" t="s">
        <v>520</v>
      </c>
      <c r="Y69" s="283" t="s">
        <v>520</v>
      </c>
      <c r="Z69" s="287" t="s">
        <v>520</v>
      </c>
      <c r="AA69" s="348" t="s">
        <v>510</v>
      </c>
      <c r="AB69" s="348" t="s">
        <v>139</v>
      </c>
      <c r="AC69" s="348" t="s">
        <v>139</v>
      </c>
      <c r="AD69" s="291" t="s">
        <v>523</v>
      </c>
      <c r="AE69" s="348" t="s">
        <v>513</v>
      </c>
      <c r="AF69" s="291" t="s">
        <v>513</v>
      </c>
      <c r="AG69" s="291" t="s">
        <v>513</v>
      </c>
      <c r="AH69" s="291" t="s">
        <v>456</v>
      </c>
      <c r="AI69" s="283" t="s">
        <v>511</v>
      </c>
      <c r="AJ69" s="291" t="s">
        <v>511</v>
      </c>
      <c r="AK69" s="350" t="s">
        <v>184</v>
      </c>
      <c r="AL69" s="348" t="s">
        <v>456</v>
      </c>
      <c r="AM69" s="291" t="s">
        <v>512</v>
      </c>
      <c r="AN69" s="291" t="s">
        <v>512</v>
      </c>
      <c r="AO69" s="291" t="s">
        <v>512</v>
      </c>
      <c r="AP69" s="348" t="s">
        <v>456</v>
      </c>
      <c r="AQ69" s="348" t="s">
        <v>456</v>
      </c>
      <c r="AR69" s="348" t="s">
        <v>456</v>
      </c>
      <c r="AS69" s="291" t="s">
        <v>523</v>
      </c>
      <c r="AT69" s="291" t="s">
        <v>523</v>
      </c>
      <c r="AU69" s="291" t="s">
        <v>523</v>
      </c>
      <c r="AV69" s="291" t="s">
        <v>535</v>
      </c>
      <c r="AW69" s="291" t="s">
        <v>510</v>
      </c>
      <c r="AX69" s="291" t="s">
        <v>510</v>
      </c>
      <c r="AY69" s="291" t="s">
        <v>527</v>
      </c>
      <c r="AZ69" s="291" t="s">
        <v>527</v>
      </c>
      <c r="BA69" s="291" t="s">
        <v>456</v>
      </c>
      <c r="BB69" s="291" t="s">
        <v>456</v>
      </c>
      <c r="BC69" s="283" t="s">
        <v>140</v>
      </c>
      <c r="BD69" s="283" t="s">
        <v>140</v>
      </c>
      <c r="BE69" s="291" t="s">
        <v>184</v>
      </c>
      <c r="BF69" s="291" t="s">
        <v>184</v>
      </c>
      <c r="BG69" s="291" t="s">
        <v>141</v>
      </c>
      <c r="BH69" s="291" t="s">
        <v>511</v>
      </c>
      <c r="BI69" s="291" t="s">
        <v>142</v>
      </c>
      <c r="BJ69" s="283" t="s">
        <v>520</v>
      </c>
      <c r="BK69" s="288" t="s">
        <v>518</v>
      </c>
    </row>
    <row r="70" spans="1:63" ht="15.75" x14ac:dyDescent="0.25">
      <c r="A70" s="187" t="s">
        <v>304</v>
      </c>
      <c r="B70" s="188" t="s">
        <v>112</v>
      </c>
      <c r="C70" s="283" t="s">
        <v>514</v>
      </c>
      <c r="D70" s="283" t="s">
        <v>514</v>
      </c>
      <c r="E70" s="283" t="s">
        <v>515</v>
      </c>
      <c r="F70" s="283" t="s">
        <v>515</v>
      </c>
      <c r="G70" s="283" t="s">
        <v>516</v>
      </c>
      <c r="H70" s="284" t="s">
        <v>512</v>
      </c>
      <c r="I70" s="283" t="s">
        <v>456</v>
      </c>
      <c r="J70" s="283" t="s">
        <v>134</v>
      </c>
      <c r="K70" s="283" t="s">
        <v>134</v>
      </c>
      <c r="L70" s="283" t="s">
        <v>135</v>
      </c>
      <c r="M70" s="285" t="s">
        <v>517</v>
      </c>
      <c r="N70" s="285" t="s">
        <v>517</v>
      </c>
      <c r="O70" s="287" t="s">
        <v>519</v>
      </c>
      <c r="P70" s="287" t="s">
        <v>137</v>
      </c>
      <c r="Q70" s="284" t="s">
        <v>236</v>
      </c>
      <c r="R70" s="283" t="s">
        <v>538</v>
      </c>
      <c r="S70" s="283" t="s">
        <v>184</v>
      </c>
      <c r="T70" s="283" t="s">
        <v>184</v>
      </c>
      <c r="U70" s="283" t="s">
        <v>184</v>
      </c>
      <c r="V70" s="283" t="s">
        <v>138</v>
      </c>
      <c r="W70" s="283" t="s">
        <v>138</v>
      </c>
      <c r="X70" s="283" t="s">
        <v>520</v>
      </c>
      <c r="Y70" s="283" t="s">
        <v>520</v>
      </c>
      <c r="Z70" s="287" t="s">
        <v>520</v>
      </c>
      <c r="AA70" s="348" t="s">
        <v>510</v>
      </c>
      <c r="AB70" s="348" t="s">
        <v>139</v>
      </c>
      <c r="AC70" s="348" t="s">
        <v>139</v>
      </c>
      <c r="AD70" s="291" t="s">
        <v>523</v>
      </c>
      <c r="AE70" s="348" t="s">
        <v>513</v>
      </c>
      <c r="AF70" s="291" t="s">
        <v>513</v>
      </c>
      <c r="AG70" s="291" t="s">
        <v>513</v>
      </c>
      <c r="AH70" s="291" t="s">
        <v>456</v>
      </c>
      <c r="AI70" s="283" t="s">
        <v>511</v>
      </c>
      <c r="AJ70" s="291" t="s">
        <v>511</v>
      </c>
      <c r="AK70" s="350" t="s">
        <v>184</v>
      </c>
      <c r="AL70" s="348" t="s">
        <v>456</v>
      </c>
      <c r="AM70" s="291" t="s">
        <v>512</v>
      </c>
      <c r="AN70" s="291" t="s">
        <v>512</v>
      </c>
      <c r="AO70" s="291" t="s">
        <v>512</v>
      </c>
      <c r="AP70" s="348" t="s">
        <v>456</v>
      </c>
      <c r="AQ70" s="348" t="s">
        <v>456</v>
      </c>
      <c r="AR70" s="348" t="s">
        <v>456</v>
      </c>
      <c r="AS70" s="291" t="s">
        <v>523</v>
      </c>
      <c r="AT70" s="291" t="s">
        <v>523</v>
      </c>
      <c r="AU70" s="291" t="s">
        <v>523</v>
      </c>
      <c r="AV70" s="291" t="s">
        <v>535</v>
      </c>
      <c r="AW70" s="291" t="s">
        <v>510</v>
      </c>
      <c r="AX70" s="291" t="s">
        <v>510</v>
      </c>
      <c r="AY70" s="291" t="s">
        <v>527</v>
      </c>
      <c r="AZ70" s="291" t="s">
        <v>527</v>
      </c>
      <c r="BA70" s="291" t="s">
        <v>456</v>
      </c>
      <c r="BB70" s="291" t="s">
        <v>456</v>
      </c>
      <c r="BC70" s="283" t="s">
        <v>140</v>
      </c>
      <c r="BD70" s="283" t="s">
        <v>140</v>
      </c>
      <c r="BE70" s="291" t="s">
        <v>184</v>
      </c>
      <c r="BF70" s="291" t="s">
        <v>184</v>
      </c>
      <c r="BG70" s="291" t="s">
        <v>141</v>
      </c>
      <c r="BH70" s="291" t="s">
        <v>511</v>
      </c>
      <c r="BI70" s="291" t="s">
        <v>142</v>
      </c>
      <c r="BJ70" s="283" t="s">
        <v>520</v>
      </c>
      <c r="BK70" s="288" t="s">
        <v>518</v>
      </c>
    </row>
    <row r="71" spans="1:63" ht="15.75" x14ac:dyDescent="0.25">
      <c r="A71" s="187" t="s">
        <v>305</v>
      </c>
      <c r="B71" s="188" t="s">
        <v>113</v>
      </c>
      <c r="C71" s="283" t="s">
        <v>514</v>
      </c>
      <c r="D71" s="283" t="s">
        <v>514</v>
      </c>
      <c r="E71" s="283" t="s">
        <v>515</v>
      </c>
      <c r="F71" s="283" t="s">
        <v>515</v>
      </c>
      <c r="G71" s="283" t="s">
        <v>516</v>
      </c>
      <c r="H71" s="284" t="s">
        <v>512</v>
      </c>
      <c r="I71" s="283" t="s">
        <v>456</v>
      </c>
      <c r="J71" s="283" t="s">
        <v>134</v>
      </c>
      <c r="K71" s="283" t="s">
        <v>134</v>
      </c>
      <c r="L71" s="283" t="s">
        <v>135</v>
      </c>
      <c r="M71" s="285" t="s">
        <v>517</v>
      </c>
      <c r="N71" s="285" t="s">
        <v>517</v>
      </c>
      <c r="O71" s="287" t="s">
        <v>519</v>
      </c>
      <c r="P71" s="287" t="s">
        <v>137</v>
      </c>
      <c r="Q71" s="284" t="s">
        <v>236</v>
      </c>
      <c r="R71" s="283" t="s">
        <v>538</v>
      </c>
      <c r="S71" s="283" t="s">
        <v>184</v>
      </c>
      <c r="T71" s="283" t="s">
        <v>184</v>
      </c>
      <c r="U71" s="283" t="s">
        <v>184</v>
      </c>
      <c r="V71" s="283" t="s">
        <v>138</v>
      </c>
      <c r="W71" s="283" t="s">
        <v>138</v>
      </c>
      <c r="X71" s="283" t="s">
        <v>520</v>
      </c>
      <c r="Y71" s="283" t="s">
        <v>520</v>
      </c>
      <c r="Z71" s="287" t="s">
        <v>520</v>
      </c>
      <c r="AA71" s="348" t="s">
        <v>510</v>
      </c>
      <c r="AB71" s="348" t="s">
        <v>139</v>
      </c>
      <c r="AC71" s="348" t="s">
        <v>139</v>
      </c>
      <c r="AD71" s="291" t="s">
        <v>523</v>
      </c>
      <c r="AE71" s="348" t="s">
        <v>513</v>
      </c>
      <c r="AF71" s="291" t="s">
        <v>513</v>
      </c>
      <c r="AG71" s="291" t="s">
        <v>513</v>
      </c>
      <c r="AH71" s="291" t="s">
        <v>456</v>
      </c>
      <c r="AI71" s="283" t="s">
        <v>511</v>
      </c>
      <c r="AJ71" s="291" t="s">
        <v>511</v>
      </c>
      <c r="AK71" s="350" t="s">
        <v>184</v>
      </c>
      <c r="AL71" s="348" t="s">
        <v>456</v>
      </c>
      <c r="AM71" s="291" t="s">
        <v>512</v>
      </c>
      <c r="AN71" s="291" t="s">
        <v>512</v>
      </c>
      <c r="AO71" s="291" t="s">
        <v>512</v>
      </c>
      <c r="AP71" s="348" t="s">
        <v>456</v>
      </c>
      <c r="AQ71" s="348" t="s">
        <v>456</v>
      </c>
      <c r="AR71" s="348" t="s">
        <v>456</v>
      </c>
      <c r="AS71" s="291" t="s">
        <v>523</v>
      </c>
      <c r="AT71" s="291" t="s">
        <v>523</v>
      </c>
      <c r="AU71" s="291" t="s">
        <v>523</v>
      </c>
      <c r="AV71" s="291" t="s">
        <v>535</v>
      </c>
      <c r="AW71" s="291" t="s">
        <v>510</v>
      </c>
      <c r="AX71" s="291" t="s">
        <v>510</v>
      </c>
      <c r="AY71" s="291" t="s">
        <v>527</v>
      </c>
      <c r="AZ71" s="291" t="s">
        <v>527</v>
      </c>
      <c r="BA71" s="291" t="s">
        <v>456</v>
      </c>
      <c r="BB71" s="291" t="s">
        <v>456</v>
      </c>
      <c r="BC71" s="283" t="s">
        <v>140</v>
      </c>
      <c r="BD71" s="283" t="s">
        <v>140</v>
      </c>
      <c r="BE71" s="291" t="s">
        <v>184</v>
      </c>
      <c r="BF71" s="291" t="s">
        <v>184</v>
      </c>
      <c r="BG71" s="291" t="s">
        <v>141</v>
      </c>
      <c r="BH71" s="291" t="s">
        <v>511</v>
      </c>
      <c r="BI71" s="291" t="s">
        <v>142</v>
      </c>
      <c r="BJ71" s="283" t="s">
        <v>520</v>
      </c>
      <c r="BK71" s="288" t="s">
        <v>518</v>
      </c>
    </row>
    <row r="72" spans="1:63" ht="15.75" x14ac:dyDescent="0.25">
      <c r="A72" s="187" t="s">
        <v>306</v>
      </c>
      <c r="B72" s="188" t="s">
        <v>114</v>
      </c>
      <c r="C72" s="283" t="s">
        <v>514</v>
      </c>
      <c r="D72" s="283" t="s">
        <v>514</v>
      </c>
      <c r="E72" s="283" t="s">
        <v>515</v>
      </c>
      <c r="F72" s="283" t="s">
        <v>515</v>
      </c>
      <c r="G72" s="283" t="s">
        <v>516</v>
      </c>
      <c r="H72" s="284" t="s">
        <v>512</v>
      </c>
      <c r="I72" s="283" t="s">
        <v>456</v>
      </c>
      <c r="J72" s="283" t="s">
        <v>134</v>
      </c>
      <c r="K72" s="283" t="s">
        <v>134</v>
      </c>
      <c r="L72" s="283" t="s">
        <v>135</v>
      </c>
      <c r="M72" s="285" t="s">
        <v>517</v>
      </c>
      <c r="N72" s="285" t="s">
        <v>517</v>
      </c>
      <c r="O72" s="287" t="s">
        <v>519</v>
      </c>
      <c r="P72" s="287" t="s">
        <v>137</v>
      </c>
      <c r="Q72" s="284" t="s">
        <v>236</v>
      </c>
      <c r="R72" s="283" t="s">
        <v>538</v>
      </c>
      <c r="S72" s="283" t="s">
        <v>184</v>
      </c>
      <c r="T72" s="283" t="s">
        <v>184</v>
      </c>
      <c r="U72" s="283" t="s">
        <v>184</v>
      </c>
      <c r="V72" s="283" t="s">
        <v>138</v>
      </c>
      <c r="W72" s="283" t="s">
        <v>138</v>
      </c>
      <c r="X72" s="283" t="s">
        <v>520</v>
      </c>
      <c r="Y72" s="283" t="s">
        <v>520</v>
      </c>
      <c r="Z72" s="287" t="s">
        <v>520</v>
      </c>
      <c r="AA72" s="348" t="s">
        <v>510</v>
      </c>
      <c r="AB72" s="348" t="s">
        <v>139</v>
      </c>
      <c r="AC72" s="348" t="s">
        <v>139</v>
      </c>
      <c r="AD72" s="291" t="s">
        <v>523</v>
      </c>
      <c r="AE72" s="348" t="s">
        <v>513</v>
      </c>
      <c r="AF72" s="291" t="s">
        <v>513</v>
      </c>
      <c r="AG72" s="291" t="s">
        <v>513</v>
      </c>
      <c r="AH72" s="291" t="s">
        <v>456</v>
      </c>
      <c r="AI72" s="283" t="s">
        <v>511</v>
      </c>
      <c r="AJ72" s="291" t="s">
        <v>511</v>
      </c>
      <c r="AK72" s="350" t="s">
        <v>184</v>
      </c>
      <c r="AL72" s="348" t="s">
        <v>456</v>
      </c>
      <c r="AM72" s="291" t="s">
        <v>512</v>
      </c>
      <c r="AN72" s="291" t="s">
        <v>512</v>
      </c>
      <c r="AO72" s="291" t="s">
        <v>512</v>
      </c>
      <c r="AP72" s="348" t="s">
        <v>456</v>
      </c>
      <c r="AQ72" s="348" t="s">
        <v>456</v>
      </c>
      <c r="AR72" s="348" t="s">
        <v>456</v>
      </c>
      <c r="AS72" s="291" t="s">
        <v>523</v>
      </c>
      <c r="AT72" s="291" t="s">
        <v>523</v>
      </c>
      <c r="AU72" s="291" t="s">
        <v>523</v>
      </c>
      <c r="AV72" s="291" t="s">
        <v>535</v>
      </c>
      <c r="AW72" s="291" t="s">
        <v>510</v>
      </c>
      <c r="AX72" s="291" t="s">
        <v>510</v>
      </c>
      <c r="AY72" s="291" t="s">
        <v>527</v>
      </c>
      <c r="AZ72" s="291" t="s">
        <v>527</v>
      </c>
      <c r="BA72" s="291" t="s">
        <v>456</v>
      </c>
      <c r="BB72" s="291" t="s">
        <v>456</v>
      </c>
      <c r="BC72" s="283" t="s">
        <v>140</v>
      </c>
      <c r="BD72" s="283" t="s">
        <v>140</v>
      </c>
      <c r="BE72" s="291" t="s">
        <v>184</v>
      </c>
      <c r="BF72" s="291" t="s">
        <v>184</v>
      </c>
      <c r="BG72" s="291" t="s">
        <v>141</v>
      </c>
      <c r="BH72" s="291" t="s">
        <v>511</v>
      </c>
      <c r="BI72" s="291" t="s">
        <v>142</v>
      </c>
      <c r="BJ72" s="283" t="s">
        <v>520</v>
      </c>
      <c r="BK72" s="288" t="s">
        <v>518</v>
      </c>
    </row>
    <row r="73" spans="1:63" ht="15.75" x14ac:dyDescent="0.25">
      <c r="A73" s="187" t="s">
        <v>307</v>
      </c>
      <c r="B73" s="188" t="s">
        <v>115</v>
      </c>
      <c r="C73" s="283" t="s">
        <v>514</v>
      </c>
      <c r="D73" s="283" t="s">
        <v>514</v>
      </c>
      <c r="E73" s="283" t="s">
        <v>515</v>
      </c>
      <c r="F73" s="283" t="s">
        <v>515</v>
      </c>
      <c r="G73" s="283" t="s">
        <v>516</v>
      </c>
      <c r="H73" s="284" t="s">
        <v>512</v>
      </c>
      <c r="I73" s="283" t="s">
        <v>456</v>
      </c>
      <c r="J73" s="283" t="s">
        <v>134</v>
      </c>
      <c r="K73" s="283" t="s">
        <v>134</v>
      </c>
      <c r="L73" s="283" t="s">
        <v>135</v>
      </c>
      <c r="M73" s="285" t="s">
        <v>517</v>
      </c>
      <c r="N73" s="285" t="s">
        <v>517</v>
      </c>
      <c r="O73" s="287" t="s">
        <v>519</v>
      </c>
      <c r="P73" s="287" t="s">
        <v>137</v>
      </c>
      <c r="Q73" s="284" t="s">
        <v>236</v>
      </c>
      <c r="R73" s="283" t="s">
        <v>538</v>
      </c>
      <c r="S73" s="283" t="s">
        <v>184</v>
      </c>
      <c r="T73" s="283" t="s">
        <v>184</v>
      </c>
      <c r="U73" s="283" t="s">
        <v>184</v>
      </c>
      <c r="V73" s="283" t="s">
        <v>138</v>
      </c>
      <c r="W73" s="283" t="s">
        <v>138</v>
      </c>
      <c r="X73" s="283" t="s">
        <v>520</v>
      </c>
      <c r="Y73" s="283" t="s">
        <v>520</v>
      </c>
      <c r="Z73" s="287" t="s">
        <v>520</v>
      </c>
      <c r="AA73" s="348" t="s">
        <v>510</v>
      </c>
      <c r="AB73" s="348" t="s">
        <v>139</v>
      </c>
      <c r="AC73" s="348" t="s">
        <v>139</v>
      </c>
      <c r="AD73" s="291" t="s">
        <v>523</v>
      </c>
      <c r="AE73" s="348" t="s">
        <v>513</v>
      </c>
      <c r="AF73" s="291" t="s">
        <v>513</v>
      </c>
      <c r="AG73" s="291" t="s">
        <v>513</v>
      </c>
      <c r="AH73" s="291" t="s">
        <v>456</v>
      </c>
      <c r="AI73" s="283" t="s">
        <v>511</v>
      </c>
      <c r="AJ73" s="291" t="s">
        <v>511</v>
      </c>
      <c r="AK73" s="350" t="s">
        <v>184</v>
      </c>
      <c r="AL73" s="348" t="s">
        <v>456</v>
      </c>
      <c r="AM73" s="291" t="s">
        <v>512</v>
      </c>
      <c r="AN73" s="291" t="s">
        <v>512</v>
      </c>
      <c r="AO73" s="291" t="s">
        <v>512</v>
      </c>
      <c r="AP73" s="348" t="s">
        <v>456</v>
      </c>
      <c r="AQ73" s="348" t="s">
        <v>456</v>
      </c>
      <c r="AR73" s="348" t="s">
        <v>456</v>
      </c>
      <c r="AS73" s="291" t="s">
        <v>523</v>
      </c>
      <c r="AT73" s="291" t="s">
        <v>523</v>
      </c>
      <c r="AU73" s="291" t="s">
        <v>523</v>
      </c>
      <c r="AV73" s="291" t="s">
        <v>535</v>
      </c>
      <c r="AW73" s="291" t="s">
        <v>510</v>
      </c>
      <c r="AX73" s="291" t="s">
        <v>510</v>
      </c>
      <c r="AY73" s="291" t="s">
        <v>527</v>
      </c>
      <c r="AZ73" s="291" t="s">
        <v>527</v>
      </c>
      <c r="BA73" s="291" t="s">
        <v>456</v>
      </c>
      <c r="BB73" s="291" t="s">
        <v>456</v>
      </c>
      <c r="BC73" s="283" t="s">
        <v>140</v>
      </c>
      <c r="BD73" s="283" t="s">
        <v>140</v>
      </c>
      <c r="BE73" s="291" t="s">
        <v>184</v>
      </c>
      <c r="BF73" s="291" t="s">
        <v>184</v>
      </c>
      <c r="BG73" s="291" t="s">
        <v>141</v>
      </c>
      <c r="BH73" s="291" t="s">
        <v>511</v>
      </c>
      <c r="BI73" s="291" t="s">
        <v>142</v>
      </c>
      <c r="BJ73" s="283" t="s">
        <v>520</v>
      </c>
      <c r="BK73" s="288" t="s">
        <v>518</v>
      </c>
    </row>
    <row r="74" spans="1:63" ht="15.75" x14ac:dyDescent="0.25">
      <c r="A74" s="187" t="s">
        <v>308</v>
      </c>
      <c r="B74" s="188" t="s">
        <v>116</v>
      </c>
      <c r="C74" s="283" t="s">
        <v>514</v>
      </c>
      <c r="D74" s="283" t="s">
        <v>514</v>
      </c>
      <c r="E74" s="283" t="s">
        <v>515</v>
      </c>
      <c r="F74" s="283" t="s">
        <v>515</v>
      </c>
      <c r="G74" s="283" t="s">
        <v>516</v>
      </c>
      <c r="H74" s="284" t="s">
        <v>512</v>
      </c>
      <c r="I74" s="283" t="s">
        <v>133</v>
      </c>
      <c r="J74" s="283" t="s">
        <v>134</v>
      </c>
      <c r="K74" s="283" t="s">
        <v>134</v>
      </c>
      <c r="L74" s="283" t="s">
        <v>135</v>
      </c>
      <c r="M74" s="285" t="s">
        <v>517</v>
      </c>
      <c r="N74" s="285" t="s">
        <v>517</v>
      </c>
      <c r="O74" s="287" t="s">
        <v>519</v>
      </c>
      <c r="P74" s="287" t="s">
        <v>137</v>
      </c>
      <c r="Q74" s="284" t="s">
        <v>236</v>
      </c>
      <c r="R74" s="283" t="s">
        <v>520</v>
      </c>
      <c r="S74" s="283" t="s">
        <v>520</v>
      </c>
      <c r="T74" s="283" t="s">
        <v>520</v>
      </c>
      <c r="U74" s="283" t="s">
        <v>520</v>
      </c>
      <c r="V74" s="283" t="s">
        <v>138</v>
      </c>
      <c r="W74" s="283" t="s">
        <v>138</v>
      </c>
      <c r="X74" s="283" t="s">
        <v>520</v>
      </c>
      <c r="Y74" s="283" t="s">
        <v>520</v>
      </c>
      <c r="Z74" s="287" t="s">
        <v>520</v>
      </c>
      <c r="AA74" s="348" t="s">
        <v>510</v>
      </c>
      <c r="AB74" s="348" t="s">
        <v>139</v>
      </c>
      <c r="AC74" s="348" t="s">
        <v>139</v>
      </c>
      <c r="AD74" s="291" t="s">
        <v>523</v>
      </c>
      <c r="AE74" s="348" t="s">
        <v>513</v>
      </c>
      <c r="AF74" s="291" t="s">
        <v>513</v>
      </c>
      <c r="AG74" s="291" t="s">
        <v>513</v>
      </c>
      <c r="AH74" s="283" t="s">
        <v>520</v>
      </c>
      <c r="AI74" s="283" t="s">
        <v>520</v>
      </c>
      <c r="AJ74" s="283" t="s">
        <v>520</v>
      </c>
      <c r="AK74" s="283" t="s">
        <v>520</v>
      </c>
      <c r="AL74" s="348" t="s">
        <v>133</v>
      </c>
      <c r="AM74" s="291" t="s">
        <v>512</v>
      </c>
      <c r="AN74" s="291" t="s">
        <v>512</v>
      </c>
      <c r="AO74" s="291" t="s">
        <v>512</v>
      </c>
      <c r="AP74" s="291" t="s">
        <v>528</v>
      </c>
      <c r="AQ74" s="291" t="s">
        <v>528</v>
      </c>
      <c r="AR74" s="291" t="s">
        <v>528</v>
      </c>
      <c r="AS74" s="291" t="s">
        <v>523</v>
      </c>
      <c r="AT74" s="283" t="s">
        <v>520</v>
      </c>
      <c r="AU74" s="291" t="s">
        <v>523</v>
      </c>
      <c r="AV74" s="351" t="s">
        <v>536</v>
      </c>
      <c r="AW74" s="291" t="s">
        <v>510</v>
      </c>
      <c r="AX74" s="291" t="s">
        <v>510</v>
      </c>
      <c r="AY74" s="291" t="s">
        <v>527</v>
      </c>
      <c r="AZ74" s="291" t="s">
        <v>527</v>
      </c>
      <c r="BA74" s="291" t="s">
        <v>527</v>
      </c>
      <c r="BB74" s="291" t="s">
        <v>527</v>
      </c>
      <c r="BC74" s="283" t="s">
        <v>520</v>
      </c>
      <c r="BD74" s="283" t="s">
        <v>520</v>
      </c>
      <c r="BE74" s="291" t="s">
        <v>537</v>
      </c>
      <c r="BF74" s="291" t="s">
        <v>537</v>
      </c>
      <c r="BG74" s="291" t="s">
        <v>141</v>
      </c>
      <c r="BH74" s="291" t="s">
        <v>511</v>
      </c>
      <c r="BI74" s="291" t="s">
        <v>142</v>
      </c>
      <c r="BJ74" s="283" t="s">
        <v>520</v>
      </c>
      <c r="BK74" s="288" t="s">
        <v>518</v>
      </c>
    </row>
    <row r="75" spans="1:63" ht="15.75" x14ac:dyDescent="0.25">
      <c r="A75" s="187" t="s">
        <v>309</v>
      </c>
      <c r="B75" s="188" t="s">
        <v>117</v>
      </c>
      <c r="C75" s="283" t="s">
        <v>514</v>
      </c>
      <c r="D75" s="283" t="s">
        <v>514</v>
      </c>
      <c r="E75" s="283" t="s">
        <v>515</v>
      </c>
      <c r="F75" s="283" t="s">
        <v>515</v>
      </c>
      <c r="G75" s="283" t="s">
        <v>516</v>
      </c>
      <c r="H75" s="284" t="s">
        <v>512</v>
      </c>
      <c r="I75" s="283" t="s">
        <v>133</v>
      </c>
      <c r="J75" s="283" t="s">
        <v>134</v>
      </c>
      <c r="K75" s="283" t="s">
        <v>134</v>
      </c>
      <c r="L75" s="283" t="s">
        <v>135</v>
      </c>
      <c r="M75" s="285" t="s">
        <v>517</v>
      </c>
      <c r="N75" s="285" t="s">
        <v>517</v>
      </c>
      <c r="O75" s="287" t="s">
        <v>519</v>
      </c>
      <c r="P75" s="287" t="s">
        <v>137</v>
      </c>
      <c r="Q75" s="284" t="s">
        <v>236</v>
      </c>
      <c r="R75" s="283" t="s">
        <v>520</v>
      </c>
      <c r="S75" s="283" t="s">
        <v>520</v>
      </c>
      <c r="T75" s="283" t="s">
        <v>520</v>
      </c>
      <c r="U75" s="283" t="s">
        <v>520</v>
      </c>
      <c r="V75" s="283" t="s">
        <v>138</v>
      </c>
      <c r="W75" s="283" t="s">
        <v>138</v>
      </c>
      <c r="X75" s="283" t="s">
        <v>520</v>
      </c>
      <c r="Y75" s="283" t="s">
        <v>520</v>
      </c>
      <c r="Z75" s="287" t="s">
        <v>520</v>
      </c>
      <c r="AA75" s="348" t="s">
        <v>510</v>
      </c>
      <c r="AB75" s="348" t="s">
        <v>139</v>
      </c>
      <c r="AC75" s="348" t="s">
        <v>139</v>
      </c>
      <c r="AD75" s="291" t="s">
        <v>523</v>
      </c>
      <c r="AE75" s="348" t="s">
        <v>513</v>
      </c>
      <c r="AF75" s="291" t="s">
        <v>513</v>
      </c>
      <c r="AG75" s="291" t="s">
        <v>513</v>
      </c>
      <c r="AH75" s="283" t="s">
        <v>520</v>
      </c>
      <c r="AI75" s="283" t="s">
        <v>520</v>
      </c>
      <c r="AJ75" s="283" t="s">
        <v>520</v>
      </c>
      <c r="AK75" s="283" t="s">
        <v>520</v>
      </c>
      <c r="AL75" s="348" t="s">
        <v>133</v>
      </c>
      <c r="AM75" s="291" t="s">
        <v>512</v>
      </c>
      <c r="AN75" s="291" t="s">
        <v>512</v>
      </c>
      <c r="AO75" s="291" t="s">
        <v>512</v>
      </c>
      <c r="AP75" s="291" t="s">
        <v>528</v>
      </c>
      <c r="AQ75" s="291" t="s">
        <v>528</v>
      </c>
      <c r="AR75" s="291" t="s">
        <v>528</v>
      </c>
      <c r="AS75" s="291" t="s">
        <v>523</v>
      </c>
      <c r="AT75" s="283" t="s">
        <v>520</v>
      </c>
      <c r="AU75" s="291" t="s">
        <v>523</v>
      </c>
      <c r="AV75" s="351" t="s">
        <v>536</v>
      </c>
      <c r="AW75" s="291" t="s">
        <v>510</v>
      </c>
      <c r="AX75" s="291" t="s">
        <v>510</v>
      </c>
      <c r="AY75" s="291" t="s">
        <v>527</v>
      </c>
      <c r="AZ75" s="291" t="s">
        <v>527</v>
      </c>
      <c r="BA75" s="291" t="s">
        <v>527</v>
      </c>
      <c r="BB75" s="291" t="s">
        <v>527</v>
      </c>
      <c r="BC75" s="283" t="s">
        <v>520</v>
      </c>
      <c r="BD75" s="283" t="s">
        <v>520</v>
      </c>
      <c r="BE75" s="291" t="s">
        <v>537</v>
      </c>
      <c r="BF75" s="291" t="s">
        <v>537</v>
      </c>
      <c r="BG75" s="291" t="s">
        <v>141</v>
      </c>
      <c r="BH75" s="291" t="s">
        <v>511</v>
      </c>
      <c r="BI75" s="291" t="s">
        <v>142</v>
      </c>
      <c r="BJ75" s="283" t="s">
        <v>520</v>
      </c>
      <c r="BK75" s="288" t="s">
        <v>518</v>
      </c>
    </row>
    <row r="76" spans="1:63" ht="15.75" x14ac:dyDescent="0.25">
      <c r="A76" s="187" t="s">
        <v>310</v>
      </c>
      <c r="B76" s="188" t="s">
        <v>118</v>
      </c>
      <c r="C76" s="283" t="s">
        <v>514</v>
      </c>
      <c r="D76" s="283" t="s">
        <v>514</v>
      </c>
      <c r="E76" s="283" t="s">
        <v>515</v>
      </c>
      <c r="F76" s="283" t="s">
        <v>515</v>
      </c>
      <c r="G76" s="283" t="s">
        <v>516</v>
      </c>
      <c r="H76" s="284" t="s">
        <v>512</v>
      </c>
      <c r="I76" s="283" t="s">
        <v>133</v>
      </c>
      <c r="J76" s="283" t="s">
        <v>134</v>
      </c>
      <c r="K76" s="283" t="s">
        <v>134</v>
      </c>
      <c r="L76" s="283" t="s">
        <v>135</v>
      </c>
      <c r="M76" s="285" t="s">
        <v>517</v>
      </c>
      <c r="N76" s="285" t="s">
        <v>517</v>
      </c>
      <c r="O76" s="287" t="s">
        <v>519</v>
      </c>
      <c r="P76" s="287" t="s">
        <v>137</v>
      </c>
      <c r="Q76" s="284" t="s">
        <v>236</v>
      </c>
      <c r="R76" s="283" t="s">
        <v>520</v>
      </c>
      <c r="S76" s="283" t="s">
        <v>520</v>
      </c>
      <c r="T76" s="283" t="s">
        <v>520</v>
      </c>
      <c r="U76" s="283" t="s">
        <v>520</v>
      </c>
      <c r="V76" s="283" t="s">
        <v>138</v>
      </c>
      <c r="W76" s="283" t="s">
        <v>138</v>
      </c>
      <c r="X76" s="283" t="s">
        <v>520</v>
      </c>
      <c r="Y76" s="283" t="s">
        <v>520</v>
      </c>
      <c r="Z76" s="287" t="s">
        <v>520</v>
      </c>
      <c r="AA76" s="348" t="s">
        <v>510</v>
      </c>
      <c r="AB76" s="348" t="s">
        <v>139</v>
      </c>
      <c r="AC76" s="348" t="s">
        <v>139</v>
      </c>
      <c r="AD76" s="291" t="s">
        <v>523</v>
      </c>
      <c r="AE76" s="348" t="s">
        <v>513</v>
      </c>
      <c r="AF76" s="291" t="s">
        <v>513</v>
      </c>
      <c r="AG76" s="291" t="s">
        <v>513</v>
      </c>
      <c r="AH76" s="283" t="s">
        <v>520</v>
      </c>
      <c r="AI76" s="283" t="s">
        <v>520</v>
      </c>
      <c r="AJ76" s="283" t="s">
        <v>520</v>
      </c>
      <c r="AK76" s="283" t="s">
        <v>520</v>
      </c>
      <c r="AL76" s="348" t="s">
        <v>133</v>
      </c>
      <c r="AM76" s="291" t="s">
        <v>512</v>
      </c>
      <c r="AN76" s="291" t="s">
        <v>512</v>
      </c>
      <c r="AO76" s="291" t="s">
        <v>512</v>
      </c>
      <c r="AP76" s="291" t="s">
        <v>528</v>
      </c>
      <c r="AQ76" s="291" t="s">
        <v>528</v>
      </c>
      <c r="AR76" s="291" t="s">
        <v>528</v>
      </c>
      <c r="AS76" s="291" t="s">
        <v>523</v>
      </c>
      <c r="AT76" s="283" t="s">
        <v>520</v>
      </c>
      <c r="AU76" s="291" t="s">
        <v>523</v>
      </c>
      <c r="AV76" s="351" t="s">
        <v>536</v>
      </c>
      <c r="AW76" s="291" t="s">
        <v>510</v>
      </c>
      <c r="AX76" s="291" t="s">
        <v>510</v>
      </c>
      <c r="AY76" s="291" t="s">
        <v>527</v>
      </c>
      <c r="AZ76" s="291" t="s">
        <v>527</v>
      </c>
      <c r="BA76" s="291" t="s">
        <v>527</v>
      </c>
      <c r="BB76" s="291" t="s">
        <v>527</v>
      </c>
      <c r="BC76" s="283" t="s">
        <v>520</v>
      </c>
      <c r="BD76" s="283" t="s">
        <v>520</v>
      </c>
      <c r="BE76" s="291" t="s">
        <v>537</v>
      </c>
      <c r="BF76" s="291" t="s">
        <v>537</v>
      </c>
      <c r="BG76" s="291" t="s">
        <v>141</v>
      </c>
      <c r="BH76" s="291" t="s">
        <v>511</v>
      </c>
      <c r="BI76" s="291" t="s">
        <v>142</v>
      </c>
      <c r="BJ76" s="283" t="s">
        <v>520</v>
      </c>
      <c r="BK76" s="288" t="s">
        <v>518</v>
      </c>
    </row>
    <row r="77" spans="1:63" ht="15.75" x14ac:dyDescent="0.25">
      <c r="A77" s="187" t="s">
        <v>311</v>
      </c>
      <c r="B77" s="188" t="s">
        <v>119</v>
      </c>
      <c r="C77" s="283" t="s">
        <v>514</v>
      </c>
      <c r="D77" s="283" t="s">
        <v>514</v>
      </c>
      <c r="E77" s="283" t="s">
        <v>515</v>
      </c>
      <c r="F77" s="283" t="s">
        <v>515</v>
      </c>
      <c r="G77" s="283" t="s">
        <v>516</v>
      </c>
      <c r="H77" s="284" t="s">
        <v>512</v>
      </c>
      <c r="I77" s="283" t="s">
        <v>133</v>
      </c>
      <c r="J77" s="283" t="s">
        <v>134</v>
      </c>
      <c r="K77" s="283" t="s">
        <v>134</v>
      </c>
      <c r="L77" s="283" t="s">
        <v>135</v>
      </c>
      <c r="M77" s="285" t="s">
        <v>517</v>
      </c>
      <c r="N77" s="285" t="s">
        <v>517</v>
      </c>
      <c r="O77" s="287" t="s">
        <v>519</v>
      </c>
      <c r="P77" s="287" t="s">
        <v>137</v>
      </c>
      <c r="Q77" s="284" t="s">
        <v>236</v>
      </c>
      <c r="R77" s="283" t="s">
        <v>520</v>
      </c>
      <c r="S77" s="283" t="s">
        <v>520</v>
      </c>
      <c r="T77" s="283" t="s">
        <v>520</v>
      </c>
      <c r="U77" s="283" t="s">
        <v>520</v>
      </c>
      <c r="V77" s="283" t="s">
        <v>138</v>
      </c>
      <c r="W77" s="283" t="s">
        <v>138</v>
      </c>
      <c r="X77" s="283" t="s">
        <v>520</v>
      </c>
      <c r="Y77" s="283" t="s">
        <v>520</v>
      </c>
      <c r="Z77" s="287" t="s">
        <v>520</v>
      </c>
      <c r="AA77" s="348" t="s">
        <v>510</v>
      </c>
      <c r="AB77" s="348" t="s">
        <v>139</v>
      </c>
      <c r="AC77" s="348" t="s">
        <v>139</v>
      </c>
      <c r="AD77" s="291" t="s">
        <v>523</v>
      </c>
      <c r="AE77" s="348" t="s">
        <v>513</v>
      </c>
      <c r="AF77" s="291" t="s">
        <v>513</v>
      </c>
      <c r="AG77" s="291" t="s">
        <v>513</v>
      </c>
      <c r="AH77" s="283" t="s">
        <v>520</v>
      </c>
      <c r="AI77" s="283" t="s">
        <v>520</v>
      </c>
      <c r="AJ77" s="283" t="s">
        <v>520</v>
      </c>
      <c r="AK77" s="283" t="s">
        <v>520</v>
      </c>
      <c r="AL77" s="348" t="s">
        <v>133</v>
      </c>
      <c r="AM77" s="291" t="s">
        <v>512</v>
      </c>
      <c r="AN77" s="291" t="s">
        <v>512</v>
      </c>
      <c r="AO77" s="291" t="s">
        <v>512</v>
      </c>
      <c r="AP77" s="291" t="s">
        <v>528</v>
      </c>
      <c r="AQ77" s="291" t="s">
        <v>528</v>
      </c>
      <c r="AR77" s="291" t="s">
        <v>528</v>
      </c>
      <c r="AS77" s="291" t="s">
        <v>523</v>
      </c>
      <c r="AT77" s="283" t="s">
        <v>520</v>
      </c>
      <c r="AU77" s="291" t="s">
        <v>523</v>
      </c>
      <c r="AV77" s="351" t="s">
        <v>536</v>
      </c>
      <c r="AW77" s="291" t="s">
        <v>510</v>
      </c>
      <c r="AX77" s="291" t="s">
        <v>510</v>
      </c>
      <c r="AY77" s="291" t="s">
        <v>527</v>
      </c>
      <c r="AZ77" s="291" t="s">
        <v>527</v>
      </c>
      <c r="BA77" s="291" t="s">
        <v>527</v>
      </c>
      <c r="BB77" s="291" t="s">
        <v>527</v>
      </c>
      <c r="BC77" s="283" t="s">
        <v>520</v>
      </c>
      <c r="BD77" s="283" t="s">
        <v>520</v>
      </c>
      <c r="BE77" s="291" t="s">
        <v>537</v>
      </c>
      <c r="BF77" s="291" t="s">
        <v>537</v>
      </c>
      <c r="BG77" s="291" t="s">
        <v>141</v>
      </c>
      <c r="BH77" s="291" t="s">
        <v>511</v>
      </c>
      <c r="BI77" s="291" t="s">
        <v>142</v>
      </c>
      <c r="BJ77" s="283" t="s">
        <v>520</v>
      </c>
      <c r="BK77" s="288" t="s">
        <v>518</v>
      </c>
    </row>
    <row r="78" spans="1:63" ht="15.75" x14ac:dyDescent="0.25">
      <c r="A78" s="187" t="s">
        <v>312</v>
      </c>
      <c r="B78" s="188" t="s">
        <v>123</v>
      </c>
      <c r="C78" s="283" t="s">
        <v>514</v>
      </c>
      <c r="D78" s="283" t="s">
        <v>514</v>
      </c>
      <c r="E78" s="283" t="s">
        <v>515</v>
      </c>
      <c r="F78" s="283" t="s">
        <v>515</v>
      </c>
      <c r="G78" s="283" t="s">
        <v>516</v>
      </c>
      <c r="H78" s="284" t="s">
        <v>512</v>
      </c>
      <c r="I78" s="283" t="s">
        <v>133</v>
      </c>
      <c r="J78" s="283" t="s">
        <v>134</v>
      </c>
      <c r="K78" s="283" t="s">
        <v>134</v>
      </c>
      <c r="L78" s="283" t="s">
        <v>135</v>
      </c>
      <c r="M78" s="285" t="s">
        <v>517</v>
      </c>
      <c r="N78" s="285" t="s">
        <v>517</v>
      </c>
      <c r="O78" s="287" t="s">
        <v>519</v>
      </c>
      <c r="P78" s="287" t="s">
        <v>137</v>
      </c>
      <c r="Q78" s="284" t="s">
        <v>236</v>
      </c>
      <c r="R78" s="283" t="s">
        <v>520</v>
      </c>
      <c r="S78" s="283" t="s">
        <v>520</v>
      </c>
      <c r="T78" s="283" t="s">
        <v>520</v>
      </c>
      <c r="U78" s="283" t="s">
        <v>520</v>
      </c>
      <c r="V78" s="283" t="s">
        <v>138</v>
      </c>
      <c r="W78" s="283" t="s">
        <v>138</v>
      </c>
      <c r="X78" s="283" t="s">
        <v>520</v>
      </c>
      <c r="Y78" s="283" t="s">
        <v>520</v>
      </c>
      <c r="Z78" s="287" t="s">
        <v>520</v>
      </c>
      <c r="AA78" s="348" t="s">
        <v>510</v>
      </c>
      <c r="AB78" s="348" t="s">
        <v>139</v>
      </c>
      <c r="AC78" s="348" t="s">
        <v>139</v>
      </c>
      <c r="AD78" s="291" t="s">
        <v>523</v>
      </c>
      <c r="AE78" s="348" t="s">
        <v>513</v>
      </c>
      <c r="AF78" s="291" t="s">
        <v>513</v>
      </c>
      <c r="AG78" s="291" t="s">
        <v>513</v>
      </c>
      <c r="AH78" s="283" t="s">
        <v>520</v>
      </c>
      <c r="AI78" s="283" t="s">
        <v>520</v>
      </c>
      <c r="AJ78" s="283" t="s">
        <v>520</v>
      </c>
      <c r="AK78" s="283" t="s">
        <v>520</v>
      </c>
      <c r="AL78" s="348" t="s">
        <v>133</v>
      </c>
      <c r="AM78" s="291" t="s">
        <v>512</v>
      </c>
      <c r="AN78" s="291" t="s">
        <v>512</v>
      </c>
      <c r="AO78" s="291" t="s">
        <v>512</v>
      </c>
      <c r="AP78" s="291" t="s">
        <v>528</v>
      </c>
      <c r="AQ78" s="291" t="s">
        <v>528</v>
      </c>
      <c r="AR78" s="291" t="s">
        <v>528</v>
      </c>
      <c r="AS78" s="291" t="s">
        <v>523</v>
      </c>
      <c r="AT78" s="283" t="s">
        <v>520</v>
      </c>
      <c r="AU78" s="291" t="s">
        <v>523</v>
      </c>
      <c r="AV78" s="351" t="s">
        <v>536</v>
      </c>
      <c r="AW78" s="291" t="s">
        <v>510</v>
      </c>
      <c r="AX78" s="291" t="s">
        <v>510</v>
      </c>
      <c r="AY78" s="291" t="s">
        <v>527</v>
      </c>
      <c r="AZ78" s="291" t="s">
        <v>527</v>
      </c>
      <c r="BA78" s="291" t="s">
        <v>527</v>
      </c>
      <c r="BB78" s="291" t="s">
        <v>527</v>
      </c>
      <c r="BC78" s="283" t="s">
        <v>520</v>
      </c>
      <c r="BD78" s="283" t="s">
        <v>520</v>
      </c>
      <c r="BE78" s="291" t="s">
        <v>537</v>
      </c>
      <c r="BF78" s="291" t="s">
        <v>537</v>
      </c>
      <c r="BG78" s="291" t="s">
        <v>141</v>
      </c>
      <c r="BH78" s="291" t="s">
        <v>511</v>
      </c>
      <c r="BI78" s="291" t="s">
        <v>142</v>
      </c>
      <c r="BJ78" s="283" t="s">
        <v>520</v>
      </c>
      <c r="BK78" s="288" t="s">
        <v>518</v>
      </c>
    </row>
    <row r="79" spans="1:63" ht="15.75" x14ac:dyDescent="0.25">
      <c r="A79" s="187" t="s">
        <v>313</v>
      </c>
      <c r="B79" s="188" t="s">
        <v>129</v>
      </c>
      <c r="C79" s="283" t="s">
        <v>514</v>
      </c>
      <c r="D79" s="283" t="s">
        <v>514</v>
      </c>
      <c r="E79" s="283" t="s">
        <v>515</v>
      </c>
      <c r="F79" s="283" t="s">
        <v>515</v>
      </c>
      <c r="G79" s="283" t="s">
        <v>516</v>
      </c>
      <c r="H79" s="284" t="s">
        <v>512</v>
      </c>
      <c r="I79" s="283" t="s">
        <v>133</v>
      </c>
      <c r="J79" s="283" t="s">
        <v>134</v>
      </c>
      <c r="K79" s="283" t="s">
        <v>134</v>
      </c>
      <c r="L79" s="283" t="s">
        <v>135</v>
      </c>
      <c r="M79" s="285" t="s">
        <v>517</v>
      </c>
      <c r="N79" s="285" t="s">
        <v>517</v>
      </c>
      <c r="O79" s="287" t="s">
        <v>519</v>
      </c>
      <c r="P79" s="287" t="s">
        <v>137</v>
      </c>
      <c r="Q79" s="284" t="s">
        <v>236</v>
      </c>
      <c r="R79" s="283" t="s">
        <v>520</v>
      </c>
      <c r="S79" s="283" t="s">
        <v>520</v>
      </c>
      <c r="T79" s="283" t="s">
        <v>520</v>
      </c>
      <c r="U79" s="283" t="s">
        <v>520</v>
      </c>
      <c r="V79" s="283" t="s">
        <v>138</v>
      </c>
      <c r="W79" s="283" t="s">
        <v>138</v>
      </c>
      <c r="X79" s="283" t="s">
        <v>520</v>
      </c>
      <c r="Y79" s="283" t="s">
        <v>520</v>
      </c>
      <c r="Z79" s="287" t="s">
        <v>520</v>
      </c>
      <c r="AA79" s="348" t="s">
        <v>510</v>
      </c>
      <c r="AB79" s="348" t="s">
        <v>139</v>
      </c>
      <c r="AC79" s="348" t="s">
        <v>139</v>
      </c>
      <c r="AD79" s="291" t="s">
        <v>523</v>
      </c>
      <c r="AE79" s="348" t="s">
        <v>513</v>
      </c>
      <c r="AF79" s="291" t="s">
        <v>513</v>
      </c>
      <c r="AG79" s="291" t="s">
        <v>513</v>
      </c>
      <c r="AH79" s="283" t="s">
        <v>520</v>
      </c>
      <c r="AI79" s="283" t="s">
        <v>520</v>
      </c>
      <c r="AJ79" s="283" t="s">
        <v>520</v>
      </c>
      <c r="AK79" s="283" t="s">
        <v>520</v>
      </c>
      <c r="AL79" s="348" t="s">
        <v>133</v>
      </c>
      <c r="AM79" s="291" t="s">
        <v>512</v>
      </c>
      <c r="AN79" s="291" t="s">
        <v>512</v>
      </c>
      <c r="AO79" s="291" t="s">
        <v>512</v>
      </c>
      <c r="AP79" s="291" t="s">
        <v>528</v>
      </c>
      <c r="AQ79" s="291" t="s">
        <v>528</v>
      </c>
      <c r="AR79" s="291" t="s">
        <v>528</v>
      </c>
      <c r="AS79" s="291" t="s">
        <v>523</v>
      </c>
      <c r="AT79" s="283" t="s">
        <v>520</v>
      </c>
      <c r="AU79" s="291" t="s">
        <v>523</v>
      </c>
      <c r="AV79" s="351" t="s">
        <v>536</v>
      </c>
      <c r="AW79" s="291" t="s">
        <v>510</v>
      </c>
      <c r="AX79" s="291" t="s">
        <v>510</v>
      </c>
      <c r="AY79" s="291" t="s">
        <v>527</v>
      </c>
      <c r="AZ79" s="291" t="s">
        <v>527</v>
      </c>
      <c r="BA79" s="291" t="s">
        <v>527</v>
      </c>
      <c r="BB79" s="291" t="s">
        <v>527</v>
      </c>
      <c r="BC79" s="283" t="s">
        <v>520</v>
      </c>
      <c r="BD79" s="283" t="s">
        <v>520</v>
      </c>
      <c r="BE79" s="291" t="s">
        <v>537</v>
      </c>
      <c r="BF79" s="291" t="s">
        <v>537</v>
      </c>
      <c r="BG79" s="291" t="s">
        <v>141</v>
      </c>
      <c r="BH79" s="291" t="s">
        <v>511</v>
      </c>
      <c r="BI79" s="291" t="s">
        <v>142</v>
      </c>
      <c r="BJ79" s="283" t="s">
        <v>520</v>
      </c>
      <c r="BK79" s="288" t="s">
        <v>518</v>
      </c>
    </row>
    <row r="80" spans="1:63" ht="15.75" x14ac:dyDescent="0.25">
      <c r="A80" s="187" t="s">
        <v>314</v>
      </c>
      <c r="B80" s="188" t="s">
        <v>121</v>
      </c>
      <c r="C80" s="283" t="s">
        <v>514</v>
      </c>
      <c r="D80" s="283" t="s">
        <v>514</v>
      </c>
      <c r="E80" s="283" t="s">
        <v>515</v>
      </c>
      <c r="F80" s="283" t="s">
        <v>515</v>
      </c>
      <c r="G80" s="283" t="s">
        <v>516</v>
      </c>
      <c r="H80" s="284" t="s">
        <v>512</v>
      </c>
      <c r="I80" s="283" t="s">
        <v>133</v>
      </c>
      <c r="J80" s="283" t="s">
        <v>134</v>
      </c>
      <c r="K80" s="283" t="s">
        <v>134</v>
      </c>
      <c r="L80" s="283" t="s">
        <v>135</v>
      </c>
      <c r="M80" s="285" t="s">
        <v>517</v>
      </c>
      <c r="N80" s="285" t="s">
        <v>517</v>
      </c>
      <c r="O80" s="287" t="s">
        <v>519</v>
      </c>
      <c r="P80" s="287" t="s">
        <v>137</v>
      </c>
      <c r="Q80" s="284" t="s">
        <v>236</v>
      </c>
      <c r="R80" s="283" t="s">
        <v>520</v>
      </c>
      <c r="S80" s="283" t="s">
        <v>520</v>
      </c>
      <c r="T80" s="283" t="s">
        <v>520</v>
      </c>
      <c r="U80" s="283" t="s">
        <v>520</v>
      </c>
      <c r="V80" s="283" t="s">
        <v>138</v>
      </c>
      <c r="W80" s="283" t="s">
        <v>138</v>
      </c>
      <c r="X80" s="283" t="s">
        <v>520</v>
      </c>
      <c r="Y80" s="283" t="s">
        <v>520</v>
      </c>
      <c r="Z80" s="287" t="s">
        <v>520</v>
      </c>
      <c r="AA80" s="348" t="s">
        <v>510</v>
      </c>
      <c r="AB80" s="348" t="s">
        <v>139</v>
      </c>
      <c r="AC80" s="348" t="s">
        <v>139</v>
      </c>
      <c r="AD80" s="291" t="s">
        <v>523</v>
      </c>
      <c r="AE80" s="348" t="s">
        <v>513</v>
      </c>
      <c r="AF80" s="291" t="s">
        <v>513</v>
      </c>
      <c r="AG80" s="291" t="s">
        <v>513</v>
      </c>
      <c r="AH80" s="283" t="s">
        <v>520</v>
      </c>
      <c r="AI80" s="283" t="s">
        <v>520</v>
      </c>
      <c r="AJ80" s="283" t="s">
        <v>520</v>
      </c>
      <c r="AK80" s="283" t="s">
        <v>520</v>
      </c>
      <c r="AL80" s="348" t="s">
        <v>133</v>
      </c>
      <c r="AM80" s="291" t="s">
        <v>512</v>
      </c>
      <c r="AN80" s="291" t="s">
        <v>512</v>
      </c>
      <c r="AO80" s="291" t="s">
        <v>512</v>
      </c>
      <c r="AP80" s="291" t="s">
        <v>528</v>
      </c>
      <c r="AQ80" s="291" t="s">
        <v>528</v>
      </c>
      <c r="AR80" s="291" t="s">
        <v>528</v>
      </c>
      <c r="AS80" s="291" t="s">
        <v>523</v>
      </c>
      <c r="AT80" s="283" t="s">
        <v>520</v>
      </c>
      <c r="AU80" s="291" t="s">
        <v>523</v>
      </c>
      <c r="AV80" s="351" t="s">
        <v>536</v>
      </c>
      <c r="AW80" s="291" t="s">
        <v>510</v>
      </c>
      <c r="AX80" s="291" t="s">
        <v>510</v>
      </c>
      <c r="AY80" s="291" t="s">
        <v>527</v>
      </c>
      <c r="AZ80" s="291" t="s">
        <v>527</v>
      </c>
      <c r="BA80" s="291" t="s">
        <v>527</v>
      </c>
      <c r="BB80" s="291" t="s">
        <v>527</v>
      </c>
      <c r="BC80" s="283" t="s">
        <v>520</v>
      </c>
      <c r="BD80" s="283" t="s">
        <v>520</v>
      </c>
      <c r="BE80" s="291" t="s">
        <v>537</v>
      </c>
      <c r="BF80" s="291" t="s">
        <v>537</v>
      </c>
      <c r="BG80" s="291" t="s">
        <v>141</v>
      </c>
      <c r="BH80" s="291" t="s">
        <v>511</v>
      </c>
      <c r="BI80" s="291" t="s">
        <v>142</v>
      </c>
      <c r="BJ80" s="283" t="s">
        <v>520</v>
      </c>
      <c r="BK80" s="288" t="s">
        <v>518</v>
      </c>
    </row>
    <row r="81" spans="1:63" ht="15.75" x14ac:dyDescent="0.25">
      <c r="A81" s="187" t="s">
        <v>315</v>
      </c>
      <c r="B81" s="188" t="s">
        <v>122</v>
      </c>
      <c r="C81" s="283" t="s">
        <v>514</v>
      </c>
      <c r="D81" s="283" t="s">
        <v>514</v>
      </c>
      <c r="E81" s="283" t="s">
        <v>515</v>
      </c>
      <c r="F81" s="283" t="s">
        <v>515</v>
      </c>
      <c r="G81" s="283" t="s">
        <v>516</v>
      </c>
      <c r="H81" s="284" t="s">
        <v>512</v>
      </c>
      <c r="I81" s="283" t="s">
        <v>133</v>
      </c>
      <c r="J81" s="283" t="s">
        <v>134</v>
      </c>
      <c r="K81" s="283" t="s">
        <v>134</v>
      </c>
      <c r="L81" s="283" t="s">
        <v>135</v>
      </c>
      <c r="M81" s="285" t="s">
        <v>517</v>
      </c>
      <c r="N81" s="285" t="s">
        <v>517</v>
      </c>
      <c r="O81" s="287" t="s">
        <v>519</v>
      </c>
      <c r="P81" s="287" t="s">
        <v>137</v>
      </c>
      <c r="Q81" s="284" t="s">
        <v>236</v>
      </c>
      <c r="R81" s="283" t="s">
        <v>520</v>
      </c>
      <c r="S81" s="283" t="s">
        <v>520</v>
      </c>
      <c r="T81" s="283" t="s">
        <v>520</v>
      </c>
      <c r="U81" s="283" t="s">
        <v>520</v>
      </c>
      <c r="V81" s="283" t="s">
        <v>138</v>
      </c>
      <c r="W81" s="283" t="s">
        <v>138</v>
      </c>
      <c r="X81" s="283" t="s">
        <v>520</v>
      </c>
      <c r="Y81" s="283" t="s">
        <v>520</v>
      </c>
      <c r="Z81" s="287" t="s">
        <v>520</v>
      </c>
      <c r="AA81" s="348" t="s">
        <v>510</v>
      </c>
      <c r="AB81" s="348" t="s">
        <v>139</v>
      </c>
      <c r="AC81" s="348" t="s">
        <v>139</v>
      </c>
      <c r="AD81" s="291" t="s">
        <v>523</v>
      </c>
      <c r="AE81" s="348" t="s">
        <v>513</v>
      </c>
      <c r="AF81" s="291" t="s">
        <v>513</v>
      </c>
      <c r="AG81" s="291" t="s">
        <v>513</v>
      </c>
      <c r="AH81" s="283" t="s">
        <v>520</v>
      </c>
      <c r="AI81" s="283" t="s">
        <v>520</v>
      </c>
      <c r="AJ81" s="283" t="s">
        <v>520</v>
      </c>
      <c r="AK81" s="283" t="s">
        <v>520</v>
      </c>
      <c r="AL81" s="348" t="s">
        <v>133</v>
      </c>
      <c r="AM81" s="291" t="s">
        <v>512</v>
      </c>
      <c r="AN81" s="291" t="s">
        <v>512</v>
      </c>
      <c r="AO81" s="291" t="s">
        <v>512</v>
      </c>
      <c r="AP81" s="291" t="s">
        <v>528</v>
      </c>
      <c r="AQ81" s="291" t="s">
        <v>528</v>
      </c>
      <c r="AR81" s="291" t="s">
        <v>528</v>
      </c>
      <c r="AS81" s="291" t="s">
        <v>523</v>
      </c>
      <c r="AT81" s="283" t="s">
        <v>520</v>
      </c>
      <c r="AU81" s="291" t="s">
        <v>523</v>
      </c>
      <c r="AV81" s="351" t="s">
        <v>536</v>
      </c>
      <c r="AW81" s="291" t="s">
        <v>510</v>
      </c>
      <c r="AX81" s="291" t="s">
        <v>510</v>
      </c>
      <c r="AY81" s="291" t="s">
        <v>527</v>
      </c>
      <c r="AZ81" s="291" t="s">
        <v>527</v>
      </c>
      <c r="BA81" s="291" t="s">
        <v>527</v>
      </c>
      <c r="BB81" s="291" t="s">
        <v>527</v>
      </c>
      <c r="BC81" s="283" t="s">
        <v>520</v>
      </c>
      <c r="BD81" s="283" t="s">
        <v>520</v>
      </c>
      <c r="BE81" s="291" t="s">
        <v>537</v>
      </c>
      <c r="BF81" s="291" t="s">
        <v>537</v>
      </c>
      <c r="BG81" s="291" t="s">
        <v>141</v>
      </c>
      <c r="BH81" s="291" t="s">
        <v>511</v>
      </c>
      <c r="BI81" s="291" t="s">
        <v>142</v>
      </c>
      <c r="BJ81" s="283" t="s">
        <v>520</v>
      </c>
      <c r="BK81" s="288" t="s">
        <v>518</v>
      </c>
    </row>
    <row r="82" spans="1:63" ht="15.75" x14ac:dyDescent="0.25">
      <c r="A82" s="187" t="s">
        <v>316</v>
      </c>
      <c r="B82" s="188" t="s">
        <v>120</v>
      </c>
      <c r="C82" s="283" t="s">
        <v>514</v>
      </c>
      <c r="D82" s="283" t="s">
        <v>514</v>
      </c>
      <c r="E82" s="283" t="s">
        <v>515</v>
      </c>
      <c r="F82" s="283" t="s">
        <v>515</v>
      </c>
      <c r="G82" s="283" t="s">
        <v>516</v>
      </c>
      <c r="H82" s="284" t="s">
        <v>512</v>
      </c>
      <c r="I82" s="283" t="s">
        <v>133</v>
      </c>
      <c r="J82" s="283" t="s">
        <v>134</v>
      </c>
      <c r="K82" s="283" t="s">
        <v>134</v>
      </c>
      <c r="L82" s="283" t="s">
        <v>135</v>
      </c>
      <c r="M82" s="285" t="s">
        <v>517</v>
      </c>
      <c r="N82" s="285" t="s">
        <v>517</v>
      </c>
      <c r="O82" s="287" t="s">
        <v>519</v>
      </c>
      <c r="P82" s="287" t="s">
        <v>137</v>
      </c>
      <c r="Q82" s="284" t="s">
        <v>236</v>
      </c>
      <c r="R82" s="283" t="s">
        <v>520</v>
      </c>
      <c r="S82" s="283" t="s">
        <v>520</v>
      </c>
      <c r="T82" s="283" t="s">
        <v>520</v>
      </c>
      <c r="U82" s="283" t="s">
        <v>520</v>
      </c>
      <c r="V82" s="283" t="s">
        <v>138</v>
      </c>
      <c r="W82" s="283" t="s">
        <v>138</v>
      </c>
      <c r="X82" s="283" t="s">
        <v>520</v>
      </c>
      <c r="Y82" s="283" t="s">
        <v>520</v>
      </c>
      <c r="Z82" s="287" t="s">
        <v>520</v>
      </c>
      <c r="AA82" s="348" t="s">
        <v>510</v>
      </c>
      <c r="AB82" s="348" t="s">
        <v>139</v>
      </c>
      <c r="AC82" s="348" t="s">
        <v>139</v>
      </c>
      <c r="AD82" s="291" t="s">
        <v>523</v>
      </c>
      <c r="AE82" s="348" t="s">
        <v>513</v>
      </c>
      <c r="AF82" s="291" t="s">
        <v>513</v>
      </c>
      <c r="AG82" s="291" t="s">
        <v>513</v>
      </c>
      <c r="AH82" s="283" t="s">
        <v>520</v>
      </c>
      <c r="AI82" s="283" t="s">
        <v>520</v>
      </c>
      <c r="AJ82" s="283" t="s">
        <v>520</v>
      </c>
      <c r="AK82" s="283" t="s">
        <v>520</v>
      </c>
      <c r="AL82" s="348" t="s">
        <v>133</v>
      </c>
      <c r="AM82" s="291" t="s">
        <v>512</v>
      </c>
      <c r="AN82" s="291" t="s">
        <v>512</v>
      </c>
      <c r="AO82" s="291" t="s">
        <v>512</v>
      </c>
      <c r="AP82" s="291" t="s">
        <v>528</v>
      </c>
      <c r="AQ82" s="291" t="s">
        <v>528</v>
      </c>
      <c r="AR82" s="291" t="s">
        <v>528</v>
      </c>
      <c r="AS82" s="291" t="s">
        <v>523</v>
      </c>
      <c r="AT82" s="283" t="s">
        <v>520</v>
      </c>
      <c r="AU82" s="291" t="s">
        <v>523</v>
      </c>
      <c r="AV82" s="351" t="s">
        <v>536</v>
      </c>
      <c r="AW82" s="291" t="s">
        <v>510</v>
      </c>
      <c r="AX82" s="291" t="s">
        <v>510</v>
      </c>
      <c r="AY82" s="291" t="s">
        <v>527</v>
      </c>
      <c r="AZ82" s="291" t="s">
        <v>527</v>
      </c>
      <c r="BA82" s="291" t="s">
        <v>527</v>
      </c>
      <c r="BB82" s="291" t="s">
        <v>527</v>
      </c>
      <c r="BC82" s="283" t="s">
        <v>520</v>
      </c>
      <c r="BD82" s="283" t="s">
        <v>520</v>
      </c>
      <c r="BE82" s="291" t="s">
        <v>537</v>
      </c>
      <c r="BF82" s="291" t="s">
        <v>537</v>
      </c>
      <c r="BG82" s="291" t="s">
        <v>141</v>
      </c>
      <c r="BH82" s="291" t="s">
        <v>511</v>
      </c>
      <c r="BI82" s="291" t="s">
        <v>142</v>
      </c>
      <c r="BJ82" s="283" t="s">
        <v>520</v>
      </c>
      <c r="BK82" s="288" t="s">
        <v>518</v>
      </c>
    </row>
    <row r="83" spans="1:63" ht="15.75" x14ac:dyDescent="0.25">
      <c r="A83" s="187" t="s">
        <v>317</v>
      </c>
      <c r="B83" s="188" t="s">
        <v>124</v>
      </c>
      <c r="C83" s="283" t="s">
        <v>514</v>
      </c>
      <c r="D83" s="283" t="s">
        <v>514</v>
      </c>
      <c r="E83" s="283" t="s">
        <v>515</v>
      </c>
      <c r="F83" s="283" t="s">
        <v>515</v>
      </c>
      <c r="G83" s="283" t="s">
        <v>516</v>
      </c>
      <c r="H83" s="284" t="s">
        <v>512</v>
      </c>
      <c r="I83" s="283" t="s">
        <v>133</v>
      </c>
      <c r="J83" s="283" t="s">
        <v>134</v>
      </c>
      <c r="K83" s="283" t="s">
        <v>134</v>
      </c>
      <c r="L83" s="283" t="s">
        <v>135</v>
      </c>
      <c r="M83" s="285" t="s">
        <v>517</v>
      </c>
      <c r="N83" s="285" t="s">
        <v>517</v>
      </c>
      <c r="O83" s="287" t="s">
        <v>519</v>
      </c>
      <c r="P83" s="287" t="s">
        <v>137</v>
      </c>
      <c r="Q83" s="284" t="s">
        <v>236</v>
      </c>
      <c r="R83" s="283" t="s">
        <v>520</v>
      </c>
      <c r="S83" s="283" t="s">
        <v>520</v>
      </c>
      <c r="T83" s="283" t="s">
        <v>520</v>
      </c>
      <c r="U83" s="283" t="s">
        <v>520</v>
      </c>
      <c r="V83" s="283" t="s">
        <v>138</v>
      </c>
      <c r="W83" s="283" t="s">
        <v>138</v>
      </c>
      <c r="X83" s="283" t="s">
        <v>520</v>
      </c>
      <c r="Y83" s="283" t="s">
        <v>520</v>
      </c>
      <c r="Z83" s="287" t="s">
        <v>520</v>
      </c>
      <c r="AA83" s="348" t="s">
        <v>510</v>
      </c>
      <c r="AB83" s="348" t="s">
        <v>139</v>
      </c>
      <c r="AC83" s="348" t="s">
        <v>139</v>
      </c>
      <c r="AD83" s="291" t="s">
        <v>523</v>
      </c>
      <c r="AE83" s="348" t="s">
        <v>513</v>
      </c>
      <c r="AF83" s="291" t="s">
        <v>513</v>
      </c>
      <c r="AG83" s="291" t="s">
        <v>513</v>
      </c>
      <c r="AH83" s="283" t="s">
        <v>520</v>
      </c>
      <c r="AI83" s="283" t="s">
        <v>520</v>
      </c>
      <c r="AJ83" s="283" t="s">
        <v>520</v>
      </c>
      <c r="AK83" s="283" t="s">
        <v>520</v>
      </c>
      <c r="AL83" s="348" t="s">
        <v>133</v>
      </c>
      <c r="AM83" s="291" t="s">
        <v>512</v>
      </c>
      <c r="AN83" s="291" t="s">
        <v>512</v>
      </c>
      <c r="AO83" s="291" t="s">
        <v>512</v>
      </c>
      <c r="AP83" s="291" t="s">
        <v>528</v>
      </c>
      <c r="AQ83" s="291" t="s">
        <v>528</v>
      </c>
      <c r="AR83" s="291" t="s">
        <v>528</v>
      </c>
      <c r="AS83" s="291" t="s">
        <v>523</v>
      </c>
      <c r="AT83" s="283" t="s">
        <v>520</v>
      </c>
      <c r="AU83" s="291" t="s">
        <v>523</v>
      </c>
      <c r="AV83" s="351" t="s">
        <v>536</v>
      </c>
      <c r="AW83" s="291" t="s">
        <v>510</v>
      </c>
      <c r="AX83" s="291" t="s">
        <v>510</v>
      </c>
      <c r="AY83" s="291" t="s">
        <v>527</v>
      </c>
      <c r="AZ83" s="291" t="s">
        <v>527</v>
      </c>
      <c r="BA83" s="291" t="s">
        <v>527</v>
      </c>
      <c r="BB83" s="291" t="s">
        <v>527</v>
      </c>
      <c r="BC83" s="283" t="s">
        <v>520</v>
      </c>
      <c r="BD83" s="283" t="s">
        <v>520</v>
      </c>
      <c r="BE83" s="291" t="s">
        <v>537</v>
      </c>
      <c r="BF83" s="291" t="s">
        <v>537</v>
      </c>
      <c r="BG83" s="291" t="s">
        <v>141</v>
      </c>
      <c r="BH83" s="291" t="s">
        <v>511</v>
      </c>
      <c r="BI83" s="291" t="s">
        <v>142</v>
      </c>
      <c r="BJ83" s="283" t="s">
        <v>520</v>
      </c>
      <c r="BK83" s="288" t="s">
        <v>518</v>
      </c>
    </row>
    <row r="84" spans="1:63" ht="15.75" x14ac:dyDescent="0.25">
      <c r="A84" s="187" t="s">
        <v>318</v>
      </c>
      <c r="B84" s="188" t="s">
        <v>126</v>
      </c>
      <c r="C84" s="283" t="s">
        <v>514</v>
      </c>
      <c r="D84" s="283" t="s">
        <v>514</v>
      </c>
      <c r="E84" s="283" t="s">
        <v>515</v>
      </c>
      <c r="F84" s="283" t="s">
        <v>515</v>
      </c>
      <c r="G84" s="283" t="s">
        <v>516</v>
      </c>
      <c r="H84" s="284" t="s">
        <v>512</v>
      </c>
      <c r="I84" s="283" t="s">
        <v>133</v>
      </c>
      <c r="J84" s="283" t="s">
        <v>134</v>
      </c>
      <c r="K84" s="283" t="s">
        <v>134</v>
      </c>
      <c r="L84" s="283" t="s">
        <v>135</v>
      </c>
      <c r="M84" s="285" t="s">
        <v>517</v>
      </c>
      <c r="N84" s="285" t="s">
        <v>517</v>
      </c>
      <c r="O84" s="287" t="s">
        <v>519</v>
      </c>
      <c r="P84" s="287" t="s">
        <v>137</v>
      </c>
      <c r="Q84" s="284" t="s">
        <v>236</v>
      </c>
      <c r="R84" s="283" t="s">
        <v>520</v>
      </c>
      <c r="S84" s="283" t="s">
        <v>520</v>
      </c>
      <c r="T84" s="283" t="s">
        <v>520</v>
      </c>
      <c r="U84" s="283" t="s">
        <v>520</v>
      </c>
      <c r="V84" s="283" t="s">
        <v>138</v>
      </c>
      <c r="W84" s="283" t="s">
        <v>138</v>
      </c>
      <c r="X84" s="283" t="s">
        <v>520</v>
      </c>
      <c r="Y84" s="283" t="s">
        <v>520</v>
      </c>
      <c r="Z84" s="287" t="s">
        <v>520</v>
      </c>
      <c r="AA84" s="348" t="s">
        <v>510</v>
      </c>
      <c r="AB84" s="348" t="s">
        <v>139</v>
      </c>
      <c r="AC84" s="348" t="s">
        <v>139</v>
      </c>
      <c r="AD84" s="291" t="s">
        <v>523</v>
      </c>
      <c r="AE84" s="348" t="s">
        <v>513</v>
      </c>
      <c r="AF84" s="291" t="s">
        <v>513</v>
      </c>
      <c r="AG84" s="291" t="s">
        <v>513</v>
      </c>
      <c r="AH84" s="283" t="s">
        <v>520</v>
      </c>
      <c r="AI84" s="283" t="s">
        <v>520</v>
      </c>
      <c r="AJ84" s="283" t="s">
        <v>520</v>
      </c>
      <c r="AK84" s="283" t="s">
        <v>520</v>
      </c>
      <c r="AL84" s="348" t="s">
        <v>133</v>
      </c>
      <c r="AM84" s="291" t="s">
        <v>512</v>
      </c>
      <c r="AN84" s="291" t="s">
        <v>512</v>
      </c>
      <c r="AO84" s="291" t="s">
        <v>512</v>
      </c>
      <c r="AP84" s="291" t="s">
        <v>528</v>
      </c>
      <c r="AQ84" s="291" t="s">
        <v>528</v>
      </c>
      <c r="AR84" s="291" t="s">
        <v>528</v>
      </c>
      <c r="AS84" s="291" t="s">
        <v>523</v>
      </c>
      <c r="AT84" s="283" t="s">
        <v>520</v>
      </c>
      <c r="AU84" s="291" t="s">
        <v>523</v>
      </c>
      <c r="AV84" s="351" t="s">
        <v>536</v>
      </c>
      <c r="AW84" s="291" t="s">
        <v>510</v>
      </c>
      <c r="AX84" s="291" t="s">
        <v>510</v>
      </c>
      <c r="AY84" s="291" t="s">
        <v>527</v>
      </c>
      <c r="AZ84" s="291" t="s">
        <v>527</v>
      </c>
      <c r="BA84" s="291" t="s">
        <v>527</v>
      </c>
      <c r="BB84" s="291" t="s">
        <v>527</v>
      </c>
      <c r="BC84" s="283" t="s">
        <v>520</v>
      </c>
      <c r="BD84" s="283" t="s">
        <v>520</v>
      </c>
      <c r="BE84" s="291" t="s">
        <v>537</v>
      </c>
      <c r="BF84" s="291" t="s">
        <v>537</v>
      </c>
      <c r="BG84" s="291" t="s">
        <v>141</v>
      </c>
      <c r="BH84" s="291" t="s">
        <v>511</v>
      </c>
      <c r="BI84" s="291" t="s">
        <v>142</v>
      </c>
      <c r="BJ84" s="283" t="s">
        <v>520</v>
      </c>
      <c r="BK84" s="288" t="s">
        <v>518</v>
      </c>
    </row>
    <row r="85" spans="1:63" ht="15.75" x14ac:dyDescent="0.25">
      <c r="A85" s="187" t="s">
        <v>319</v>
      </c>
      <c r="B85" s="188" t="s">
        <v>125</v>
      </c>
      <c r="C85" s="283" t="s">
        <v>514</v>
      </c>
      <c r="D85" s="283" t="s">
        <v>514</v>
      </c>
      <c r="E85" s="283" t="s">
        <v>515</v>
      </c>
      <c r="F85" s="283" t="s">
        <v>515</v>
      </c>
      <c r="G85" s="283" t="s">
        <v>516</v>
      </c>
      <c r="H85" s="284" t="s">
        <v>512</v>
      </c>
      <c r="I85" s="283" t="s">
        <v>133</v>
      </c>
      <c r="J85" s="283" t="s">
        <v>134</v>
      </c>
      <c r="K85" s="283" t="s">
        <v>134</v>
      </c>
      <c r="L85" s="283" t="s">
        <v>135</v>
      </c>
      <c r="M85" s="285" t="s">
        <v>517</v>
      </c>
      <c r="N85" s="285" t="s">
        <v>517</v>
      </c>
      <c r="O85" s="287" t="s">
        <v>519</v>
      </c>
      <c r="P85" s="287" t="s">
        <v>137</v>
      </c>
      <c r="Q85" s="284" t="s">
        <v>236</v>
      </c>
      <c r="R85" s="283" t="s">
        <v>520</v>
      </c>
      <c r="S85" s="283" t="s">
        <v>520</v>
      </c>
      <c r="T85" s="283" t="s">
        <v>520</v>
      </c>
      <c r="U85" s="283" t="s">
        <v>520</v>
      </c>
      <c r="V85" s="283" t="s">
        <v>138</v>
      </c>
      <c r="W85" s="283" t="s">
        <v>138</v>
      </c>
      <c r="X85" s="283" t="s">
        <v>520</v>
      </c>
      <c r="Y85" s="283" t="s">
        <v>520</v>
      </c>
      <c r="Z85" s="287" t="s">
        <v>520</v>
      </c>
      <c r="AA85" s="348" t="s">
        <v>510</v>
      </c>
      <c r="AB85" s="348" t="s">
        <v>139</v>
      </c>
      <c r="AC85" s="348" t="s">
        <v>139</v>
      </c>
      <c r="AD85" s="291" t="s">
        <v>523</v>
      </c>
      <c r="AE85" s="348" t="s">
        <v>513</v>
      </c>
      <c r="AF85" s="291" t="s">
        <v>513</v>
      </c>
      <c r="AG85" s="291" t="s">
        <v>513</v>
      </c>
      <c r="AH85" s="283" t="s">
        <v>520</v>
      </c>
      <c r="AI85" s="283" t="s">
        <v>520</v>
      </c>
      <c r="AJ85" s="283" t="s">
        <v>520</v>
      </c>
      <c r="AK85" s="283" t="s">
        <v>520</v>
      </c>
      <c r="AL85" s="348" t="s">
        <v>133</v>
      </c>
      <c r="AM85" s="291" t="s">
        <v>512</v>
      </c>
      <c r="AN85" s="291" t="s">
        <v>512</v>
      </c>
      <c r="AO85" s="291" t="s">
        <v>512</v>
      </c>
      <c r="AP85" s="291" t="s">
        <v>528</v>
      </c>
      <c r="AQ85" s="291" t="s">
        <v>528</v>
      </c>
      <c r="AR85" s="291" t="s">
        <v>528</v>
      </c>
      <c r="AS85" s="291" t="s">
        <v>523</v>
      </c>
      <c r="AT85" s="283" t="s">
        <v>520</v>
      </c>
      <c r="AU85" s="291" t="s">
        <v>523</v>
      </c>
      <c r="AV85" s="351" t="s">
        <v>536</v>
      </c>
      <c r="AW85" s="291" t="s">
        <v>510</v>
      </c>
      <c r="AX85" s="291" t="s">
        <v>510</v>
      </c>
      <c r="AY85" s="291" t="s">
        <v>527</v>
      </c>
      <c r="AZ85" s="291" t="s">
        <v>527</v>
      </c>
      <c r="BA85" s="291" t="s">
        <v>527</v>
      </c>
      <c r="BB85" s="291" t="s">
        <v>527</v>
      </c>
      <c r="BC85" s="283" t="s">
        <v>520</v>
      </c>
      <c r="BD85" s="283" t="s">
        <v>520</v>
      </c>
      <c r="BE85" s="291" t="s">
        <v>537</v>
      </c>
      <c r="BF85" s="291" t="s">
        <v>537</v>
      </c>
      <c r="BG85" s="291" t="s">
        <v>141</v>
      </c>
      <c r="BH85" s="291" t="s">
        <v>511</v>
      </c>
      <c r="BI85" s="291" t="s">
        <v>142</v>
      </c>
      <c r="BJ85" s="283" t="s">
        <v>520</v>
      </c>
      <c r="BK85" s="288" t="s">
        <v>518</v>
      </c>
    </row>
    <row r="86" spans="1:63" ht="15.75" x14ac:dyDescent="0.25">
      <c r="A86" s="187" t="s">
        <v>320</v>
      </c>
      <c r="B86" s="188" t="s">
        <v>127</v>
      </c>
      <c r="C86" s="283" t="s">
        <v>514</v>
      </c>
      <c r="D86" s="283" t="s">
        <v>514</v>
      </c>
      <c r="E86" s="283" t="s">
        <v>515</v>
      </c>
      <c r="F86" s="283" t="s">
        <v>515</v>
      </c>
      <c r="G86" s="283" t="s">
        <v>516</v>
      </c>
      <c r="H86" s="284" t="s">
        <v>512</v>
      </c>
      <c r="I86" s="283" t="s">
        <v>133</v>
      </c>
      <c r="J86" s="283" t="s">
        <v>134</v>
      </c>
      <c r="K86" s="283" t="s">
        <v>134</v>
      </c>
      <c r="L86" s="283" t="s">
        <v>135</v>
      </c>
      <c r="M86" s="285" t="s">
        <v>517</v>
      </c>
      <c r="N86" s="285" t="s">
        <v>517</v>
      </c>
      <c r="O86" s="287" t="s">
        <v>519</v>
      </c>
      <c r="P86" s="287" t="s">
        <v>137</v>
      </c>
      <c r="Q86" s="284" t="s">
        <v>236</v>
      </c>
      <c r="R86" s="283" t="s">
        <v>520</v>
      </c>
      <c r="S86" s="283" t="s">
        <v>520</v>
      </c>
      <c r="T86" s="283" t="s">
        <v>520</v>
      </c>
      <c r="U86" s="283" t="s">
        <v>520</v>
      </c>
      <c r="V86" s="283" t="s">
        <v>138</v>
      </c>
      <c r="W86" s="283" t="s">
        <v>138</v>
      </c>
      <c r="X86" s="283" t="s">
        <v>520</v>
      </c>
      <c r="Y86" s="283" t="s">
        <v>520</v>
      </c>
      <c r="Z86" s="287" t="s">
        <v>520</v>
      </c>
      <c r="AA86" s="348" t="s">
        <v>510</v>
      </c>
      <c r="AB86" s="348" t="s">
        <v>139</v>
      </c>
      <c r="AC86" s="348" t="s">
        <v>139</v>
      </c>
      <c r="AD86" s="291" t="s">
        <v>523</v>
      </c>
      <c r="AE86" s="348" t="s">
        <v>513</v>
      </c>
      <c r="AF86" s="291" t="s">
        <v>513</v>
      </c>
      <c r="AG86" s="291" t="s">
        <v>513</v>
      </c>
      <c r="AH86" s="283" t="s">
        <v>520</v>
      </c>
      <c r="AI86" s="283" t="s">
        <v>520</v>
      </c>
      <c r="AJ86" s="283" t="s">
        <v>520</v>
      </c>
      <c r="AK86" s="283" t="s">
        <v>520</v>
      </c>
      <c r="AL86" s="348" t="s">
        <v>133</v>
      </c>
      <c r="AM86" s="291" t="s">
        <v>512</v>
      </c>
      <c r="AN86" s="291" t="s">
        <v>512</v>
      </c>
      <c r="AO86" s="291" t="s">
        <v>512</v>
      </c>
      <c r="AP86" s="291" t="s">
        <v>528</v>
      </c>
      <c r="AQ86" s="291" t="s">
        <v>528</v>
      </c>
      <c r="AR86" s="291" t="s">
        <v>528</v>
      </c>
      <c r="AS86" s="291" t="s">
        <v>523</v>
      </c>
      <c r="AT86" s="283" t="s">
        <v>520</v>
      </c>
      <c r="AU86" s="291" t="s">
        <v>523</v>
      </c>
      <c r="AV86" s="351" t="s">
        <v>536</v>
      </c>
      <c r="AW86" s="291" t="s">
        <v>510</v>
      </c>
      <c r="AX86" s="291" t="s">
        <v>510</v>
      </c>
      <c r="AY86" s="291" t="s">
        <v>527</v>
      </c>
      <c r="AZ86" s="291" t="s">
        <v>527</v>
      </c>
      <c r="BA86" s="291" t="s">
        <v>527</v>
      </c>
      <c r="BB86" s="291" t="s">
        <v>527</v>
      </c>
      <c r="BC86" s="283" t="s">
        <v>520</v>
      </c>
      <c r="BD86" s="283" t="s">
        <v>520</v>
      </c>
      <c r="BE86" s="291" t="s">
        <v>537</v>
      </c>
      <c r="BF86" s="291" t="s">
        <v>537</v>
      </c>
      <c r="BG86" s="291" t="s">
        <v>141</v>
      </c>
      <c r="BH86" s="291" t="s">
        <v>511</v>
      </c>
      <c r="BI86" s="291" t="s">
        <v>142</v>
      </c>
      <c r="BJ86" s="283" t="s">
        <v>520</v>
      </c>
      <c r="BK86" s="288" t="s">
        <v>518</v>
      </c>
    </row>
    <row r="87" spans="1:63" ht="15.75" x14ac:dyDescent="0.25">
      <c r="A87" s="187" t="s">
        <v>321</v>
      </c>
      <c r="B87" s="188" t="s">
        <v>128</v>
      </c>
      <c r="C87" s="283" t="s">
        <v>514</v>
      </c>
      <c r="D87" s="283" t="s">
        <v>514</v>
      </c>
      <c r="E87" s="283" t="s">
        <v>515</v>
      </c>
      <c r="F87" s="283" t="s">
        <v>515</v>
      </c>
      <c r="G87" s="283" t="s">
        <v>516</v>
      </c>
      <c r="H87" s="284" t="s">
        <v>512</v>
      </c>
      <c r="I87" s="283" t="s">
        <v>133</v>
      </c>
      <c r="J87" s="283" t="s">
        <v>134</v>
      </c>
      <c r="K87" s="283" t="s">
        <v>134</v>
      </c>
      <c r="L87" s="283" t="s">
        <v>135</v>
      </c>
      <c r="M87" s="285" t="s">
        <v>517</v>
      </c>
      <c r="N87" s="285" t="s">
        <v>517</v>
      </c>
      <c r="O87" s="287" t="s">
        <v>519</v>
      </c>
      <c r="P87" s="287" t="s">
        <v>137</v>
      </c>
      <c r="Q87" s="284" t="s">
        <v>236</v>
      </c>
      <c r="R87" s="283" t="s">
        <v>520</v>
      </c>
      <c r="S87" s="283" t="s">
        <v>520</v>
      </c>
      <c r="T87" s="283" t="s">
        <v>520</v>
      </c>
      <c r="U87" s="283" t="s">
        <v>520</v>
      </c>
      <c r="V87" s="283" t="s">
        <v>138</v>
      </c>
      <c r="W87" s="283" t="s">
        <v>138</v>
      </c>
      <c r="X87" s="283" t="s">
        <v>520</v>
      </c>
      <c r="Y87" s="283" t="s">
        <v>520</v>
      </c>
      <c r="Z87" s="287" t="s">
        <v>520</v>
      </c>
      <c r="AA87" s="348" t="s">
        <v>510</v>
      </c>
      <c r="AB87" s="348" t="s">
        <v>139</v>
      </c>
      <c r="AC87" s="348" t="s">
        <v>139</v>
      </c>
      <c r="AD87" s="291" t="s">
        <v>523</v>
      </c>
      <c r="AE87" s="348" t="s">
        <v>513</v>
      </c>
      <c r="AF87" s="291" t="s">
        <v>513</v>
      </c>
      <c r="AG87" s="291" t="s">
        <v>513</v>
      </c>
      <c r="AH87" s="283" t="s">
        <v>520</v>
      </c>
      <c r="AI87" s="283" t="s">
        <v>520</v>
      </c>
      <c r="AJ87" s="283" t="s">
        <v>520</v>
      </c>
      <c r="AK87" s="283" t="s">
        <v>520</v>
      </c>
      <c r="AL87" s="348" t="s">
        <v>133</v>
      </c>
      <c r="AM87" s="291" t="s">
        <v>512</v>
      </c>
      <c r="AN87" s="291" t="s">
        <v>512</v>
      </c>
      <c r="AO87" s="291" t="s">
        <v>512</v>
      </c>
      <c r="AP87" s="291" t="s">
        <v>528</v>
      </c>
      <c r="AQ87" s="291" t="s">
        <v>528</v>
      </c>
      <c r="AR87" s="291" t="s">
        <v>528</v>
      </c>
      <c r="AS87" s="291" t="s">
        <v>523</v>
      </c>
      <c r="AT87" s="283" t="s">
        <v>520</v>
      </c>
      <c r="AU87" s="291" t="s">
        <v>523</v>
      </c>
      <c r="AV87" s="351" t="s">
        <v>536</v>
      </c>
      <c r="AW87" s="291" t="s">
        <v>510</v>
      </c>
      <c r="AX87" s="291" t="s">
        <v>510</v>
      </c>
      <c r="AY87" s="291" t="s">
        <v>527</v>
      </c>
      <c r="AZ87" s="291" t="s">
        <v>527</v>
      </c>
      <c r="BA87" s="291" t="s">
        <v>527</v>
      </c>
      <c r="BB87" s="291" t="s">
        <v>527</v>
      </c>
      <c r="BC87" s="283" t="s">
        <v>520</v>
      </c>
      <c r="BD87" s="283" t="s">
        <v>520</v>
      </c>
      <c r="BE87" s="291" t="s">
        <v>537</v>
      </c>
      <c r="BF87" s="291" t="s">
        <v>537</v>
      </c>
      <c r="BG87" s="291" t="s">
        <v>141</v>
      </c>
      <c r="BH87" s="291" t="s">
        <v>511</v>
      </c>
      <c r="BI87" s="291" t="s">
        <v>142</v>
      </c>
      <c r="BJ87" s="283" t="s">
        <v>520</v>
      </c>
      <c r="BK87" s="288" t="s">
        <v>518</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S87"/>
  <sheetViews>
    <sheetView showGridLines="0" zoomScale="77" zoomScaleNormal="77" workbookViewId="0">
      <pane xSplit="2" ySplit="4" topLeftCell="C5" activePane="bottomRight" state="frozen"/>
      <selection pane="topRight" activeCell="C1" sqref="C1"/>
      <selection pane="bottomLeft" activeCell="A5" sqref="A5"/>
      <selection pane="bottomRight" activeCell="I2" sqref="I2"/>
    </sheetView>
  </sheetViews>
  <sheetFormatPr defaultColWidth="9.140625" defaultRowHeight="15" x14ac:dyDescent="0.25"/>
  <cols>
    <col min="1" max="1" width="46.42578125" style="3" customWidth="1"/>
    <col min="2" max="2" width="7.85546875" style="3" customWidth="1"/>
    <col min="3" max="45" width="11.42578125" style="3" customWidth="1"/>
    <col min="46" max="63" width="9.140625" style="3"/>
    <col min="64" max="64" width="12.85546875" style="51" bestFit="1" customWidth="1"/>
    <col min="65" max="65" width="13.5703125" style="51" bestFit="1" customWidth="1"/>
    <col min="66" max="68" width="13.5703125" style="51" customWidth="1"/>
    <col min="69" max="69" width="14.140625" style="51" customWidth="1"/>
    <col min="70" max="70" width="12.140625" style="51" customWidth="1"/>
    <col min="71" max="71" width="22" style="3" bestFit="1" customWidth="1"/>
    <col min="72" max="16384" width="9.140625" style="3"/>
  </cols>
  <sheetData>
    <row r="1" spans="1:71" x14ac:dyDescent="0.25">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row>
    <row r="2" spans="1:71" s="55" customFormat="1" ht="121.5" customHeight="1" x14ac:dyDescent="0.25">
      <c r="A2" s="189" t="s">
        <v>338</v>
      </c>
      <c r="B2" s="271" t="s">
        <v>368</v>
      </c>
      <c r="C2" s="343" t="s">
        <v>395</v>
      </c>
      <c r="D2" s="343" t="s">
        <v>396</v>
      </c>
      <c r="E2" s="343" t="s">
        <v>398</v>
      </c>
      <c r="F2" s="343" t="s">
        <v>399</v>
      </c>
      <c r="G2" s="343" t="s">
        <v>397</v>
      </c>
      <c r="H2" s="343" t="s">
        <v>401</v>
      </c>
      <c r="I2" s="343" t="s">
        <v>804</v>
      </c>
      <c r="J2" s="343" t="s">
        <v>403</v>
      </c>
      <c r="K2" s="343" t="s">
        <v>404</v>
      </c>
      <c r="L2" s="343" t="s">
        <v>405</v>
      </c>
      <c r="M2" s="343" t="s">
        <v>406</v>
      </c>
      <c r="N2" s="343" t="s">
        <v>407</v>
      </c>
      <c r="O2" s="343" t="s">
        <v>408</v>
      </c>
      <c r="P2" s="343" t="s">
        <v>409</v>
      </c>
      <c r="Q2" s="343" t="s">
        <v>410</v>
      </c>
      <c r="R2" s="343" t="s">
        <v>411</v>
      </c>
      <c r="S2" s="343" t="s">
        <v>412</v>
      </c>
      <c r="T2" s="343" t="s">
        <v>413</v>
      </c>
      <c r="U2" s="343" t="s">
        <v>414</v>
      </c>
      <c r="V2" s="343" t="s">
        <v>415</v>
      </c>
      <c r="W2" s="343" t="s">
        <v>416</v>
      </c>
      <c r="X2" s="343" t="s">
        <v>417</v>
      </c>
      <c r="Y2" s="343" t="s">
        <v>418</v>
      </c>
      <c r="Z2" s="343" t="s">
        <v>419</v>
      </c>
      <c r="AA2" s="343" t="s">
        <v>420</v>
      </c>
      <c r="AB2" s="343" t="s">
        <v>421</v>
      </c>
      <c r="AC2" s="343" t="s">
        <v>421</v>
      </c>
      <c r="AD2" s="343" t="s">
        <v>422</v>
      </c>
      <c r="AE2" s="343" t="s">
        <v>423</v>
      </c>
      <c r="AF2" s="343" t="s">
        <v>424</v>
      </c>
      <c r="AG2" s="343" t="s">
        <v>425</v>
      </c>
      <c r="AH2" s="343" t="s">
        <v>426</v>
      </c>
      <c r="AI2" s="343" t="s">
        <v>427</v>
      </c>
      <c r="AJ2" s="343" t="s">
        <v>428</v>
      </c>
      <c r="AK2" s="343" t="s">
        <v>429</v>
      </c>
      <c r="AL2" s="343" t="s">
        <v>430</v>
      </c>
      <c r="AM2" s="343" t="s">
        <v>431</v>
      </c>
      <c r="AN2" s="343" t="s">
        <v>432</v>
      </c>
      <c r="AO2" s="343" t="s">
        <v>433</v>
      </c>
      <c r="AP2" s="343" t="s">
        <v>434</v>
      </c>
      <c r="AQ2" s="343" t="s">
        <v>435</v>
      </c>
      <c r="AR2" s="343" t="s">
        <v>436</v>
      </c>
      <c r="AS2" s="343" t="s">
        <v>437</v>
      </c>
      <c r="AT2" s="343" t="s">
        <v>438</v>
      </c>
      <c r="AU2" s="343" t="s">
        <v>439</v>
      </c>
      <c r="AV2" s="343" t="s">
        <v>440</v>
      </c>
      <c r="AW2" s="343" t="s">
        <v>441</v>
      </c>
      <c r="AX2" s="343" t="s">
        <v>442</v>
      </c>
      <c r="AY2" s="343" t="s">
        <v>443</v>
      </c>
      <c r="AZ2" s="343" t="s">
        <v>444</v>
      </c>
      <c r="BA2" s="343" t="s">
        <v>445</v>
      </c>
      <c r="BB2" s="343" t="s">
        <v>446</v>
      </c>
      <c r="BC2" s="343" t="s">
        <v>447</v>
      </c>
      <c r="BD2" s="343" t="s">
        <v>448</v>
      </c>
      <c r="BE2" s="343" t="s">
        <v>449</v>
      </c>
      <c r="BF2" s="343" t="s">
        <v>801</v>
      </c>
      <c r="BG2" s="343" t="s">
        <v>451</v>
      </c>
      <c r="BH2" s="343" t="s">
        <v>452</v>
      </c>
      <c r="BI2" s="343" t="s">
        <v>453</v>
      </c>
      <c r="BJ2" s="343" t="s">
        <v>454</v>
      </c>
      <c r="BK2" s="343" t="s">
        <v>455</v>
      </c>
      <c r="BL2" s="355" t="s">
        <v>459</v>
      </c>
      <c r="BM2" s="355" t="s">
        <v>460</v>
      </c>
      <c r="BN2" s="355" t="s">
        <v>461</v>
      </c>
      <c r="BO2" s="355" t="s">
        <v>462</v>
      </c>
      <c r="BP2" s="355" t="s">
        <v>463</v>
      </c>
      <c r="BQ2" s="355" t="s">
        <v>131</v>
      </c>
      <c r="BR2" s="355" t="s">
        <v>132</v>
      </c>
    </row>
    <row r="3" spans="1:71" ht="31.5" x14ac:dyDescent="0.25">
      <c r="A3" s="276" t="s">
        <v>375</v>
      </c>
      <c r="B3" s="188"/>
      <c r="C3" s="277">
        <v>2015</v>
      </c>
      <c r="D3" s="277">
        <v>2015</v>
      </c>
      <c r="E3" s="277" t="s">
        <v>130</v>
      </c>
      <c r="F3" s="277" t="s">
        <v>130</v>
      </c>
      <c r="G3" s="277">
        <v>2015</v>
      </c>
      <c r="H3" s="277" t="s">
        <v>187</v>
      </c>
      <c r="I3" s="277" t="s">
        <v>187</v>
      </c>
      <c r="J3" s="277">
        <v>2020</v>
      </c>
      <c r="K3" s="277">
        <v>2020</v>
      </c>
      <c r="L3" s="277">
        <v>2021</v>
      </c>
      <c r="M3" s="277">
        <v>2021</v>
      </c>
      <c r="N3" s="277">
        <v>2021</v>
      </c>
      <c r="O3" s="277" t="s">
        <v>175</v>
      </c>
      <c r="P3" s="277" t="s">
        <v>176</v>
      </c>
      <c r="Q3" s="277" t="s">
        <v>177</v>
      </c>
      <c r="R3" s="277" t="s">
        <v>178</v>
      </c>
      <c r="S3" s="277">
        <v>2019</v>
      </c>
      <c r="T3" s="277" t="s">
        <v>189</v>
      </c>
      <c r="U3" s="277" t="s">
        <v>189</v>
      </c>
      <c r="V3" s="277" t="s">
        <v>178</v>
      </c>
      <c r="W3" s="277" t="s">
        <v>178</v>
      </c>
      <c r="X3" s="277" t="s">
        <v>185</v>
      </c>
      <c r="Y3" s="277" t="s">
        <v>185</v>
      </c>
      <c r="Z3" s="277" t="s">
        <v>185</v>
      </c>
      <c r="AA3" s="277" t="s">
        <v>179</v>
      </c>
      <c r="AB3" s="277">
        <v>2018</v>
      </c>
      <c r="AC3" s="277">
        <v>2019</v>
      </c>
      <c r="AD3" s="277" t="s">
        <v>177</v>
      </c>
      <c r="AE3" s="277">
        <v>2020</v>
      </c>
      <c r="AF3" s="277">
        <v>2020</v>
      </c>
      <c r="AG3" s="277">
        <v>2020</v>
      </c>
      <c r="AH3" s="277">
        <v>2019</v>
      </c>
      <c r="AI3" s="277">
        <v>2019</v>
      </c>
      <c r="AJ3" s="277" t="s">
        <v>178</v>
      </c>
      <c r="AK3" s="277" t="s">
        <v>185</v>
      </c>
      <c r="AL3" s="277" t="s">
        <v>182</v>
      </c>
      <c r="AM3" s="277" t="s">
        <v>178</v>
      </c>
      <c r="AN3" s="277" t="s">
        <v>180</v>
      </c>
      <c r="AO3" s="277" t="s">
        <v>181</v>
      </c>
      <c r="AP3" s="277">
        <v>2020</v>
      </c>
      <c r="AQ3" s="277">
        <v>2020</v>
      </c>
      <c r="AR3" s="277">
        <v>2021</v>
      </c>
      <c r="AS3" s="277">
        <v>2019</v>
      </c>
      <c r="AT3" s="277" t="s">
        <v>182</v>
      </c>
      <c r="AU3" s="277" t="s">
        <v>183</v>
      </c>
      <c r="AV3" s="277">
        <v>2020</v>
      </c>
      <c r="AW3" s="277" t="s">
        <v>188</v>
      </c>
      <c r="AX3" s="277" t="s">
        <v>188</v>
      </c>
      <c r="AY3" s="277">
        <v>2019</v>
      </c>
      <c r="AZ3" s="277">
        <v>2019</v>
      </c>
      <c r="BA3" s="277">
        <v>2019</v>
      </c>
      <c r="BB3" s="277">
        <v>2019</v>
      </c>
      <c r="BC3" s="277" t="s">
        <v>178</v>
      </c>
      <c r="BD3" s="277" t="s">
        <v>178</v>
      </c>
      <c r="BE3" s="277" t="s">
        <v>178</v>
      </c>
      <c r="BF3" s="277" t="s">
        <v>178</v>
      </c>
      <c r="BG3" s="277">
        <v>2020</v>
      </c>
      <c r="BH3" s="277">
        <v>2018</v>
      </c>
      <c r="BI3" s="277">
        <v>2020</v>
      </c>
      <c r="BJ3" s="277" t="s">
        <v>191</v>
      </c>
      <c r="BK3" s="277">
        <v>2015</v>
      </c>
      <c r="BL3" s="352"/>
      <c r="BM3" s="352"/>
      <c r="BN3" s="352"/>
      <c r="BO3" s="352"/>
      <c r="BP3" s="352"/>
      <c r="BQ3" s="352"/>
      <c r="BR3" s="352"/>
    </row>
    <row r="4" spans="1:71" ht="78.75" x14ac:dyDescent="0.25">
      <c r="A4" s="278" t="s">
        <v>376</v>
      </c>
      <c r="B4" s="188"/>
      <c r="C4" s="349" t="s">
        <v>390</v>
      </c>
      <c r="D4" s="349" t="s">
        <v>390</v>
      </c>
      <c r="E4" s="349" t="s">
        <v>390</v>
      </c>
      <c r="F4" s="349" t="s">
        <v>390</v>
      </c>
      <c r="G4" s="349" t="s">
        <v>390</v>
      </c>
      <c r="H4" s="349" t="s">
        <v>0</v>
      </c>
      <c r="I4" s="349" t="s">
        <v>390</v>
      </c>
      <c r="J4" s="349" t="s">
        <v>387</v>
      </c>
      <c r="K4" s="349" t="s">
        <v>387</v>
      </c>
      <c r="L4" s="349" t="s">
        <v>387</v>
      </c>
      <c r="M4" s="349" t="s">
        <v>0</v>
      </c>
      <c r="N4" s="349" t="s">
        <v>0</v>
      </c>
      <c r="O4" s="349" t="s">
        <v>387</v>
      </c>
      <c r="P4" s="349" t="s">
        <v>387</v>
      </c>
      <c r="Q4" s="349" t="s">
        <v>394</v>
      </c>
      <c r="R4" s="349" t="s">
        <v>392</v>
      </c>
      <c r="S4" s="349" t="s">
        <v>393</v>
      </c>
      <c r="T4" s="349" t="s">
        <v>0</v>
      </c>
      <c r="U4" s="349" t="s">
        <v>0</v>
      </c>
      <c r="V4" s="349" t="s">
        <v>0</v>
      </c>
      <c r="W4" s="349" t="s">
        <v>0</v>
      </c>
      <c r="X4" s="349" t="s">
        <v>0</v>
      </c>
      <c r="Y4" s="349" t="s">
        <v>0</v>
      </c>
      <c r="Z4" s="349" t="s">
        <v>387</v>
      </c>
      <c r="AA4" s="349" t="s">
        <v>386</v>
      </c>
      <c r="AB4" s="349" t="s">
        <v>385</v>
      </c>
      <c r="AC4" s="349" t="s">
        <v>385</v>
      </c>
      <c r="AD4" s="349" t="s">
        <v>384</v>
      </c>
      <c r="AE4" s="349" t="s">
        <v>0</v>
      </c>
      <c r="AF4" s="349" t="s">
        <v>0</v>
      </c>
      <c r="AG4" s="349" t="s">
        <v>0</v>
      </c>
      <c r="AH4" s="349" t="s">
        <v>0</v>
      </c>
      <c r="AI4" s="349" t="s">
        <v>382</v>
      </c>
      <c r="AJ4" s="349" t="s">
        <v>383</v>
      </c>
      <c r="AK4" s="349" t="s">
        <v>0</v>
      </c>
      <c r="AL4" s="349" t="s">
        <v>388</v>
      </c>
      <c r="AM4" s="349" t="s">
        <v>387</v>
      </c>
      <c r="AN4" s="349" t="s">
        <v>0</v>
      </c>
      <c r="AO4" s="349" t="s">
        <v>0</v>
      </c>
      <c r="AP4" s="349" t="s">
        <v>0</v>
      </c>
      <c r="AQ4" s="349" t="s">
        <v>0</v>
      </c>
      <c r="AR4" s="349" t="s">
        <v>0</v>
      </c>
      <c r="AS4" s="349" t="s">
        <v>387</v>
      </c>
      <c r="AT4" s="344" t="s">
        <v>391</v>
      </c>
      <c r="AU4" s="344" t="s">
        <v>0</v>
      </c>
      <c r="AV4" s="344" t="s">
        <v>389</v>
      </c>
      <c r="AW4" s="349" t="s">
        <v>390</v>
      </c>
      <c r="AX4" s="349" t="s">
        <v>390</v>
      </c>
      <c r="AY4" s="344" t="s">
        <v>0</v>
      </c>
      <c r="AZ4" s="344" t="s">
        <v>0</v>
      </c>
      <c r="BA4" s="344" t="s">
        <v>0</v>
      </c>
      <c r="BB4" s="344" t="s">
        <v>0</v>
      </c>
      <c r="BC4" s="344" t="s">
        <v>0</v>
      </c>
      <c r="BD4" s="344" t="s">
        <v>381</v>
      </c>
      <c r="BE4" s="344" t="s">
        <v>0</v>
      </c>
      <c r="BF4" s="344" t="s">
        <v>0</v>
      </c>
      <c r="BG4" s="344" t="s">
        <v>378</v>
      </c>
      <c r="BH4" s="344" t="s">
        <v>380</v>
      </c>
      <c r="BI4" s="344" t="s">
        <v>379</v>
      </c>
      <c r="BJ4" s="344" t="s">
        <v>389</v>
      </c>
      <c r="BK4" s="344" t="s">
        <v>389</v>
      </c>
      <c r="BL4" s="352"/>
      <c r="BM4" s="352"/>
      <c r="BN4" s="352"/>
      <c r="BO4" s="352"/>
      <c r="BP4" s="352"/>
      <c r="BQ4" s="352"/>
      <c r="BR4" s="352"/>
      <c r="BS4" s="50"/>
    </row>
    <row r="5" spans="1:71" ht="15.75" x14ac:dyDescent="0.25">
      <c r="A5" s="187" t="s">
        <v>238</v>
      </c>
      <c r="B5" s="188" t="s">
        <v>48</v>
      </c>
      <c r="C5" s="283" t="s">
        <v>457</v>
      </c>
      <c r="D5" s="283" t="s">
        <v>457</v>
      </c>
      <c r="E5" s="283" t="s">
        <v>457</v>
      </c>
      <c r="F5" s="283" t="s">
        <v>457</v>
      </c>
      <c r="G5" s="283" t="s">
        <v>457</v>
      </c>
      <c r="H5" s="283" t="s">
        <v>457</v>
      </c>
      <c r="I5" s="283" t="s">
        <v>457</v>
      </c>
      <c r="J5" s="283" t="s">
        <v>458</v>
      </c>
      <c r="K5" s="283" t="s">
        <v>457</v>
      </c>
      <c r="L5" s="283" t="s">
        <v>457</v>
      </c>
      <c r="M5" s="283" t="s">
        <v>458</v>
      </c>
      <c r="N5" s="283" t="s">
        <v>458</v>
      </c>
      <c r="O5" s="283" t="s">
        <v>458</v>
      </c>
      <c r="P5" s="283" t="s">
        <v>458</v>
      </c>
      <c r="Q5" s="283" t="s">
        <v>458</v>
      </c>
      <c r="R5" s="283" t="s">
        <v>457</v>
      </c>
      <c r="S5" s="283" t="s">
        <v>457</v>
      </c>
      <c r="T5" s="283" t="s">
        <v>457</v>
      </c>
      <c r="U5" s="283" t="s">
        <v>457</v>
      </c>
      <c r="V5" s="283" t="s">
        <v>457</v>
      </c>
      <c r="W5" s="283" t="s">
        <v>457</v>
      </c>
      <c r="X5" s="283" t="s">
        <v>457</v>
      </c>
      <c r="Y5" s="283" t="s">
        <v>457</v>
      </c>
      <c r="Z5" s="283" t="s">
        <v>457</v>
      </c>
      <c r="AA5" s="283" t="s">
        <v>458</v>
      </c>
      <c r="AB5" s="283" t="s">
        <v>458</v>
      </c>
      <c r="AC5" s="283" t="s">
        <v>458</v>
      </c>
      <c r="AD5" s="283" t="s">
        <v>458</v>
      </c>
      <c r="AE5" s="283" t="s">
        <v>457</v>
      </c>
      <c r="AF5" s="283" t="s">
        <v>457</v>
      </c>
      <c r="AG5" s="283" t="s">
        <v>457</v>
      </c>
      <c r="AH5" s="283" t="s">
        <v>458</v>
      </c>
      <c r="AI5" s="283" t="s">
        <v>458</v>
      </c>
      <c r="AJ5" s="283" t="s">
        <v>457</v>
      </c>
      <c r="AK5" s="283" t="s">
        <v>457</v>
      </c>
      <c r="AL5" s="348" t="s">
        <v>457</v>
      </c>
      <c r="AM5" s="283" t="s">
        <v>458</v>
      </c>
      <c r="AN5" s="283" t="s">
        <v>458</v>
      </c>
      <c r="AO5" s="283" t="s">
        <v>458</v>
      </c>
      <c r="AP5" s="283" t="s">
        <v>458</v>
      </c>
      <c r="AQ5" s="283" t="s">
        <v>458</v>
      </c>
      <c r="AR5" s="283" t="s">
        <v>458</v>
      </c>
      <c r="AS5" s="283" t="s">
        <v>458</v>
      </c>
      <c r="AT5" s="283" t="s">
        <v>458</v>
      </c>
      <c r="AU5" s="283" t="s">
        <v>458</v>
      </c>
      <c r="AV5" s="283" t="s">
        <v>457</v>
      </c>
      <c r="AW5" s="283" t="s">
        <v>458</v>
      </c>
      <c r="AX5" s="283" t="s">
        <v>458</v>
      </c>
      <c r="AY5" s="283" t="s">
        <v>458</v>
      </c>
      <c r="AZ5" s="283" t="s">
        <v>458</v>
      </c>
      <c r="BA5" s="283" t="s">
        <v>458</v>
      </c>
      <c r="BB5" s="283" t="s">
        <v>458</v>
      </c>
      <c r="BC5" s="283" t="s">
        <v>457</v>
      </c>
      <c r="BD5" s="283" t="s">
        <v>458</v>
      </c>
      <c r="BE5" s="283" t="s">
        <v>458</v>
      </c>
      <c r="BF5" s="283" t="s">
        <v>458</v>
      </c>
      <c r="BG5" s="283" t="s">
        <v>457</v>
      </c>
      <c r="BH5" s="283" t="s">
        <v>458</v>
      </c>
      <c r="BI5" s="283" t="s">
        <v>457</v>
      </c>
      <c r="BJ5" s="283" t="s">
        <v>457</v>
      </c>
      <c r="BK5" s="283" t="s">
        <v>457</v>
      </c>
      <c r="BL5" s="352">
        <f t="shared" ref="BL5:BL36" si="0">COUNTIF($C5:$BK5,"субнациональный")</f>
        <v>30</v>
      </c>
      <c r="BM5" s="353">
        <f t="shared" ref="BM5:BM36" si="1">COUNTIF($C5:$BK5,"субнациональный")/COUNTA($C5:$BK5)</f>
        <v>0.49180327868852458</v>
      </c>
      <c r="BN5" s="352">
        <f t="shared" ref="BN5:BN36" si="2">COUNTIF($C5:$BK5,"национальный")</f>
        <v>31</v>
      </c>
      <c r="BO5" s="353">
        <f t="shared" ref="BO5:BO36" si="3">COUNTIF($C5:$BK5,"национальный")/COUNTA($C5:$BK5)</f>
        <v>0.50819672131147542</v>
      </c>
      <c r="BP5" s="354">
        <f>BL5/BN5</f>
        <v>0.967741935483871</v>
      </c>
      <c r="BQ5" s="352">
        <f t="shared" ref="BQ5:BQ36" si="4">COUNTIF($C5:$BK5,"нет данных")</f>
        <v>0</v>
      </c>
      <c r="BR5" s="353">
        <f t="shared" ref="BR5:BR36" si="5">COUNTIF($C5:$BK5,"нет данных")/COUNTA($C5:$BK5)</f>
        <v>0</v>
      </c>
    </row>
    <row r="6" spans="1:71" ht="15.75" x14ac:dyDescent="0.25">
      <c r="A6" s="187" t="s">
        <v>239</v>
      </c>
      <c r="B6" s="188" t="s">
        <v>49</v>
      </c>
      <c r="C6" s="283" t="s">
        <v>457</v>
      </c>
      <c r="D6" s="283" t="s">
        <v>457</v>
      </c>
      <c r="E6" s="283" t="s">
        <v>457</v>
      </c>
      <c r="F6" s="283" t="s">
        <v>457</v>
      </c>
      <c r="G6" s="283" t="s">
        <v>457</v>
      </c>
      <c r="H6" s="283" t="s">
        <v>457</v>
      </c>
      <c r="I6" s="283" t="s">
        <v>457</v>
      </c>
      <c r="J6" s="283" t="s">
        <v>458</v>
      </c>
      <c r="K6" s="283" t="s">
        <v>457</v>
      </c>
      <c r="L6" s="283" t="s">
        <v>457</v>
      </c>
      <c r="M6" s="283" t="s">
        <v>458</v>
      </c>
      <c r="N6" s="283" t="s">
        <v>458</v>
      </c>
      <c r="O6" s="283" t="s">
        <v>458</v>
      </c>
      <c r="P6" s="283" t="s">
        <v>458</v>
      </c>
      <c r="Q6" s="283" t="s">
        <v>458</v>
      </c>
      <c r="R6" s="283" t="s">
        <v>457</v>
      </c>
      <c r="S6" s="283" t="s">
        <v>457</v>
      </c>
      <c r="T6" s="283" t="s">
        <v>457</v>
      </c>
      <c r="U6" s="283" t="s">
        <v>457</v>
      </c>
      <c r="V6" s="283" t="s">
        <v>457</v>
      </c>
      <c r="W6" s="283" t="s">
        <v>457</v>
      </c>
      <c r="X6" s="283" t="s">
        <v>457</v>
      </c>
      <c r="Y6" s="283" t="s">
        <v>457</v>
      </c>
      <c r="Z6" s="283" t="s">
        <v>457</v>
      </c>
      <c r="AA6" s="283" t="s">
        <v>458</v>
      </c>
      <c r="AB6" s="283" t="s">
        <v>458</v>
      </c>
      <c r="AC6" s="283" t="s">
        <v>458</v>
      </c>
      <c r="AD6" s="283" t="s">
        <v>458</v>
      </c>
      <c r="AE6" s="283" t="s">
        <v>457</v>
      </c>
      <c r="AF6" s="283" t="s">
        <v>457</v>
      </c>
      <c r="AG6" s="283" t="s">
        <v>457</v>
      </c>
      <c r="AH6" s="283" t="s">
        <v>458</v>
      </c>
      <c r="AI6" s="283" t="s">
        <v>458</v>
      </c>
      <c r="AJ6" s="283" t="s">
        <v>457</v>
      </c>
      <c r="AK6" s="283" t="s">
        <v>457</v>
      </c>
      <c r="AL6" s="348" t="s">
        <v>457</v>
      </c>
      <c r="AM6" s="283" t="s">
        <v>458</v>
      </c>
      <c r="AN6" s="283" t="s">
        <v>458</v>
      </c>
      <c r="AO6" s="283" t="s">
        <v>458</v>
      </c>
      <c r="AP6" s="283" t="s">
        <v>458</v>
      </c>
      <c r="AQ6" s="283" t="s">
        <v>458</v>
      </c>
      <c r="AR6" s="283" t="s">
        <v>458</v>
      </c>
      <c r="AS6" s="283" t="s">
        <v>458</v>
      </c>
      <c r="AT6" s="283" t="s">
        <v>458</v>
      </c>
      <c r="AU6" s="283" t="s">
        <v>458</v>
      </c>
      <c r="AV6" s="283" t="s">
        <v>457</v>
      </c>
      <c r="AW6" s="283" t="s">
        <v>458</v>
      </c>
      <c r="AX6" s="283" t="s">
        <v>458</v>
      </c>
      <c r="AY6" s="283" t="s">
        <v>458</v>
      </c>
      <c r="AZ6" s="283" t="s">
        <v>458</v>
      </c>
      <c r="BA6" s="283" t="s">
        <v>458</v>
      </c>
      <c r="BB6" s="283" t="s">
        <v>458</v>
      </c>
      <c r="BC6" s="283" t="s">
        <v>457</v>
      </c>
      <c r="BD6" s="283" t="s">
        <v>458</v>
      </c>
      <c r="BE6" s="283" t="s">
        <v>458</v>
      </c>
      <c r="BF6" s="283" t="s">
        <v>458</v>
      </c>
      <c r="BG6" s="283" t="s">
        <v>457</v>
      </c>
      <c r="BH6" s="283" t="s">
        <v>458</v>
      </c>
      <c r="BI6" s="283" t="s">
        <v>457</v>
      </c>
      <c r="BJ6" s="283" t="s">
        <v>457</v>
      </c>
      <c r="BK6" s="283" t="s">
        <v>457</v>
      </c>
      <c r="BL6" s="352">
        <f t="shared" si="0"/>
        <v>30</v>
      </c>
      <c r="BM6" s="353">
        <f t="shared" si="1"/>
        <v>0.49180327868852458</v>
      </c>
      <c r="BN6" s="352">
        <f t="shared" si="2"/>
        <v>31</v>
      </c>
      <c r="BO6" s="353">
        <f t="shared" si="3"/>
        <v>0.50819672131147542</v>
      </c>
      <c r="BP6" s="354">
        <f t="shared" ref="BP6:BP68" si="6">BL6/BN6</f>
        <v>0.967741935483871</v>
      </c>
      <c r="BQ6" s="352">
        <f t="shared" si="4"/>
        <v>0</v>
      </c>
      <c r="BR6" s="353">
        <f t="shared" si="5"/>
        <v>0</v>
      </c>
    </row>
    <row r="7" spans="1:71" ht="15.75" x14ac:dyDescent="0.25">
      <c r="A7" s="187" t="s">
        <v>240</v>
      </c>
      <c r="B7" s="188" t="s">
        <v>50</v>
      </c>
      <c r="C7" s="283" t="s">
        <v>457</v>
      </c>
      <c r="D7" s="283" t="s">
        <v>457</v>
      </c>
      <c r="E7" s="283" t="s">
        <v>457</v>
      </c>
      <c r="F7" s="283" t="s">
        <v>457</v>
      </c>
      <c r="G7" s="283" t="s">
        <v>457</v>
      </c>
      <c r="H7" s="283" t="s">
        <v>457</v>
      </c>
      <c r="I7" s="283" t="s">
        <v>457</v>
      </c>
      <c r="J7" s="283" t="s">
        <v>458</v>
      </c>
      <c r="K7" s="283" t="s">
        <v>457</v>
      </c>
      <c r="L7" s="283" t="s">
        <v>457</v>
      </c>
      <c r="M7" s="283" t="s">
        <v>458</v>
      </c>
      <c r="N7" s="283" t="s">
        <v>458</v>
      </c>
      <c r="O7" s="283" t="s">
        <v>458</v>
      </c>
      <c r="P7" s="283" t="s">
        <v>458</v>
      </c>
      <c r="Q7" s="283" t="s">
        <v>458</v>
      </c>
      <c r="R7" s="283" t="s">
        <v>457</v>
      </c>
      <c r="S7" s="283" t="s">
        <v>457</v>
      </c>
      <c r="T7" s="283" t="s">
        <v>457</v>
      </c>
      <c r="U7" s="283" t="s">
        <v>457</v>
      </c>
      <c r="V7" s="283" t="s">
        <v>457</v>
      </c>
      <c r="W7" s="283" t="s">
        <v>457</v>
      </c>
      <c r="X7" s="283" t="s">
        <v>457</v>
      </c>
      <c r="Y7" s="283" t="s">
        <v>457</v>
      </c>
      <c r="Z7" s="283" t="s">
        <v>457</v>
      </c>
      <c r="AA7" s="283" t="s">
        <v>458</v>
      </c>
      <c r="AB7" s="283" t="s">
        <v>458</v>
      </c>
      <c r="AC7" s="283" t="s">
        <v>458</v>
      </c>
      <c r="AD7" s="283" t="s">
        <v>458</v>
      </c>
      <c r="AE7" s="283" t="s">
        <v>457</v>
      </c>
      <c r="AF7" s="283" t="s">
        <v>457</v>
      </c>
      <c r="AG7" s="283" t="s">
        <v>457</v>
      </c>
      <c r="AH7" s="283" t="s">
        <v>458</v>
      </c>
      <c r="AI7" s="283" t="s">
        <v>458</v>
      </c>
      <c r="AJ7" s="283" t="s">
        <v>457</v>
      </c>
      <c r="AK7" s="283" t="s">
        <v>457</v>
      </c>
      <c r="AL7" s="348" t="s">
        <v>457</v>
      </c>
      <c r="AM7" s="283" t="s">
        <v>458</v>
      </c>
      <c r="AN7" s="283" t="s">
        <v>458</v>
      </c>
      <c r="AO7" s="283" t="s">
        <v>458</v>
      </c>
      <c r="AP7" s="283" t="s">
        <v>458</v>
      </c>
      <c r="AQ7" s="283" t="s">
        <v>458</v>
      </c>
      <c r="AR7" s="283" t="s">
        <v>458</v>
      </c>
      <c r="AS7" s="283" t="s">
        <v>458</v>
      </c>
      <c r="AT7" s="283" t="s">
        <v>458</v>
      </c>
      <c r="AU7" s="283" t="s">
        <v>458</v>
      </c>
      <c r="AV7" s="283" t="s">
        <v>457</v>
      </c>
      <c r="AW7" s="283" t="s">
        <v>458</v>
      </c>
      <c r="AX7" s="283" t="s">
        <v>458</v>
      </c>
      <c r="AY7" s="283" t="s">
        <v>458</v>
      </c>
      <c r="AZ7" s="283" t="s">
        <v>458</v>
      </c>
      <c r="BA7" s="283" t="s">
        <v>458</v>
      </c>
      <c r="BB7" s="283" t="s">
        <v>458</v>
      </c>
      <c r="BC7" s="283" t="s">
        <v>457</v>
      </c>
      <c r="BD7" s="283" t="s">
        <v>458</v>
      </c>
      <c r="BE7" s="283" t="s">
        <v>458</v>
      </c>
      <c r="BF7" s="283" t="s">
        <v>458</v>
      </c>
      <c r="BG7" s="283" t="s">
        <v>457</v>
      </c>
      <c r="BH7" s="283" t="s">
        <v>458</v>
      </c>
      <c r="BI7" s="283" t="s">
        <v>457</v>
      </c>
      <c r="BJ7" s="283" t="s">
        <v>457</v>
      </c>
      <c r="BK7" s="283" t="s">
        <v>457</v>
      </c>
      <c r="BL7" s="352">
        <f t="shared" si="0"/>
        <v>30</v>
      </c>
      <c r="BM7" s="353">
        <f t="shared" si="1"/>
        <v>0.49180327868852458</v>
      </c>
      <c r="BN7" s="352">
        <f t="shared" si="2"/>
        <v>31</v>
      </c>
      <c r="BO7" s="353">
        <f t="shared" si="3"/>
        <v>0.50819672131147542</v>
      </c>
      <c r="BP7" s="354">
        <f t="shared" si="6"/>
        <v>0.967741935483871</v>
      </c>
      <c r="BQ7" s="352">
        <f t="shared" si="4"/>
        <v>0</v>
      </c>
      <c r="BR7" s="353">
        <f t="shared" si="5"/>
        <v>0</v>
      </c>
    </row>
    <row r="8" spans="1:71" ht="15.75" x14ac:dyDescent="0.25">
      <c r="A8" s="187" t="s">
        <v>241</v>
      </c>
      <c r="B8" s="188" t="s">
        <v>51</v>
      </c>
      <c r="C8" s="283" t="s">
        <v>457</v>
      </c>
      <c r="D8" s="283" t="s">
        <v>457</v>
      </c>
      <c r="E8" s="283" t="s">
        <v>457</v>
      </c>
      <c r="F8" s="283" t="s">
        <v>457</v>
      </c>
      <c r="G8" s="283" t="s">
        <v>457</v>
      </c>
      <c r="H8" s="283" t="s">
        <v>457</v>
      </c>
      <c r="I8" s="283" t="s">
        <v>457</v>
      </c>
      <c r="J8" s="283" t="s">
        <v>458</v>
      </c>
      <c r="K8" s="283" t="s">
        <v>457</v>
      </c>
      <c r="L8" s="283" t="s">
        <v>457</v>
      </c>
      <c r="M8" s="283" t="s">
        <v>458</v>
      </c>
      <c r="N8" s="283" t="s">
        <v>458</v>
      </c>
      <c r="O8" s="283" t="s">
        <v>458</v>
      </c>
      <c r="P8" s="283" t="s">
        <v>458</v>
      </c>
      <c r="Q8" s="283" t="s">
        <v>458</v>
      </c>
      <c r="R8" s="283" t="s">
        <v>457</v>
      </c>
      <c r="S8" s="283" t="s">
        <v>457</v>
      </c>
      <c r="T8" s="283" t="s">
        <v>457</v>
      </c>
      <c r="U8" s="283" t="s">
        <v>457</v>
      </c>
      <c r="V8" s="283" t="s">
        <v>457</v>
      </c>
      <c r="W8" s="283" t="s">
        <v>457</v>
      </c>
      <c r="X8" s="283" t="s">
        <v>457</v>
      </c>
      <c r="Y8" s="283" t="s">
        <v>457</v>
      </c>
      <c r="Z8" s="283" t="s">
        <v>457</v>
      </c>
      <c r="AA8" s="283" t="s">
        <v>458</v>
      </c>
      <c r="AB8" s="283" t="s">
        <v>458</v>
      </c>
      <c r="AC8" s="283" t="s">
        <v>458</v>
      </c>
      <c r="AD8" s="283" t="s">
        <v>458</v>
      </c>
      <c r="AE8" s="283" t="s">
        <v>457</v>
      </c>
      <c r="AF8" s="283" t="s">
        <v>457</v>
      </c>
      <c r="AG8" s="283" t="s">
        <v>457</v>
      </c>
      <c r="AH8" s="283" t="s">
        <v>458</v>
      </c>
      <c r="AI8" s="283" t="s">
        <v>458</v>
      </c>
      <c r="AJ8" s="283" t="s">
        <v>457</v>
      </c>
      <c r="AK8" s="283" t="s">
        <v>457</v>
      </c>
      <c r="AL8" s="348" t="s">
        <v>457</v>
      </c>
      <c r="AM8" s="283" t="s">
        <v>458</v>
      </c>
      <c r="AN8" s="283" t="s">
        <v>458</v>
      </c>
      <c r="AO8" s="283" t="s">
        <v>458</v>
      </c>
      <c r="AP8" s="283" t="s">
        <v>458</v>
      </c>
      <c r="AQ8" s="283" t="s">
        <v>458</v>
      </c>
      <c r="AR8" s="283" t="s">
        <v>458</v>
      </c>
      <c r="AS8" s="283" t="s">
        <v>458</v>
      </c>
      <c r="AT8" s="283" t="s">
        <v>458</v>
      </c>
      <c r="AU8" s="283" t="s">
        <v>458</v>
      </c>
      <c r="AV8" s="283" t="s">
        <v>457</v>
      </c>
      <c r="AW8" s="283" t="s">
        <v>458</v>
      </c>
      <c r="AX8" s="283" t="s">
        <v>458</v>
      </c>
      <c r="AY8" s="283" t="s">
        <v>458</v>
      </c>
      <c r="AZ8" s="283" t="s">
        <v>458</v>
      </c>
      <c r="BA8" s="283" t="s">
        <v>458</v>
      </c>
      <c r="BB8" s="283" t="s">
        <v>458</v>
      </c>
      <c r="BC8" s="283" t="s">
        <v>457</v>
      </c>
      <c r="BD8" s="283" t="s">
        <v>458</v>
      </c>
      <c r="BE8" s="283" t="s">
        <v>458</v>
      </c>
      <c r="BF8" s="283" t="s">
        <v>458</v>
      </c>
      <c r="BG8" s="283" t="s">
        <v>457</v>
      </c>
      <c r="BH8" s="283" t="s">
        <v>458</v>
      </c>
      <c r="BI8" s="283" t="s">
        <v>457</v>
      </c>
      <c r="BJ8" s="283" t="s">
        <v>457</v>
      </c>
      <c r="BK8" s="283" t="s">
        <v>457</v>
      </c>
      <c r="BL8" s="352">
        <f t="shared" si="0"/>
        <v>30</v>
      </c>
      <c r="BM8" s="353">
        <f t="shared" si="1"/>
        <v>0.49180327868852458</v>
      </c>
      <c r="BN8" s="352">
        <f t="shared" si="2"/>
        <v>31</v>
      </c>
      <c r="BO8" s="353">
        <f t="shared" si="3"/>
        <v>0.50819672131147542</v>
      </c>
      <c r="BP8" s="354">
        <f t="shared" si="6"/>
        <v>0.967741935483871</v>
      </c>
      <c r="BQ8" s="352">
        <f t="shared" si="4"/>
        <v>0</v>
      </c>
      <c r="BR8" s="353">
        <f t="shared" si="5"/>
        <v>0</v>
      </c>
    </row>
    <row r="9" spans="1:71" ht="15.75" x14ac:dyDescent="0.25">
      <c r="A9" s="187" t="s">
        <v>242</v>
      </c>
      <c r="B9" s="188" t="s">
        <v>52</v>
      </c>
      <c r="C9" s="283" t="s">
        <v>457</v>
      </c>
      <c r="D9" s="283" t="s">
        <v>457</v>
      </c>
      <c r="E9" s="283" t="s">
        <v>457</v>
      </c>
      <c r="F9" s="283" t="s">
        <v>457</v>
      </c>
      <c r="G9" s="283" t="s">
        <v>457</v>
      </c>
      <c r="H9" s="283" t="s">
        <v>457</v>
      </c>
      <c r="I9" s="283" t="s">
        <v>457</v>
      </c>
      <c r="J9" s="283" t="s">
        <v>458</v>
      </c>
      <c r="K9" s="283" t="s">
        <v>457</v>
      </c>
      <c r="L9" s="283" t="s">
        <v>457</v>
      </c>
      <c r="M9" s="283" t="s">
        <v>458</v>
      </c>
      <c r="N9" s="283" t="s">
        <v>458</v>
      </c>
      <c r="O9" s="283" t="s">
        <v>458</v>
      </c>
      <c r="P9" s="283" t="s">
        <v>458</v>
      </c>
      <c r="Q9" s="283" t="s">
        <v>458</v>
      </c>
      <c r="R9" s="283" t="s">
        <v>457</v>
      </c>
      <c r="S9" s="283" t="s">
        <v>457</v>
      </c>
      <c r="T9" s="283" t="s">
        <v>457</v>
      </c>
      <c r="U9" s="283" t="s">
        <v>457</v>
      </c>
      <c r="V9" s="283" t="s">
        <v>457</v>
      </c>
      <c r="W9" s="283" t="s">
        <v>457</v>
      </c>
      <c r="X9" s="283" t="s">
        <v>457</v>
      </c>
      <c r="Y9" s="283" t="s">
        <v>457</v>
      </c>
      <c r="Z9" s="283" t="s">
        <v>457</v>
      </c>
      <c r="AA9" s="283" t="s">
        <v>458</v>
      </c>
      <c r="AB9" s="283" t="s">
        <v>458</v>
      </c>
      <c r="AC9" s="283" t="s">
        <v>458</v>
      </c>
      <c r="AD9" s="283" t="s">
        <v>458</v>
      </c>
      <c r="AE9" s="283" t="s">
        <v>457</v>
      </c>
      <c r="AF9" s="283" t="s">
        <v>457</v>
      </c>
      <c r="AG9" s="283" t="s">
        <v>457</v>
      </c>
      <c r="AH9" s="283" t="s">
        <v>458</v>
      </c>
      <c r="AI9" s="283" t="s">
        <v>458</v>
      </c>
      <c r="AJ9" s="283" t="s">
        <v>457</v>
      </c>
      <c r="AK9" s="283" t="s">
        <v>457</v>
      </c>
      <c r="AL9" s="348" t="s">
        <v>457</v>
      </c>
      <c r="AM9" s="283" t="s">
        <v>458</v>
      </c>
      <c r="AN9" s="283" t="s">
        <v>458</v>
      </c>
      <c r="AO9" s="283" t="s">
        <v>458</v>
      </c>
      <c r="AP9" s="283" t="s">
        <v>458</v>
      </c>
      <c r="AQ9" s="283" t="s">
        <v>458</v>
      </c>
      <c r="AR9" s="283" t="s">
        <v>458</v>
      </c>
      <c r="AS9" s="283" t="s">
        <v>458</v>
      </c>
      <c r="AT9" s="283" t="s">
        <v>458</v>
      </c>
      <c r="AU9" s="283" t="s">
        <v>458</v>
      </c>
      <c r="AV9" s="283" t="s">
        <v>457</v>
      </c>
      <c r="AW9" s="283" t="s">
        <v>458</v>
      </c>
      <c r="AX9" s="283" t="s">
        <v>458</v>
      </c>
      <c r="AY9" s="283" t="s">
        <v>458</v>
      </c>
      <c r="AZ9" s="283" t="s">
        <v>458</v>
      </c>
      <c r="BA9" s="283" t="s">
        <v>458</v>
      </c>
      <c r="BB9" s="283" t="s">
        <v>458</v>
      </c>
      <c r="BC9" s="283" t="s">
        <v>457</v>
      </c>
      <c r="BD9" s="283" t="s">
        <v>458</v>
      </c>
      <c r="BE9" s="283" t="s">
        <v>458</v>
      </c>
      <c r="BF9" s="283" t="s">
        <v>458</v>
      </c>
      <c r="BG9" s="283" t="s">
        <v>457</v>
      </c>
      <c r="BH9" s="283" t="s">
        <v>458</v>
      </c>
      <c r="BI9" s="283" t="s">
        <v>457</v>
      </c>
      <c r="BJ9" s="283" t="s">
        <v>457</v>
      </c>
      <c r="BK9" s="283" t="s">
        <v>457</v>
      </c>
      <c r="BL9" s="352">
        <f t="shared" si="0"/>
        <v>30</v>
      </c>
      <c r="BM9" s="353">
        <f t="shared" si="1"/>
        <v>0.49180327868852458</v>
      </c>
      <c r="BN9" s="352">
        <f t="shared" si="2"/>
        <v>31</v>
      </c>
      <c r="BO9" s="353">
        <f t="shared" si="3"/>
        <v>0.50819672131147542</v>
      </c>
      <c r="BP9" s="354">
        <f t="shared" si="6"/>
        <v>0.967741935483871</v>
      </c>
      <c r="BQ9" s="352">
        <f t="shared" si="4"/>
        <v>0</v>
      </c>
      <c r="BR9" s="353">
        <f t="shared" si="5"/>
        <v>0</v>
      </c>
    </row>
    <row r="10" spans="1:71" ht="15.75" x14ac:dyDescent="0.25">
      <c r="A10" s="187" t="s">
        <v>243</v>
      </c>
      <c r="B10" s="188" t="s">
        <v>53</v>
      </c>
      <c r="C10" s="283" t="s">
        <v>457</v>
      </c>
      <c r="D10" s="283" t="s">
        <v>457</v>
      </c>
      <c r="E10" s="283" t="s">
        <v>457</v>
      </c>
      <c r="F10" s="283" t="s">
        <v>457</v>
      </c>
      <c r="G10" s="283" t="s">
        <v>457</v>
      </c>
      <c r="H10" s="283" t="s">
        <v>457</v>
      </c>
      <c r="I10" s="283" t="s">
        <v>457</v>
      </c>
      <c r="J10" s="283" t="s">
        <v>458</v>
      </c>
      <c r="K10" s="283" t="s">
        <v>457</v>
      </c>
      <c r="L10" s="283" t="s">
        <v>457</v>
      </c>
      <c r="M10" s="283" t="s">
        <v>458</v>
      </c>
      <c r="N10" s="283" t="s">
        <v>458</v>
      </c>
      <c r="O10" s="283" t="s">
        <v>458</v>
      </c>
      <c r="P10" s="283" t="s">
        <v>458</v>
      </c>
      <c r="Q10" s="283" t="s">
        <v>458</v>
      </c>
      <c r="R10" s="283" t="s">
        <v>457</v>
      </c>
      <c r="S10" s="283" t="s">
        <v>457</v>
      </c>
      <c r="T10" s="283" t="s">
        <v>457</v>
      </c>
      <c r="U10" s="283" t="s">
        <v>457</v>
      </c>
      <c r="V10" s="283" t="s">
        <v>457</v>
      </c>
      <c r="W10" s="283" t="s">
        <v>457</v>
      </c>
      <c r="X10" s="283" t="s">
        <v>457</v>
      </c>
      <c r="Y10" s="283" t="s">
        <v>457</v>
      </c>
      <c r="Z10" s="283" t="s">
        <v>457</v>
      </c>
      <c r="AA10" s="283" t="s">
        <v>458</v>
      </c>
      <c r="AB10" s="283" t="s">
        <v>458</v>
      </c>
      <c r="AC10" s="283" t="s">
        <v>458</v>
      </c>
      <c r="AD10" s="283" t="s">
        <v>458</v>
      </c>
      <c r="AE10" s="283" t="s">
        <v>457</v>
      </c>
      <c r="AF10" s="283" t="s">
        <v>457</v>
      </c>
      <c r="AG10" s="283" t="s">
        <v>457</v>
      </c>
      <c r="AH10" s="283" t="s">
        <v>458</v>
      </c>
      <c r="AI10" s="283" t="s">
        <v>458</v>
      </c>
      <c r="AJ10" s="283" t="s">
        <v>457</v>
      </c>
      <c r="AK10" s="283" t="s">
        <v>457</v>
      </c>
      <c r="AL10" s="348" t="s">
        <v>457</v>
      </c>
      <c r="AM10" s="283" t="s">
        <v>458</v>
      </c>
      <c r="AN10" s="283" t="s">
        <v>458</v>
      </c>
      <c r="AO10" s="283" t="s">
        <v>458</v>
      </c>
      <c r="AP10" s="283" t="s">
        <v>458</v>
      </c>
      <c r="AQ10" s="283" t="s">
        <v>458</v>
      </c>
      <c r="AR10" s="283" t="s">
        <v>458</v>
      </c>
      <c r="AS10" s="283" t="s">
        <v>458</v>
      </c>
      <c r="AT10" s="283" t="s">
        <v>458</v>
      </c>
      <c r="AU10" s="283" t="s">
        <v>458</v>
      </c>
      <c r="AV10" s="283" t="s">
        <v>457</v>
      </c>
      <c r="AW10" s="283" t="s">
        <v>458</v>
      </c>
      <c r="AX10" s="283" t="s">
        <v>458</v>
      </c>
      <c r="AY10" s="283" t="s">
        <v>458</v>
      </c>
      <c r="AZ10" s="283" t="s">
        <v>458</v>
      </c>
      <c r="BA10" s="283" t="s">
        <v>458</v>
      </c>
      <c r="BB10" s="283" t="s">
        <v>458</v>
      </c>
      <c r="BC10" s="283" t="s">
        <v>457</v>
      </c>
      <c r="BD10" s="283" t="s">
        <v>458</v>
      </c>
      <c r="BE10" s="283" t="s">
        <v>458</v>
      </c>
      <c r="BF10" s="283" t="s">
        <v>458</v>
      </c>
      <c r="BG10" s="283" t="s">
        <v>457</v>
      </c>
      <c r="BH10" s="283" t="s">
        <v>458</v>
      </c>
      <c r="BI10" s="283" t="s">
        <v>457</v>
      </c>
      <c r="BJ10" s="283" t="s">
        <v>457</v>
      </c>
      <c r="BK10" s="283" t="s">
        <v>457</v>
      </c>
      <c r="BL10" s="352">
        <f t="shared" si="0"/>
        <v>30</v>
      </c>
      <c r="BM10" s="353">
        <f t="shared" si="1"/>
        <v>0.49180327868852458</v>
      </c>
      <c r="BN10" s="352">
        <f t="shared" si="2"/>
        <v>31</v>
      </c>
      <c r="BO10" s="353">
        <f t="shared" si="3"/>
        <v>0.50819672131147542</v>
      </c>
      <c r="BP10" s="354">
        <f t="shared" si="6"/>
        <v>0.967741935483871</v>
      </c>
      <c r="BQ10" s="352">
        <f t="shared" si="4"/>
        <v>0</v>
      </c>
      <c r="BR10" s="353">
        <f t="shared" si="5"/>
        <v>0</v>
      </c>
    </row>
    <row r="11" spans="1:71" ht="15.75" x14ac:dyDescent="0.25">
      <c r="A11" s="187" t="s">
        <v>244</v>
      </c>
      <c r="B11" s="188" t="s">
        <v>54</v>
      </c>
      <c r="C11" s="283" t="s">
        <v>457</v>
      </c>
      <c r="D11" s="283" t="s">
        <v>457</v>
      </c>
      <c r="E11" s="283" t="s">
        <v>457</v>
      </c>
      <c r="F11" s="283" t="s">
        <v>457</v>
      </c>
      <c r="G11" s="283" t="s">
        <v>457</v>
      </c>
      <c r="H11" s="283" t="s">
        <v>457</v>
      </c>
      <c r="I11" s="283" t="s">
        <v>457</v>
      </c>
      <c r="J11" s="283" t="s">
        <v>458</v>
      </c>
      <c r="K11" s="283" t="s">
        <v>457</v>
      </c>
      <c r="L11" s="283" t="s">
        <v>457</v>
      </c>
      <c r="M11" s="283" t="s">
        <v>458</v>
      </c>
      <c r="N11" s="283" t="s">
        <v>458</v>
      </c>
      <c r="O11" s="283" t="s">
        <v>458</v>
      </c>
      <c r="P11" s="283" t="s">
        <v>458</v>
      </c>
      <c r="Q11" s="283" t="s">
        <v>458</v>
      </c>
      <c r="R11" s="283" t="s">
        <v>457</v>
      </c>
      <c r="S11" s="283" t="s">
        <v>457</v>
      </c>
      <c r="T11" s="283" t="s">
        <v>457</v>
      </c>
      <c r="U11" s="283" t="s">
        <v>457</v>
      </c>
      <c r="V11" s="283" t="s">
        <v>457</v>
      </c>
      <c r="W11" s="283" t="s">
        <v>457</v>
      </c>
      <c r="X11" s="283" t="s">
        <v>457</v>
      </c>
      <c r="Y11" s="283" t="s">
        <v>457</v>
      </c>
      <c r="Z11" s="283" t="s">
        <v>457</v>
      </c>
      <c r="AA11" s="283" t="s">
        <v>458</v>
      </c>
      <c r="AB11" s="283" t="s">
        <v>458</v>
      </c>
      <c r="AC11" s="283" t="s">
        <v>458</v>
      </c>
      <c r="AD11" s="283" t="s">
        <v>458</v>
      </c>
      <c r="AE11" s="283" t="s">
        <v>457</v>
      </c>
      <c r="AF11" s="283" t="s">
        <v>457</v>
      </c>
      <c r="AG11" s="283" t="s">
        <v>457</v>
      </c>
      <c r="AH11" s="283" t="s">
        <v>458</v>
      </c>
      <c r="AI11" s="283" t="s">
        <v>458</v>
      </c>
      <c r="AJ11" s="283" t="s">
        <v>457</v>
      </c>
      <c r="AK11" s="283" t="s">
        <v>457</v>
      </c>
      <c r="AL11" s="348" t="s">
        <v>457</v>
      </c>
      <c r="AM11" s="283" t="s">
        <v>458</v>
      </c>
      <c r="AN11" s="283" t="s">
        <v>458</v>
      </c>
      <c r="AO11" s="283" t="s">
        <v>458</v>
      </c>
      <c r="AP11" s="283" t="s">
        <v>458</v>
      </c>
      <c r="AQ11" s="283" t="s">
        <v>458</v>
      </c>
      <c r="AR11" s="283" t="s">
        <v>458</v>
      </c>
      <c r="AS11" s="283" t="s">
        <v>458</v>
      </c>
      <c r="AT11" s="283" t="s">
        <v>458</v>
      </c>
      <c r="AU11" s="283" t="s">
        <v>458</v>
      </c>
      <c r="AV11" s="283" t="s">
        <v>457</v>
      </c>
      <c r="AW11" s="283" t="s">
        <v>458</v>
      </c>
      <c r="AX11" s="283" t="s">
        <v>458</v>
      </c>
      <c r="AY11" s="283" t="s">
        <v>458</v>
      </c>
      <c r="AZ11" s="283" t="s">
        <v>458</v>
      </c>
      <c r="BA11" s="283" t="s">
        <v>458</v>
      </c>
      <c r="BB11" s="283" t="s">
        <v>458</v>
      </c>
      <c r="BC11" s="283" t="s">
        <v>457</v>
      </c>
      <c r="BD11" s="283" t="s">
        <v>458</v>
      </c>
      <c r="BE11" s="283" t="s">
        <v>458</v>
      </c>
      <c r="BF11" s="283" t="s">
        <v>458</v>
      </c>
      <c r="BG11" s="283" t="s">
        <v>457</v>
      </c>
      <c r="BH11" s="283" t="s">
        <v>458</v>
      </c>
      <c r="BI11" s="283" t="s">
        <v>457</v>
      </c>
      <c r="BJ11" s="283" t="s">
        <v>457</v>
      </c>
      <c r="BK11" s="283" t="s">
        <v>457</v>
      </c>
      <c r="BL11" s="352">
        <f t="shared" si="0"/>
        <v>30</v>
      </c>
      <c r="BM11" s="353">
        <f t="shared" si="1"/>
        <v>0.49180327868852458</v>
      </c>
      <c r="BN11" s="352">
        <f t="shared" si="2"/>
        <v>31</v>
      </c>
      <c r="BO11" s="353">
        <f t="shared" si="3"/>
        <v>0.50819672131147542</v>
      </c>
      <c r="BP11" s="354">
        <f t="shared" si="6"/>
        <v>0.967741935483871</v>
      </c>
      <c r="BQ11" s="352">
        <f t="shared" si="4"/>
        <v>0</v>
      </c>
      <c r="BR11" s="353">
        <f t="shared" si="5"/>
        <v>0</v>
      </c>
    </row>
    <row r="12" spans="1:71" ht="15.75" x14ac:dyDescent="0.25">
      <c r="A12" s="187" t="s">
        <v>245</v>
      </c>
      <c r="B12" s="188" t="s">
        <v>55</v>
      </c>
      <c r="C12" s="283" t="s">
        <v>457</v>
      </c>
      <c r="D12" s="283" t="s">
        <v>457</v>
      </c>
      <c r="E12" s="283" t="s">
        <v>457</v>
      </c>
      <c r="F12" s="283" t="s">
        <v>457</v>
      </c>
      <c r="G12" s="283" t="s">
        <v>457</v>
      </c>
      <c r="H12" s="283" t="s">
        <v>457</v>
      </c>
      <c r="I12" s="283" t="s">
        <v>457</v>
      </c>
      <c r="J12" s="283" t="s">
        <v>458</v>
      </c>
      <c r="K12" s="283" t="s">
        <v>457</v>
      </c>
      <c r="L12" s="283" t="s">
        <v>457</v>
      </c>
      <c r="M12" s="283" t="s">
        <v>458</v>
      </c>
      <c r="N12" s="283" t="s">
        <v>458</v>
      </c>
      <c r="O12" s="283" t="s">
        <v>458</v>
      </c>
      <c r="P12" s="283" t="s">
        <v>458</v>
      </c>
      <c r="Q12" s="283" t="s">
        <v>458</v>
      </c>
      <c r="R12" s="283" t="s">
        <v>457</v>
      </c>
      <c r="S12" s="283" t="s">
        <v>457</v>
      </c>
      <c r="T12" s="283" t="s">
        <v>457</v>
      </c>
      <c r="U12" s="283" t="s">
        <v>457</v>
      </c>
      <c r="V12" s="283" t="s">
        <v>457</v>
      </c>
      <c r="W12" s="283" t="s">
        <v>457</v>
      </c>
      <c r="X12" s="283" t="s">
        <v>457</v>
      </c>
      <c r="Y12" s="283" t="s">
        <v>457</v>
      </c>
      <c r="Z12" s="283" t="s">
        <v>457</v>
      </c>
      <c r="AA12" s="283" t="s">
        <v>458</v>
      </c>
      <c r="AB12" s="283" t="s">
        <v>458</v>
      </c>
      <c r="AC12" s="283" t="s">
        <v>458</v>
      </c>
      <c r="AD12" s="283" t="s">
        <v>458</v>
      </c>
      <c r="AE12" s="283" t="s">
        <v>457</v>
      </c>
      <c r="AF12" s="283" t="s">
        <v>457</v>
      </c>
      <c r="AG12" s="283" t="s">
        <v>457</v>
      </c>
      <c r="AH12" s="283" t="s">
        <v>458</v>
      </c>
      <c r="AI12" s="283" t="s">
        <v>458</v>
      </c>
      <c r="AJ12" s="283" t="s">
        <v>457</v>
      </c>
      <c r="AK12" s="283" t="s">
        <v>457</v>
      </c>
      <c r="AL12" s="348" t="s">
        <v>457</v>
      </c>
      <c r="AM12" s="283" t="s">
        <v>458</v>
      </c>
      <c r="AN12" s="283" t="s">
        <v>458</v>
      </c>
      <c r="AO12" s="283" t="s">
        <v>458</v>
      </c>
      <c r="AP12" s="283" t="s">
        <v>458</v>
      </c>
      <c r="AQ12" s="283" t="s">
        <v>458</v>
      </c>
      <c r="AR12" s="283" t="s">
        <v>458</v>
      </c>
      <c r="AS12" s="283" t="s">
        <v>458</v>
      </c>
      <c r="AT12" s="283" t="s">
        <v>458</v>
      </c>
      <c r="AU12" s="283" t="s">
        <v>458</v>
      </c>
      <c r="AV12" s="283" t="s">
        <v>457</v>
      </c>
      <c r="AW12" s="283" t="s">
        <v>458</v>
      </c>
      <c r="AX12" s="283" t="s">
        <v>458</v>
      </c>
      <c r="AY12" s="283" t="s">
        <v>458</v>
      </c>
      <c r="AZ12" s="283" t="s">
        <v>458</v>
      </c>
      <c r="BA12" s="283" t="s">
        <v>458</v>
      </c>
      <c r="BB12" s="283" t="s">
        <v>458</v>
      </c>
      <c r="BC12" s="283" t="s">
        <v>457</v>
      </c>
      <c r="BD12" s="283" t="s">
        <v>458</v>
      </c>
      <c r="BE12" s="283" t="s">
        <v>458</v>
      </c>
      <c r="BF12" s="283" t="s">
        <v>458</v>
      </c>
      <c r="BG12" s="283" t="s">
        <v>457</v>
      </c>
      <c r="BH12" s="283" t="s">
        <v>458</v>
      </c>
      <c r="BI12" s="283" t="s">
        <v>457</v>
      </c>
      <c r="BJ12" s="283" t="s">
        <v>457</v>
      </c>
      <c r="BK12" s="283" t="s">
        <v>457</v>
      </c>
      <c r="BL12" s="352">
        <f t="shared" si="0"/>
        <v>30</v>
      </c>
      <c r="BM12" s="353">
        <f t="shared" si="1"/>
        <v>0.49180327868852458</v>
      </c>
      <c r="BN12" s="352">
        <f t="shared" si="2"/>
        <v>31</v>
      </c>
      <c r="BO12" s="353">
        <f t="shared" si="3"/>
        <v>0.50819672131147542</v>
      </c>
      <c r="BP12" s="354">
        <f t="shared" si="6"/>
        <v>0.967741935483871</v>
      </c>
      <c r="BQ12" s="352">
        <f t="shared" si="4"/>
        <v>0</v>
      </c>
      <c r="BR12" s="353">
        <f t="shared" si="5"/>
        <v>0</v>
      </c>
    </row>
    <row r="13" spans="1:71" ht="15.75" x14ac:dyDescent="0.25">
      <c r="A13" s="187" t="s">
        <v>246</v>
      </c>
      <c r="B13" s="188" t="s">
        <v>56</v>
      </c>
      <c r="C13" s="283" t="s">
        <v>457</v>
      </c>
      <c r="D13" s="283" t="s">
        <v>457</v>
      </c>
      <c r="E13" s="283" t="s">
        <v>457</v>
      </c>
      <c r="F13" s="283" t="s">
        <v>457</v>
      </c>
      <c r="G13" s="283" t="s">
        <v>457</v>
      </c>
      <c r="H13" s="283" t="s">
        <v>457</v>
      </c>
      <c r="I13" s="283" t="s">
        <v>457</v>
      </c>
      <c r="J13" s="283" t="s">
        <v>458</v>
      </c>
      <c r="K13" s="283" t="s">
        <v>457</v>
      </c>
      <c r="L13" s="283" t="s">
        <v>457</v>
      </c>
      <c r="M13" s="283" t="s">
        <v>458</v>
      </c>
      <c r="N13" s="283" t="s">
        <v>458</v>
      </c>
      <c r="O13" s="283" t="s">
        <v>458</v>
      </c>
      <c r="P13" s="283" t="s">
        <v>458</v>
      </c>
      <c r="Q13" s="283" t="s">
        <v>458</v>
      </c>
      <c r="R13" s="283" t="s">
        <v>457</v>
      </c>
      <c r="S13" s="283" t="s">
        <v>457</v>
      </c>
      <c r="T13" s="283" t="s">
        <v>457</v>
      </c>
      <c r="U13" s="283" t="s">
        <v>457</v>
      </c>
      <c r="V13" s="283" t="s">
        <v>457</v>
      </c>
      <c r="W13" s="283" t="s">
        <v>457</v>
      </c>
      <c r="X13" s="283" t="s">
        <v>457</v>
      </c>
      <c r="Y13" s="283" t="s">
        <v>457</v>
      </c>
      <c r="Z13" s="283" t="s">
        <v>457</v>
      </c>
      <c r="AA13" s="283" t="s">
        <v>458</v>
      </c>
      <c r="AB13" s="283" t="s">
        <v>458</v>
      </c>
      <c r="AC13" s="283" t="s">
        <v>458</v>
      </c>
      <c r="AD13" s="283" t="s">
        <v>458</v>
      </c>
      <c r="AE13" s="283" t="s">
        <v>457</v>
      </c>
      <c r="AF13" s="283" t="s">
        <v>457</v>
      </c>
      <c r="AG13" s="283" t="s">
        <v>457</v>
      </c>
      <c r="AH13" s="283" t="s">
        <v>458</v>
      </c>
      <c r="AI13" s="283" t="s">
        <v>458</v>
      </c>
      <c r="AJ13" s="283" t="s">
        <v>457</v>
      </c>
      <c r="AK13" s="283" t="s">
        <v>457</v>
      </c>
      <c r="AL13" s="348" t="s">
        <v>457</v>
      </c>
      <c r="AM13" s="283" t="s">
        <v>458</v>
      </c>
      <c r="AN13" s="283" t="s">
        <v>458</v>
      </c>
      <c r="AO13" s="283" t="s">
        <v>458</v>
      </c>
      <c r="AP13" s="283" t="s">
        <v>458</v>
      </c>
      <c r="AQ13" s="283" t="s">
        <v>458</v>
      </c>
      <c r="AR13" s="283" t="s">
        <v>458</v>
      </c>
      <c r="AS13" s="283" t="s">
        <v>458</v>
      </c>
      <c r="AT13" s="283" t="s">
        <v>458</v>
      </c>
      <c r="AU13" s="283" t="s">
        <v>458</v>
      </c>
      <c r="AV13" s="283" t="s">
        <v>457</v>
      </c>
      <c r="AW13" s="283" t="s">
        <v>458</v>
      </c>
      <c r="AX13" s="283" t="s">
        <v>458</v>
      </c>
      <c r="AY13" s="283" t="s">
        <v>458</v>
      </c>
      <c r="AZ13" s="283" t="s">
        <v>458</v>
      </c>
      <c r="BA13" s="283" t="s">
        <v>458</v>
      </c>
      <c r="BB13" s="283" t="s">
        <v>458</v>
      </c>
      <c r="BC13" s="283" t="s">
        <v>457</v>
      </c>
      <c r="BD13" s="283" t="s">
        <v>458</v>
      </c>
      <c r="BE13" s="283" t="s">
        <v>458</v>
      </c>
      <c r="BF13" s="283" t="s">
        <v>458</v>
      </c>
      <c r="BG13" s="283" t="s">
        <v>457</v>
      </c>
      <c r="BH13" s="283" t="s">
        <v>458</v>
      </c>
      <c r="BI13" s="283" t="s">
        <v>457</v>
      </c>
      <c r="BJ13" s="283" t="s">
        <v>457</v>
      </c>
      <c r="BK13" s="283" t="s">
        <v>457</v>
      </c>
      <c r="BL13" s="352">
        <f t="shared" si="0"/>
        <v>30</v>
      </c>
      <c r="BM13" s="353">
        <f t="shared" si="1"/>
        <v>0.49180327868852458</v>
      </c>
      <c r="BN13" s="352">
        <f t="shared" si="2"/>
        <v>31</v>
      </c>
      <c r="BO13" s="353">
        <f t="shared" si="3"/>
        <v>0.50819672131147542</v>
      </c>
      <c r="BP13" s="354">
        <f t="shared" si="6"/>
        <v>0.967741935483871</v>
      </c>
      <c r="BQ13" s="352">
        <f t="shared" si="4"/>
        <v>0</v>
      </c>
      <c r="BR13" s="353">
        <f t="shared" si="5"/>
        <v>0</v>
      </c>
    </row>
    <row r="14" spans="1:71" ht="15.75" x14ac:dyDescent="0.25">
      <c r="A14" s="187" t="s">
        <v>247</v>
      </c>
      <c r="B14" s="188" t="s">
        <v>57</v>
      </c>
      <c r="C14" s="283" t="s">
        <v>457</v>
      </c>
      <c r="D14" s="283" t="s">
        <v>457</v>
      </c>
      <c r="E14" s="283" t="s">
        <v>457</v>
      </c>
      <c r="F14" s="283" t="s">
        <v>457</v>
      </c>
      <c r="G14" s="283" t="s">
        <v>457</v>
      </c>
      <c r="H14" s="283" t="s">
        <v>457</v>
      </c>
      <c r="I14" s="283" t="s">
        <v>457</v>
      </c>
      <c r="J14" s="283" t="s">
        <v>458</v>
      </c>
      <c r="K14" s="283" t="s">
        <v>457</v>
      </c>
      <c r="L14" s="283" t="s">
        <v>457</v>
      </c>
      <c r="M14" s="283" t="s">
        <v>458</v>
      </c>
      <c r="N14" s="283" t="s">
        <v>458</v>
      </c>
      <c r="O14" s="283" t="s">
        <v>458</v>
      </c>
      <c r="P14" s="283" t="s">
        <v>458</v>
      </c>
      <c r="Q14" s="283" t="s">
        <v>458</v>
      </c>
      <c r="R14" s="283" t="s">
        <v>456</v>
      </c>
      <c r="S14" s="283" t="s">
        <v>457</v>
      </c>
      <c r="T14" s="283" t="s">
        <v>457</v>
      </c>
      <c r="U14" s="283" t="s">
        <v>457</v>
      </c>
      <c r="V14" s="283" t="s">
        <v>457</v>
      </c>
      <c r="W14" s="283" t="s">
        <v>457</v>
      </c>
      <c r="X14" s="283" t="s">
        <v>457</v>
      </c>
      <c r="Y14" s="283" t="s">
        <v>457</v>
      </c>
      <c r="Z14" s="283" t="s">
        <v>457</v>
      </c>
      <c r="AA14" s="283" t="s">
        <v>458</v>
      </c>
      <c r="AB14" s="283" t="s">
        <v>458</v>
      </c>
      <c r="AC14" s="283" t="s">
        <v>458</v>
      </c>
      <c r="AD14" s="283" t="s">
        <v>458</v>
      </c>
      <c r="AE14" s="283" t="s">
        <v>457</v>
      </c>
      <c r="AF14" s="283" t="s">
        <v>457</v>
      </c>
      <c r="AG14" s="283" t="s">
        <v>457</v>
      </c>
      <c r="AH14" s="283" t="s">
        <v>458</v>
      </c>
      <c r="AI14" s="283" t="s">
        <v>458</v>
      </c>
      <c r="AJ14" s="283" t="s">
        <v>457</v>
      </c>
      <c r="AK14" s="283" t="s">
        <v>457</v>
      </c>
      <c r="AL14" s="348" t="s">
        <v>457</v>
      </c>
      <c r="AM14" s="283" t="s">
        <v>458</v>
      </c>
      <c r="AN14" s="283" t="s">
        <v>458</v>
      </c>
      <c r="AO14" s="283" t="s">
        <v>458</v>
      </c>
      <c r="AP14" s="283" t="s">
        <v>458</v>
      </c>
      <c r="AQ14" s="283" t="s">
        <v>458</v>
      </c>
      <c r="AR14" s="283" t="s">
        <v>458</v>
      </c>
      <c r="AS14" s="283" t="s">
        <v>458</v>
      </c>
      <c r="AT14" s="283" t="s">
        <v>458</v>
      </c>
      <c r="AU14" s="283" t="s">
        <v>458</v>
      </c>
      <c r="AV14" s="283" t="s">
        <v>457</v>
      </c>
      <c r="AW14" s="283" t="s">
        <v>458</v>
      </c>
      <c r="AX14" s="283" t="s">
        <v>458</v>
      </c>
      <c r="AY14" s="283" t="s">
        <v>458</v>
      </c>
      <c r="AZ14" s="283" t="s">
        <v>458</v>
      </c>
      <c r="BA14" s="283" t="s">
        <v>458</v>
      </c>
      <c r="BB14" s="283" t="s">
        <v>458</v>
      </c>
      <c r="BC14" s="283" t="s">
        <v>457</v>
      </c>
      <c r="BD14" s="283" t="s">
        <v>458</v>
      </c>
      <c r="BE14" s="283" t="s">
        <v>458</v>
      </c>
      <c r="BF14" s="283" t="s">
        <v>458</v>
      </c>
      <c r="BG14" s="283" t="s">
        <v>457</v>
      </c>
      <c r="BH14" s="283" t="s">
        <v>458</v>
      </c>
      <c r="BI14" s="283" t="s">
        <v>457</v>
      </c>
      <c r="BJ14" s="283" t="s">
        <v>457</v>
      </c>
      <c r="BK14" s="283" t="s">
        <v>457</v>
      </c>
      <c r="BL14" s="352">
        <f t="shared" si="0"/>
        <v>29</v>
      </c>
      <c r="BM14" s="353">
        <f t="shared" si="1"/>
        <v>0.47540983606557374</v>
      </c>
      <c r="BN14" s="352">
        <f t="shared" si="2"/>
        <v>31</v>
      </c>
      <c r="BO14" s="353">
        <f t="shared" si="3"/>
        <v>0.50819672131147542</v>
      </c>
      <c r="BP14" s="354">
        <f t="shared" si="6"/>
        <v>0.93548387096774188</v>
      </c>
      <c r="BQ14" s="352">
        <f t="shared" si="4"/>
        <v>1</v>
      </c>
      <c r="BR14" s="353">
        <f t="shared" si="5"/>
        <v>1.6393442622950821E-2</v>
      </c>
    </row>
    <row r="15" spans="1:71" ht="15.75" x14ac:dyDescent="0.25">
      <c r="A15" s="187" t="s">
        <v>248</v>
      </c>
      <c r="B15" s="188" t="s">
        <v>58</v>
      </c>
      <c r="C15" s="283" t="s">
        <v>457</v>
      </c>
      <c r="D15" s="283" t="s">
        <v>457</v>
      </c>
      <c r="E15" s="283" t="s">
        <v>457</v>
      </c>
      <c r="F15" s="283" t="s">
        <v>457</v>
      </c>
      <c r="G15" s="283" t="s">
        <v>457</v>
      </c>
      <c r="H15" s="283" t="s">
        <v>457</v>
      </c>
      <c r="I15" s="283" t="s">
        <v>457</v>
      </c>
      <c r="J15" s="283" t="s">
        <v>458</v>
      </c>
      <c r="K15" s="283" t="s">
        <v>457</v>
      </c>
      <c r="L15" s="283" t="s">
        <v>457</v>
      </c>
      <c r="M15" s="283" t="s">
        <v>458</v>
      </c>
      <c r="N15" s="283" t="s">
        <v>458</v>
      </c>
      <c r="O15" s="283" t="s">
        <v>458</v>
      </c>
      <c r="P15" s="283" t="s">
        <v>458</v>
      </c>
      <c r="Q15" s="283" t="s">
        <v>458</v>
      </c>
      <c r="R15" s="283" t="s">
        <v>457</v>
      </c>
      <c r="S15" s="283" t="s">
        <v>457</v>
      </c>
      <c r="T15" s="283" t="s">
        <v>457</v>
      </c>
      <c r="U15" s="283" t="s">
        <v>457</v>
      </c>
      <c r="V15" s="283" t="s">
        <v>457</v>
      </c>
      <c r="W15" s="283" t="s">
        <v>457</v>
      </c>
      <c r="X15" s="283" t="s">
        <v>457</v>
      </c>
      <c r="Y15" s="283" t="s">
        <v>457</v>
      </c>
      <c r="Z15" s="283" t="s">
        <v>457</v>
      </c>
      <c r="AA15" s="283" t="s">
        <v>458</v>
      </c>
      <c r="AB15" s="283" t="s">
        <v>458</v>
      </c>
      <c r="AC15" s="283" t="s">
        <v>458</v>
      </c>
      <c r="AD15" s="283" t="s">
        <v>458</v>
      </c>
      <c r="AE15" s="283" t="s">
        <v>457</v>
      </c>
      <c r="AF15" s="283" t="s">
        <v>457</v>
      </c>
      <c r="AG15" s="283" t="s">
        <v>457</v>
      </c>
      <c r="AH15" s="283" t="s">
        <v>458</v>
      </c>
      <c r="AI15" s="283" t="s">
        <v>458</v>
      </c>
      <c r="AJ15" s="283" t="s">
        <v>457</v>
      </c>
      <c r="AK15" s="283" t="s">
        <v>457</v>
      </c>
      <c r="AL15" s="348" t="s">
        <v>457</v>
      </c>
      <c r="AM15" s="283" t="s">
        <v>458</v>
      </c>
      <c r="AN15" s="283" t="s">
        <v>458</v>
      </c>
      <c r="AO15" s="283" t="s">
        <v>458</v>
      </c>
      <c r="AP15" s="283" t="s">
        <v>458</v>
      </c>
      <c r="AQ15" s="283" t="s">
        <v>458</v>
      </c>
      <c r="AR15" s="283" t="s">
        <v>458</v>
      </c>
      <c r="AS15" s="283" t="s">
        <v>458</v>
      </c>
      <c r="AT15" s="283" t="s">
        <v>458</v>
      </c>
      <c r="AU15" s="283" t="s">
        <v>458</v>
      </c>
      <c r="AV15" s="283" t="s">
        <v>457</v>
      </c>
      <c r="AW15" s="283" t="s">
        <v>458</v>
      </c>
      <c r="AX15" s="283" t="s">
        <v>458</v>
      </c>
      <c r="AY15" s="283" t="s">
        <v>458</v>
      </c>
      <c r="AZ15" s="283" t="s">
        <v>458</v>
      </c>
      <c r="BA15" s="283" t="s">
        <v>458</v>
      </c>
      <c r="BB15" s="283" t="s">
        <v>458</v>
      </c>
      <c r="BC15" s="283" t="s">
        <v>457</v>
      </c>
      <c r="BD15" s="283" t="s">
        <v>458</v>
      </c>
      <c r="BE15" s="283" t="s">
        <v>458</v>
      </c>
      <c r="BF15" s="283" t="s">
        <v>458</v>
      </c>
      <c r="BG15" s="283" t="s">
        <v>457</v>
      </c>
      <c r="BH15" s="283" t="s">
        <v>458</v>
      </c>
      <c r="BI15" s="283" t="s">
        <v>457</v>
      </c>
      <c r="BJ15" s="283" t="s">
        <v>457</v>
      </c>
      <c r="BK15" s="283" t="s">
        <v>457</v>
      </c>
      <c r="BL15" s="352">
        <f t="shared" si="0"/>
        <v>30</v>
      </c>
      <c r="BM15" s="353">
        <f t="shared" si="1"/>
        <v>0.49180327868852458</v>
      </c>
      <c r="BN15" s="352">
        <f t="shared" si="2"/>
        <v>31</v>
      </c>
      <c r="BO15" s="353">
        <f t="shared" si="3"/>
        <v>0.50819672131147542</v>
      </c>
      <c r="BP15" s="354">
        <f t="shared" si="6"/>
        <v>0.967741935483871</v>
      </c>
      <c r="BQ15" s="352">
        <f t="shared" si="4"/>
        <v>0</v>
      </c>
      <c r="BR15" s="353">
        <f t="shared" si="5"/>
        <v>0</v>
      </c>
    </row>
    <row r="16" spans="1:71" ht="15.75" x14ac:dyDescent="0.25">
      <c r="A16" s="187" t="s">
        <v>250</v>
      </c>
      <c r="B16" s="188" t="s">
        <v>59</v>
      </c>
      <c r="C16" s="283" t="s">
        <v>457</v>
      </c>
      <c r="D16" s="283" t="s">
        <v>457</v>
      </c>
      <c r="E16" s="283" t="s">
        <v>457</v>
      </c>
      <c r="F16" s="283" t="s">
        <v>457</v>
      </c>
      <c r="G16" s="283" t="s">
        <v>457</v>
      </c>
      <c r="H16" s="283" t="s">
        <v>457</v>
      </c>
      <c r="I16" s="283" t="s">
        <v>456</v>
      </c>
      <c r="J16" s="283" t="s">
        <v>458</v>
      </c>
      <c r="K16" s="283" t="s">
        <v>457</v>
      </c>
      <c r="L16" s="283" t="s">
        <v>457</v>
      </c>
      <c r="M16" s="283" t="s">
        <v>458</v>
      </c>
      <c r="N16" s="283" t="s">
        <v>458</v>
      </c>
      <c r="O16" s="283" t="s">
        <v>458</v>
      </c>
      <c r="P16" s="283" t="s">
        <v>457</v>
      </c>
      <c r="Q16" s="283" t="s">
        <v>458</v>
      </c>
      <c r="R16" s="283" t="s">
        <v>457</v>
      </c>
      <c r="S16" s="283" t="s">
        <v>457</v>
      </c>
      <c r="T16" s="283" t="s">
        <v>457</v>
      </c>
      <c r="U16" s="283" t="s">
        <v>457</v>
      </c>
      <c r="V16" s="283" t="s">
        <v>458</v>
      </c>
      <c r="W16" s="283" t="s">
        <v>458</v>
      </c>
      <c r="X16" s="283" t="s">
        <v>457</v>
      </c>
      <c r="Y16" s="283" t="s">
        <v>457</v>
      </c>
      <c r="Z16" s="283" t="s">
        <v>456</v>
      </c>
      <c r="AA16" s="283" t="s">
        <v>458</v>
      </c>
      <c r="AB16" s="283" t="s">
        <v>458</v>
      </c>
      <c r="AC16" s="283" t="s">
        <v>458</v>
      </c>
      <c r="AD16" s="283" t="s">
        <v>458</v>
      </c>
      <c r="AE16" s="283" t="s">
        <v>457</v>
      </c>
      <c r="AF16" s="283" t="s">
        <v>457</v>
      </c>
      <c r="AG16" s="283" t="s">
        <v>457</v>
      </c>
      <c r="AH16" s="283" t="s">
        <v>458</v>
      </c>
      <c r="AI16" s="283" t="s">
        <v>458</v>
      </c>
      <c r="AJ16" s="283" t="s">
        <v>457</v>
      </c>
      <c r="AK16" s="283" t="s">
        <v>458</v>
      </c>
      <c r="AL16" s="348" t="s">
        <v>456</v>
      </c>
      <c r="AM16" s="283" t="s">
        <v>458</v>
      </c>
      <c r="AN16" s="283" t="s">
        <v>458</v>
      </c>
      <c r="AO16" s="283" t="s">
        <v>458</v>
      </c>
      <c r="AP16" s="283" t="s">
        <v>458</v>
      </c>
      <c r="AQ16" s="283" t="s">
        <v>458</v>
      </c>
      <c r="AR16" s="283" t="s">
        <v>458</v>
      </c>
      <c r="AS16" s="283" t="s">
        <v>458</v>
      </c>
      <c r="AT16" s="283" t="s">
        <v>458</v>
      </c>
      <c r="AU16" s="283" t="s">
        <v>458</v>
      </c>
      <c r="AV16" s="283" t="s">
        <v>457</v>
      </c>
      <c r="AW16" s="283" t="s">
        <v>458</v>
      </c>
      <c r="AX16" s="283" t="s">
        <v>458</v>
      </c>
      <c r="AY16" s="283" t="s">
        <v>456</v>
      </c>
      <c r="AZ16" s="283" t="s">
        <v>456</v>
      </c>
      <c r="BA16" s="283" t="s">
        <v>456</v>
      </c>
      <c r="BB16" s="283" t="s">
        <v>456</v>
      </c>
      <c r="BC16" s="283" t="s">
        <v>457</v>
      </c>
      <c r="BD16" s="283" t="s">
        <v>457</v>
      </c>
      <c r="BE16" s="283" t="s">
        <v>458</v>
      </c>
      <c r="BF16" s="283" t="s">
        <v>458</v>
      </c>
      <c r="BG16" s="283" t="s">
        <v>457</v>
      </c>
      <c r="BH16" s="283" t="s">
        <v>458</v>
      </c>
      <c r="BI16" s="283" t="s">
        <v>457</v>
      </c>
      <c r="BJ16" s="283" t="s">
        <v>457</v>
      </c>
      <c r="BK16" s="283" t="s">
        <v>457</v>
      </c>
      <c r="BL16" s="352">
        <f t="shared" si="0"/>
        <v>26</v>
      </c>
      <c r="BM16" s="353">
        <f t="shared" si="1"/>
        <v>0.42622950819672129</v>
      </c>
      <c r="BN16" s="352">
        <f t="shared" si="2"/>
        <v>28</v>
      </c>
      <c r="BO16" s="353">
        <f t="shared" si="3"/>
        <v>0.45901639344262296</v>
      </c>
      <c r="BP16" s="354">
        <f t="shared" si="6"/>
        <v>0.9285714285714286</v>
      </c>
      <c r="BQ16" s="352">
        <f t="shared" si="4"/>
        <v>7</v>
      </c>
      <c r="BR16" s="353">
        <f t="shared" si="5"/>
        <v>0.11475409836065574</v>
      </c>
    </row>
    <row r="17" spans="1:70" ht="15.75" x14ac:dyDescent="0.25">
      <c r="A17" s="187" t="s">
        <v>251</v>
      </c>
      <c r="B17" s="188" t="s">
        <v>60</v>
      </c>
      <c r="C17" s="283" t="s">
        <v>457</v>
      </c>
      <c r="D17" s="283" t="s">
        <v>457</v>
      </c>
      <c r="E17" s="283" t="s">
        <v>457</v>
      </c>
      <c r="F17" s="283" t="s">
        <v>457</v>
      </c>
      <c r="G17" s="283" t="s">
        <v>457</v>
      </c>
      <c r="H17" s="283" t="s">
        <v>457</v>
      </c>
      <c r="I17" s="283" t="s">
        <v>456</v>
      </c>
      <c r="J17" s="283" t="s">
        <v>458</v>
      </c>
      <c r="K17" s="283" t="s">
        <v>457</v>
      </c>
      <c r="L17" s="283" t="s">
        <v>457</v>
      </c>
      <c r="M17" s="283" t="s">
        <v>458</v>
      </c>
      <c r="N17" s="283" t="s">
        <v>458</v>
      </c>
      <c r="O17" s="283" t="s">
        <v>458</v>
      </c>
      <c r="P17" s="283" t="s">
        <v>457</v>
      </c>
      <c r="Q17" s="283" t="s">
        <v>458</v>
      </c>
      <c r="R17" s="283" t="s">
        <v>457</v>
      </c>
      <c r="S17" s="283" t="s">
        <v>457</v>
      </c>
      <c r="T17" s="283" t="s">
        <v>457</v>
      </c>
      <c r="U17" s="283" t="s">
        <v>457</v>
      </c>
      <c r="V17" s="283" t="s">
        <v>458</v>
      </c>
      <c r="W17" s="283" t="s">
        <v>458</v>
      </c>
      <c r="X17" s="283" t="s">
        <v>457</v>
      </c>
      <c r="Y17" s="283" t="s">
        <v>457</v>
      </c>
      <c r="Z17" s="283" t="s">
        <v>456</v>
      </c>
      <c r="AA17" s="283" t="s">
        <v>458</v>
      </c>
      <c r="AB17" s="283" t="s">
        <v>458</v>
      </c>
      <c r="AC17" s="283" t="s">
        <v>458</v>
      </c>
      <c r="AD17" s="283" t="s">
        <v>458</v>
      </c>
      <c r="AE17" s="283" t="s">
        <v>457</v>
      </c>
      <c r="AF17" s="283" t="s">
        <v>457</v>
      </c>
      <c r="AG17" s="283" t="s">
        <v>457</v>
      </c>
      <c r="AH17" s="283" t="s">
        <v>458</v>
      </c>
      <c r="AI17" s="283" t="s">
        <v>458</v>
      </c>
      <c r="AJ17" s="283" t="s">
        <v>457</v>
      </c>
      <c r="AK17" s="283" t="s">
        <v>458</v>
      </c>
      <c r="AL17" s="348" t="s">
        <v>456</v>
      </c>
      <c r="AM17" s="283" t="s">
        <v>458</v>
      </c>
      <c r="AN17" s="283" t="s">
        <v>458</v>
      </c>
      <c r="AO17" s="283" t="s">
        <v>458</v>
      </c>
      <c r="AP17" s="283" t="s">
        <v>458</v>
      </c>
      <c r="AQ17" s="283" t="s">
        <v>458</v>
      </c>
      <c r="AR17" s="283" t="s">
        <v>458</v>
      </c>
      <c r="AS17" s="283" t="s">
        <v>458</v>
      </c>
      <c r="AT17" s="283" t="s">
        <v>458</v>
      </c>
      <c r="AU17" s="283" t="s">
        <v>458</v>
      </c>
      <c r="AV17" s="283" t="s">
        <v>457</v>
      </c>
      <c r="AW17" s="283" t="s">
        <v>458</v>
      </c>
      <c r="AX17" s="283" t="s">
        <v>458</v>
      </c>
      <c r="AY17" s="283" t="s">
        <v>456</v>
      </c>
      <c r="AZ17" s="283" t="s">
        <v>456</v>
      </c>
      <c r="BA17" s="283" t="s">
        <v>456</v>
      </c>
      <c r="BB17" s="283" t="s">
        <v>456</v>
      </c>
      <c r="BC17" s="283" t="s">
        <v>457</v>
      </c>
      <c r="BD17" s="283" t="s">
        <v>457</v>
      </c>
      <c r="BE17" s="283" t="s">
        <v>458</v>
      </c>
      <c r="BF17" s="283" t="s">
        <v>458</v>
      </c>
      <c r="BG17" s="283" t="s">
        <v>457</v>
      </c>
      <c r="BH17" s="283" t="s">
        <v>458</v>
      </c>
      <c r="BI17" s="283" t="s">
        <v>457</v>
      </c>
      <c r="BJ17" s="283" t="s">
        <v>457</v>
      </c>
      <c r="BK17" s="283" t="s">
        <v>457</v>
      </c>
      <c r="BL17" s="352">
        <f t="shared" si="0"/>
        <v>26</v>
      </c>
      <c r="BM17" s="353">
        <f t="shared" si="1"/>
        <v>0.42622950819672129</v>
      </c>
      <c r="BN17" s="352">
        <f t="shared" si="2"/>
        <v>28</v>
      </c>
      <c r="BO17" s="353">
        <f t="shared" si="3"/>
        <v>0.45901639344262296</v>
      </c>
      <c r="BP17" s="354">
        <f t="shared" si="6"/>
        <v>0.9285714285714286</v>
      </c>
      <c r="BQ17" s="352">
        <f t="shared" si="4"/>
        <v>7</v>
      </c>
      <c r="BR17" s="353">
        <f t="shared" si="5"/>
        <v>0.11475409836065574</v>
      </c>
    </row>
    <row r="18" spans="1:70" ht="15.75" x14ac:dyDescent="0.25">
      <c r="A18" s="187" t="s">
        <v>252</v>
      </c>
      <c r="B18" s="188" t="s">
        <v>68</v>
      </c>
      <c r="C18" s="283" t="s">
        <v>457</v>
      </c>
      <c r="D18" s="283" t="s">
        <v>457</v>
      </c>
      <c r="E18" s="283" t="s">
        <v>457</v>
      </c>
      <c r="F18" s="283" t="s">
        <v>457</v>
      </c>
      <c r="G18" s="283" t="s">
        <v>457</v>
      </c>
      <c r="H18" s="283" t="s">
        <v>457</v>
      </c>
      <c r="I18" s="283" t="s">
        <v>456</v>
      </c>
      <c r="J18" s="283" t="s">
        <v>458</v>
      </c>
      <c r="K18" s="283" t="s">
        <v>457</v>
      </c>
      <c r="L18" s="283" t="s">
        <v>457</v>
      </c>
      <c r="M18" s="283" t="s">
        <v>458</v>
      </c>
      <c r="N18" s="283" t="s">
        <v>458</v>
      </c>
      <c r="O18" s="283" t="s">
        <v>458</v>
      </c>
      <c r="P18" s="283" t="s">
        <v>457</v>
      </c>
      <c r="Q18" s="283" t="s">
        <v>458</v>
      </c>
      <c r="R18" s="283" t="s">
        <v>457</v>
      </c>
      <c r="S18" s="283" t="s">
        <v>457</v>
      </c>
      <c r="T18" s="283" t="s">
        <v>457</v>
      </c>
      <c r="U18" s="283" t="s">
        <v>457</v>
      </c>
      <c r="V18" s="283" t="s">
        <v>458</v>
      </c>
      <c r="W18" s="283" t="s">
        <v>458</v>
      </c>
      <c r="X18" s="283" t="s">
        <v>457</v>
      </c>
      <c r="Y18" s="283" t="s">
        <v>457</v>
      </c>
      <c r="Z18" s="283" t="s">
        <v>456</v>
      </c>
      <c r="AA18" s="283" t="s">
        <v>458</v>
      </c>
      <c r="AB18" s="283" t="s">
        <v>458</v>
      </c>
      <c r="AC18" s="283" t="s">
        <v>458</v>
      </c>
      <c r="AD18" s="283" t="s">
        <v>458</v>
      </c>
      <c r="AE18" s="283" t="s">
        <v>457</v>
      </c>
      <c r="AF18" s="283" t="s">
        <v>457</v>
      </c>
      <c r="AG18" s="283" t="s">
        <v>457</v>
      </c>
      <c r="AH18" s="283" t="s">
        <v>458</v>
      </c>
      <c r="AI18" s="283" t="s">
        <v>458</v>
      </c>
      <c r="AJ18" s="283" t="s">
        <v>457</v>
      </c>
      <c r="AK18" s="283" t="s">
        <v>458</v>
      </c>
      <c r="AL18" s="348" t="s">
        <v>456</v>
      </c>
      <c r="AM18" s="283" t="s">
        <v>458</v>
      </c>
      <c r="AN18" s="283" t="s">
        <v>458</v>
      </c>
      <c r="AO18" s="283" t="s">
        <v>458</v>
      </c>
      <c r="AP18" s="283" t="s">
        <v>458</v>
      </c>
      <c r="AQ18" s="283" t="s">
        <v>458</v>
      </c>
      <c r="AR18" s="283" t="s">
        <v>458</v>
      </c>
      <c r="AS18" s="283" t="s">
        <v>458</v>
      </c>
      <c r="AT18" s="283" t="s">
        <v>457</v>
      </c>
      <c r="AU18" s="283" t="s">
        <v>458</v>
      </c>
      <c r="AV18" s="283" t="s">
        <v>457</v>
      </c>
      <c r="AW18" s="283" t="s">
        <v>458</v>
      </c>
      <c r="AX18" s="283" t="s">
        <v>458</v>
      </c>
      <c r="AY18" s="283" t="s">
        <v>456</v>
      </c>
      <c r="AZ18" s="283" t="s">
        <v>456</v>
      </c>
      <c r="BA18" s="283" t="s">
        <v>456</v>
      </c>
      <c r="BB18" s="283" t="s">
        <v>456</v>
      </c>
      <c r="BC18" s="283" t="s">
        <v>457</v>
      </c>
      <c r="BD18" s="283" t="s">
        <v>457</v>
      </c>
      <c r="BE18" s="283" t="s">
        <v>458</v>
      </c>
      <c r="BF18" s="283" t="s">
        <v>458</v>
      </c>
      <c r="BG18" s="283" t="s">
        <v>457</v>
      </c>
      <c r="BH18" s="283" t="s">
        <v>458</v>
      </c>
      <c r="BI18" s="283" t="s">
        <v>457</v>
      </c>
      <c r="BJ18" s="283" t="s">
        <v>457</v>
      </c>
      <c r="BK18" s="283" t="s">
        <v>457</v>
      </c>
      <c r="BL18" s="352">
        <f t="shared" si="0"/>
        <v>27</v>
      </c>
      <c r="BM18" s="353">
        <f t="shared" si="1"/>
        <v>0.44262295081967212</v>
      </c>
      <c r="BN18" s="352">
        <f t="shared" si="2"/>
        <v>27</v>
      </c>
      <c r="BO18" s="353">
        <f t="shared" si="3"/>
        <v>0.44262295081967212</v>
      </c>
      <c r="BP18" s="354">
        <f t="shared" si="6"/>
        <v>1</v>
      </c>
      <c r="BQ18" s="352">
        <f t="shared" si="4"/>
        <v>7</v>
      </c>
      <c r="BR18" s="353">
        <f t="shared" si="5"/>
        <v>0.11475409836065574</v>
      </c>
    </row>
    <row r="19" spans="1:70" ht="15.75" x14ac:dyDescent="0.25">
      <c r="A19" s="187" t="s">
        <v>253</v>
      </c>
      <c r="B19" s="188" t="s">
        <v>61</v>
      </c>
      <c r="C19" s="283" t="s">
        <v>457</v>
      </c>
      <c r="D19" s="283" t="s">
        <v>457</v>
      </c>
      <c r="E19" s="283" t="s">
        <v>457</v>
      </c>
      <c r="F19" s="283" t="s">
        <v>457</v>
      </c>
      <c r="G19" s="283" t="s">
        <v>457</v>
      </c>
      <c r="H19" s="283" t="s">
        <v>457</v>
      </c>
      <c r="I19" s="283" t="s">
        <v>456</v>
      </c>
      <c r="J19" s="283" t="s">
        <v>458</v>
      </c>
      <c r="K19" s="283" t="s">
        <v>457</v>
      </c>
      <c r="L19" s="283" t="s">
        <v>457</v>
      </c>
      <c r="M19" s="283" t="s">
        <v>458</v>
      </c>
      <c r="N19" s="283" t="s">
        <v>458</v>
      </c>
      <c r="O19" s="283" t="s">
        <v>458</v>
      </c>
      <c r="P19" s="283" t="s">
        <v>457</v>
      </c>
      <c r="Q19" s="283" t="s">
        <v>458</v>
      </c>
      <c r="R19" s="283" t="s">
        <v>457</v>
      </c>
      <c r="S19" s="283" t="s">
        <v>457</v>
      </c>
      <c r="T19" s="283" t="s">
        <v>457</v>
      </c>
      <c r="U19" s="283" t="s">
        <v>457</v>
      </c>
      <c r="V19" s="283" t="s">
        <v>458</v>
      </c>
      <c r="W19" s="283" t="s">
        <v>458</v>
      </c>
      <c r="X19" s="283" t="s">
        <v>457</v>
      </c>
      <c r="Y19" s="283" t="s">
        <v>457</v>
      </c>
      <c r="Z19" s="283" t="s">
        <v>456</v>
      </c>
      <c r="AA19" s="283" t="s">
        <v>458</v>
      </c>
      <c r="AB19" s="283" t="s">
        <v>458</v>
      </c>
      <c r="AC19" s="283" t="s">
        <v>458</v>
      </c>
      <c r="AD19" s="283" t="s">
        <v>458</v>
      </c>
      <c r="AE19" s="283" t="s">
        <v>457</v>
      </c>
      <c r="AF19" s="283" t="s">
        <v>457</v>
      </c>
      <c r="AG19" s="283" t="s">
        <v>457</v>
      </c>
      <c r="AH19" s="283" t="s">
        <v>458</v>
      </c>
      <c r="AI19" s="283" t="s">
        <v>458</v>
      </c>
      <c r="AJ19" s="283" t="s">
        <v>457</v>
      </c>
      <c r="AK19" s="283" t="s">
        <v>458</v>
      </c>
      <c r="AL19" s="348" t="s">
        <v>456</v>
      </c>
      <c r="AM19" s="283" t="s">
        <v>458</v>
      </c>
      <c r="AN19" s="283" t="s">
        <v>458</v>
      </c>
      <c r="AO19" s="283" t="s">
        <v>458</v>
      </c>
      <c r="AP19" s="283" t="s">
        <v>458</v>
      </c>
      <c r="AQ19" s="283" t="s">
        <v>458</v>
      </c>
      <c r="AR19" s="283" t="s">
        <v>458</v>
      </c>
      <c r="AS19" s="283" t="s">
        <v>458</v>
      </c>
      <c r="AT19" s="283" t="s">
        <v>458</v>
      </c>
      <c r="AU19" s="283" t="s">
        <v>458</v>
      </c>
      <c r="AV19" s="283" t="s">
        <v>457</v>
      </c>
      <c r="AW19" s="283" t="s">
        <v>458</v>
      </c>
      <c r="AX19" s="283" t="s">
        <v>458</v>
      </c>
      <c r="AY19" s="283" t="s">
        <v>456</v>
      </c>
      <c r="AZ19" s="283" t="s">
        <v>456</v>
      </c>
      <c r="BA19" s="283" t="s">
        <v>456</v>
      </c>
      <c r="BB19" s="283" t="s">
        <v>456</v>
      </c>
      <c r="BC19" s="283" t="s">
        <v>457</v>
      </c>
      <c r="BD19" s="283" t="s">
        <v>457</v>
      </c>
      <c r="BE19" s="283" t="s">
        <v>458</v>
      </c>
      <c r="BF19" s="283" t="s">
        <v>458</v>
      </c>
      <c r="BG19" s="283" t="s">
        <v>457</v>
      </c>
      <c r="BH19" s="283" t="s">
        <v>458</v>
      </c>
      <c r="BI19" s="283" t="s">
        <v>457</v>
      </c>
      <c r="BJ19" s="283" t="s">
        <v>457</v>
      </c>
      <c r="BK19" s="283" t="s">
        <v>457</v>
      </c>
      <c r="BL19" s="352">
        <f t="shared" si="0"/>
        <v>26</v>
      </c>
      <c r="BM19" s="353">
        <f t="shared" si="1"/>
        <v>0.42622950819672129</v>
      </c>
      <c r="BN19" s="352">
        <f t="shared" si="2"/>
        <v>28</v>
      </c>
      <c r="BO19" s="353">
        <f t="shared" si="3"/>
        <v>0.45901639344262296</v>
      </c>
      <c r="BP19" s="354">
        <f t="shared" si="6"/>
        <v>0.9285714285714286</v>
      </c>
      <c r="BQ19" s="352">
        <f t="shared" si="4"/>
        <v>7</v>
      </c>
      <c r="BR19" s="353">
        <f t="shared" si="5"/>
        <v>0.11475409836065574</v>
      </c>
    </row>
    <row r="20" spans="1:70" ht="15.75" x14ac:dyDescent="0.25">
      <c r="A20" s="187" t="s">
        <v>254</v>
      </c>
      <c r="B20" s="188" t="s">
        <v>62</v>
      </c>
      <c r="C20" s="283" t="s">
        <v>457</v>
      </c>
      <c r="D20" s="283" t="s">
        <v>457</v>
      </c>
      <c r="E20" s="283" t="s">
        <v>457</v>
      </c>
      <c r="F20" s="283" t="s">
        <v>457</v>
      </c>
      <c r="G20" s="283" t="s">
        <v>457</v>
      </c>
      <c r="H20" s="283" t="s">
        <v>457</v>
      </c>
      <c r="I20" s="283" t="s">
        <v>456</v>
      </c>
      <c r="J20" s="283" t="s">
        <v>458</v>
      </c>
      <c r="K20" s="283" t="s">
        <v>457</v>
      </c>
      <c r="L20" s="283" t="s">
        <v>457</v>
      </c>
      <c r="M20" s="283" t="s">
        <v>458</v>
      </c>
      <c r="N20" s="283" t="s">
        <v>458</v>
      </c>
      <c r="O20" s="283" t="s">
        <v>458</v>
      </c>
      <c r="P20" s="283" t="s">
        <v>457</v>
      </c>
      <c r="Q20" s="283" t="s">
        <v>458</v>
      </c>
      <c r="R20" s="283" t="s">
        <v>457</v>
      </c>
      <c r="S20" s="283" t="s">
        <v>457</v>
      </c>
      <c r="T20" s="283" t="s">
        <v>457</v>
      </c>
      <c r="U20" s="283" t="s">
        <v>457</v>
      </c>
      <c r="V20" s="283" t="s">
        <v>458</v>
      </c>
      <c r="W20" s="283" t="s">
        <v>458</v>
      </c>
      <c r="X20" s="283" t="s">
        <v>457</v>
      </c>
      <c r="Y20" s="283" t="s">
        <v>457</v>
      </c>
      <c r="Z20" s="283" t="s">
        <v>456</v>
      </c>
      <c r="AA20" s="283" t="s">
        <v>458</v>
      </c>
      <c r="AB20" s="283" t="s">
        <v>458</v>
      </c>
      <c r="AC20" s="283" t="s">
        <v>458</v>
      </c>
      <c r="AD20" s="283" t="s">
        <v>458</v>
      </c>
      <c r="AE20" s="283" t="s">
        <v>457</v>
      </c>
      <c r="AF20" s="283" t="s">
        <v>457</v>
      </c>
      <c r="AG20" s="283" t="s">
        <v>457</v>
      </c>
      <c r="AH20" s="283" t="s">
        <v>458</v>
      </c>
      <c r="AI20" s="283" t="s">
        <v>458</v>
      </c>
      <c r="AJ20" s="283" t="s">
        <v>457</v>
      </c>
      <c r="AK20" s="283" t="s">
        <v>458</v>
      </c>
      <c r="AL20" s="348" t="s">
        <v>456</v>
      </c>
      <c r="AM20" s="283" t="s">
        <v>458</v>
      </c>
      <c r="AN20" s="283" t="s">
        <v>458</v>
      </c>
      <c r="AO20" s="283" t="s">
        <v>458</v>
      </c>
      <c r="AP20" s="283" t="s">
        <v>458</v>
      </c>
      <c r="AQ20" s="283" t="s">
        <v>458</v>
      </c>
      <c r="AR20" s="283" t="s">
        <v>458</v>
      </c>
      <c r="AS20" s="283" t="s">
        <v>458</v>
      </c>
      <c r="AT20" s="283" t="s">
        <v>458</v>
      </c>
      <c r="AU20" s="283" t="s">
        <v>458</v>
      </c>
      <c r="AV20" s="283" t="s">
        <v>457</v>
      </c>
      <c r="AW20" s="283" t="s">
        <v>458</v>
      </c>
      <c r="AX20" s="283" t="s">
        <v>458</v>
      </c>
      <c r="AY20" s="283" t="s">
        <v>456</v>
      </c>
      <c r="AZ20" s="283" t="s">
        <v>456</v>
      </c>
      <c r="BA20" s="283" t="s">
        <v>456</v>
      </c>
      <c r="BB20" s="283" t="s">
        <v>456</v>
      </c>
      <c r="BC20" s="283" t="s">
        <v>457</v>
      </c>
      <c r="BD20" s="283" t="s">
        <v>457</v>
      </c>
      <c r="BE20" s="283" t="s">
        <v>458</v>
      </c>
      <c r="BF20" s="283" t="s">
        <v>458</v>
      </c>
      <c r="BG20" s="283" t="s">
        <v>457</v>
      </c>
      <c r="BH20" s="283" t="s">
        <v>458</v>
      </c>
      <c r="BI20" s="283" t="s">
        <v>457</v>
      </c>
      <c r="BJ20" s="283" t="s">
        <v>457</v>
      </c>
      <c r="BK20" s="283" t="s">
        <v>457</v>
      </c>
      <c r="BL20" s="352">
        <f t="shared" si="0"/>
        <v>26</v>
      </c>
      <c r="BM20" s="353">
        <f t="shared" si="1"/>
        <v>0.42622950819672129</v>
      </c>
      <c r="BN20" s="352">
        <f t="shared" si="2"/>
        <v>28</v>
      </c>
      <c r="BO20" s="353">
        <f t="shared" si="3"/>
        <v>0.45901639344262296</v>
      </c>
      <c r="BP20" s="354">
        <f t="shared" si="6"/>
        <v>0.9285714285714286</v>
      </c>
      <c r="BQ20" s="352">
        <f t="shared" si="4"/>
        <v>7</v>
      </c>
      <c r="BR20" s="353">
        <f t="shared" si="5"/>
        <v>0.11475409836065574</v>
      </c>
    </row>
    <row r="21" spans="1:70" ht="15.75" x14ac:dyDescent="0.25">
      <c r="A21" s="187" t="s">
        <v>255</v>
      </c>
      <c r="B21" s="188" t="s">
        <v>63</v>
      </c>
      <c r="C21" s="283" t="s">
        <v>457</v>
      </c>
      <c r="D21" s="283" t="s">
        <v>457</v>
      </c>
      <c r="E21" s="283" t="s">
        <v>457</v>
      </c>
      <c r="F21" s="283" t="s">
        <v>457</v>
      </c>
      <c r="G21" s="283" t="s">
        <v>457</v>
      </c>
      <c r="H21" s="283" t="s">
        <v>457</v>
      </c>
      <c r="I21" s="283" t="s">
        <v>456</v>
      </c>
      <c r="J21" s="283" t="s">
        <v>458</v>
      </c>
      <c r="K21" s="283" t="s">
        <v>457</v>
      </c>
      <c r="L21" s="283" t="s">
        <v>457</v>
      </c>
      <c r="M21" s="283" t="s">
        <v>458</v>
      </c>
      <c r="N21" s="283" t="s">
        <v>458</v>
      </c>
      <c r="O21" s="283" t="s">
        <v>458</v>
      </c>
      <c r="P21" s="283" t="s">
        <v>457</v>
      </c>
      <c r="Q21" s="283" t="s">
        <v>458</v>
      </c>
      <c r="R21" s="283" t="s">
        <v>457</v>
      </c>
      <c r="S21" s="283" t="s">
        <v>457</v>
      </c>
      <c r="T21" s="283" t="s">
        <v>457</v>
      </c>
      <c r="U21" s="283" t="s">
        <v>457</v>
      </c>
      <c r="V21" s="283" t="s">
        <v>458</v>
      </c>
      <c r="W21" s="283" t="s">
        <v>458</v>
      </c>
      <c r="X21" s="283" t="s">
        <v>457</v>
      </c>
      <c r="Y21" s="283" t="s">
        <v>457</v>
      </c>
      <c r="Z21" s="283" t="s">
        <v>456</v>
      </c>
      <c r="AA21" s="283" t="s">
        <v>458</v>
      </c>
      <c r="AB21" s="283" t="s">
        <v>458</v>
      </c>
      <c r="AC21" s="283" t="s">
        <v>458</v>
      </c>
      <c r="AD21" s="283" t="s">
        <v>458</v>
      </c>
      <c r="AE21" s="283" t="s">
        <v>457</v>
      </c>
      <c r="AF21" s="283" t="s">
        <v>457</v>
      </c>
      <c r="AG21" s="283" t="s">
        <v>457</v>
      </c>
      <c r="AH21" s="283" t="s">
        <v>458</v>
      </c>
      <c r="AI21" s="283" t="s">
        <v>458</v>
      </c>
      <c r="AJ21" s="283" t="s">
        <v>457</v>
      </c>
      <c r="AK21" s="283" t="s">
        <v>458</v>
      </c>
      <c r="AL21" s="348" t="s">
        <v>456</v>
      </c>
      <c r="AM21" s="283" t="s">
        <v>458</v>
      </c>
      <c r="AN21" s="283" t="s">
        <v>458</v>
      </c>
      <c r="AO21" s="283" t="s">
        <v>458</v>
      </c>
      <c r="AP21" s="283" t="s">
        <v>458</v>
      </c>
      <c r="AQ21" s="283" t="s">
        <v>458</v>
      </c>
      <c r="AR21" s="283" t="s">
        <v>458</v>
      </c>
      <c r="AS21" s="283" t="s">
        <v>458</v>
      </c>
      <c r="AT21" s="283" t="s">
        <v>458</v>
      </c>
      <c r="AU21" s="283" t="s">
        <v>458</v>
      </c>
      <c r="AV21" s="283" t="s">
        <v>457</v>
      </c>
      <c r="AW21" s="283" t="s">
        <v>458</v>
      </c>
      <c r="AX21" s="283" t="s">
        <v>458</v>
      </c>
      <c r="AY21" s="283" t="s">
        <v>456</v>
      </c>
      <c r="AZ21" s="283" t="s">
        <v>456</v>
      </c>
      <c r="BA21" s="283" t="s">
        <v>456</v>
      </c>
      <c r="BB21" s="283" t="s">
        <v>456</v>
      </c>
      <c r="BC21" s="283" t="s">
        <v>457</v>
      </c>
      <c r="BD21" s="283" t="s">
        <v>457</v>
      </c>
      <c r="BE21" s="283" t="s">
        <v>458</v>
      </c>
      <c r="BF21" s="283" t="s">
        <v>458</v>
      </c>
      <c r="BG21" s="283" t="s">
        <v>457</v>
      </c>
      <c r="BH21" s="283" t="s">
        <v>458</v>
      </c>
      <c r="BI21" s="283" t="s">
        <v>457</v>
      </c>
      <c r="BJ21" s="283" t="s">
        <v>457</v>
      </c>
      <c r="BK21" s="283" t="s">
        <v>457</v>
      </c>
      <c r="BL21" s="352">
        <f t="shared" si="0"/>
        <v>26</v>
      </c>
      <c r="BM21" s="353">
        <f t="shared" si="1"/>
        <v>0.42622950819672129</v>
      </c>
      <c r="BN21" s="352">
        <f t="shared" si="2"/>
        <v>28</v>
      </c>
      <c r="BO21" s="353">
        <f t="shared" si="3"/>
        <v>0.45901639344262296</v>
      </c>
      <c r="BP21" s="354">
        <f t="shared" si="6"/>
        <v>0.9285714285714286</v>
      </c>
      <c r="BQ21" s="352">
        <f t="shared" si="4"/>
        <v>7</v>
      </c>
      <c r="BR21" s="353">
        <f t="shared" si="5"/>
        <v>0.11475409836065574</v>
      </c>
    </row>
    <row r="22" spans="1:70" ht="15.75" x14ac:dyDescent="0.25">
      <c r="A22" s="187" t="s">
        <v>256</v>
      </c>
      <c r="B22" s="188" t="s">
        <v>64</v>
      </c>
      <c r="C22" s="283" t="s">
        <v>457</v>
      </c>
      <c r="D22" s="283" t="s">
        <v>457</v>
      </c>
      <c r="E22" s="283" t="s">
        <v>457</v>
      </c>
      <c r="F22" s="283" t="s">
        <v>457</v>
      </c>
      <c r="G22" s="283" t="s">
        <v>457</v>
      </c>
      <c r="H22" s="283" t="s">
        <v>457</v>
      </c>
      <c r="I22" s="283" t="s">
        <v>456</v>
      </c>
      <c r="J22" s="283" t="s">
        <v>458</v>
      </c>
      <c r="K22" s="283" t="s">
        <v>457</v>
      </c>
      <c r="L22" s="283" t="s">
        <v>457</v>
      </c>
      <c r="M22" s="283" t="s">
        <v>458</v>
      </c>
      <c r="N22" s="283" t="s">
        <v>458</v>
      </c>
      <c r="O22" s="283" t="s">
        <v>458</v>
      </c>
      <c r="P22" s="283" t="s">
        <v>457</v>
      </c>
      <c r="Q22" s="283" t="s">
        <v>458</v>
      </c>
      <c r="R22" s="283" t="s">
        <v>457</v>
      </c>
      <c r="S22" s="283" t="s">
        <v>457</v>
      </c>
      <c r="T22" s="283" t="s">
        <v>457</v>
      </c>
      <c r="U22" s="283" t="s">
        <v>457</v>
      </c>
      <c r="V22" s="283" t="s">
        <v>458</v>
      </c>
      <c r="W22" s="283" t="s">
        <v>458</v>
      </c>
      <c r="X22" s="283" t="s">
        <v>457</v>
      </c>
      <c r="Y22" s="283" t="s">
        <v>457</v>
      </c>
      <c r="Z22" s="283" t="s">
        <v>456</v>
      </c>
      <c r="AA22" s="283" t="s">
        <v>458</v>
      </c>
      <c r="AB22" s="283" t="s">
        <v>458</v>
      </c>
      <c r="AC22" s="283" t="s">
        <v>458</v>
      </c>
      <c r="AD22" s="283" t="s">
        <v>458</v>
      </c>
      <c r="AE22" s="283" t="s">
        <v>457</v>
      </c>
      <c r="AF22" s="283" t="s">
        <v>457</v>
      </c>
      <c r="AG22" s="283" t="s">
        <v>457</v>
      </c>
      <c r="AH22" s="283" t="s">
        <v>458</v>
      </c>
      <c r="AI22" s="283" t="s">
        <v>458</v>
      </c>
      <c r="AJ22" s="283" t="s">
        <v>457</v>
      </c>
      <c r="AK22" s="283" t="s">
        <v>458</v>
      </c>
      <c r="AL22" s="348" t="s">
        <v>456</v>
      </c>
      <c r="AM22" s="283" t="s">
        <v>458</v>
      </c>
      <c r="AN22" s="283" t="s">
        <v>458</v>
      </c>
      <c r="AO22" s="283" t="s">
        <v>458</v>
      </c>
      <c r="AP22" s="283" t="s">
        <v>458</v>
      </c>
      <c r="AQ22" s="283" t="s">
        <v>458</v>
      </c>
      <c r="AR22" s="283" t="s">
        <v>458</v>
      </c>
      <c r="AS22" s="283" t="s">
        <v>458</v>
      </c>
      <c r="AT22" s="283" t="s">
        <v>458</v>
      </c>
      <c r="AU22" s="283" t="s">
        <v>458</v>
      </c>
      <c r="AV22" s="283" t="s">
        <v>457</v>
      </c>
      <c r="AW22" s="283" t="s">
        <v>458</v>
      </c>
      <c r="AX22" s="283" t="s">
        <v>458</v>
      </c>
      <c r="AY22" s="283" t="s">
        <v>456</v>
      </c>
      <c r="AZ22" s="283" t="s">
        <v>456</v>
      </c>
      <c r="BA22" s="283" t="s">
        <v>456</v>
      </c>
      <c r="BB22" s="283" t="s">
        <v>456</v>
      </c>
      <c r="BC22" s="283" t="s">
        <v>457</v>
      </c>
      <c r="BD22" s="283" t="s">
        <v>457</v>
      </c>
      <c r="BE22" s="283" t="s">
        <v>458</v>
      </c>
      <c r="BF22" s="283" t="s">
        <v>458</v>
      </c>
      <c r="BG22" s="283" t="s">
        <v>457</v>
      </c>
      <c r="BH22" s="283" t="s">
        <v>458</v>
      </c>
      <c r="BI22" s="283" t="s">
        <v>457</v>
      </c>
      <c r="BJ22" s="283" t="s">
        <v>457</v>
      </c>
      <c r="BK22" s="283" t="s">
        <v>457</v>
      </c>
      <c r="BL22" s="352">
        <f t="shared" si="0"/>
        <v>26</v>
      </c>
      <c r="BM22" s="353">
        <f t="shared" si="1"/>
        <v>0.42622950819672129</v>
      </c>
      <c r="BN22" s="352">
        <f t="shared" si="2"/>
        <v>28</v>
      </c>
      <c r="BO22" s="353">
        <f t="shared" si="3"/>
        <v>0.45901639344262296</v>
      </c>
      <c r="BP22" s="354">
        <f t="shared" si="6"/>
        <v>0.9285714285714286</v>
      </c>
      <c r="BQ22" s="352">
        <f t="shared" si="4"/>
        <v>7</v>
      </c>
      <c r="BR22" s="353">
        <f t="shared" si="5"/>
        <v>0.11475409836065574</v>
      </c>
    </row>
    <row r="23" spans="1:70" ht="15.75" x14ac:dyDescent="0.25">
      <c r="A23" s="187" t="s">
        <v>257</v>
      </c>
      <c r="B23" s="188" t="s">
        <v>65</v>
      </c>
      <c r="C23" s="283" t="s">
        <v>457</v>
      </c>
      <c r="D23" s="283" t="s">
        <v>457</v>
      </c>
      <c r="E23" s="283" t="s">
        <v>457</v>
      </c>
      <c r="F23" s="283" t="s">
        <v>457</v>
      </c>
      <c r="G23" s="283" t="s">
        <v>457</v>
      </c>
      <c r="H23" s="283" t="s">
        <v>457</v>
      </c>
      <c r="I23" s="283" t="s">
        <v>456</v>
      </c>
      <c r="J23" s="283" t="s">
        <v>458</v>
      </c>
      <c r="K23" s="283" t="s">
        <v>457</v>
      </c>
      <c r="L23" s="283" t="s">
        <v>457</v>
      </c>
      <c r="M23" s="283" t="s">
        <v>458</v>
      </c>
      <c r="N23" s="283" t="s">
        <v>458</v>
      </c>
      <c r="O23" s="283" t="s">
        <v>458</v>
      </c>
      <c r="P23" s="283" t="s">
        <v>456</v>
      </c>
      <c r="Q23" s="283" t="s">
        <v>458</v>
      </c>
      <c r="R23" s="283" t="s">
        <v>457</v>
      </c>
      <c r="S23" s="283" t="s">
        <v>457</v>
      </c>
      <c r="T23" s="283" t="s">
        <v>457</v>
      </c>
      <c r="U23" s="283" t="s">
        <v>457</v>
      </c>
      <c r="V23" s="283" t="s">
        <v>458</v>
      </c>
      <c r="W23" s="283" t="s">
        <v>458</v>
      </c>
      <c r="X23" s="283" t="s">
        <v>457</v>
      </c>
      <c r="Y23" s="283" t="s">
        <v>457</v>
      </c>
      <c r="Z23" s="283" t="s">
        <v>456</v>
      </c>
      <c r="AA23" s="283" t="s">
        <v>458</v>
      </c>
      <c r="AB23" s="283" t="s">
        <v>458</v>
      </c>
      <c r="AC23" s="283" t="s">
        <v>458</v>
      </c>
      <c r="AD23" s="283" t="s">
        <v>458</v>
      </c>
      <c r="AE23" s="283" t="s">
        <v>457</v>
      </c>
      <c r="AF23" s="283" t="s">
        <v>457</v>
      </c>
      <c r="AG23" s="283" t="s">
        <v>457</v>
      </c>
      <c r="AH23" s="283" t="s">
        <v>458</v>
      </c>
      <c r="AI23" s="283" t="s">
        <v>458</v>
      </c>
      <c r="AJ23" s="283" t="s">
        <v>457</v>
      </c>
      <c r="AK23" s="283" t="s">
        <v>458</v>
      </c>
      <c r="AL23" s="348" t="s">
        <v>456</v>
      </c>
      <c r="AM23" s="283" t="s">
        <v>458</v>
      </c>
      <c r="AN23" s="283" t="s">
        <v>458</v>
      </c>
      <c r="AO23" s="283" t="s">
        <v>458</v>
      </c>
      <c r="AP23" s="283" t="s">
        <v>458</v>
      </c>
      <c r="AQ23" s="283" t="s">
        <v>458</v>
      </c>
      <c r="AR23" s="283" t="s">
        <v>458</v>
      </c>
      <c r="AS23" s="283" t="s">
        <v>458</v>
      </c>
      <c r="AT23" s="283" t="s">
        <v>458</v>
      </c>
      <c r="AU23" s="283" t="s">
        <v>458</v>
      </c>
      <c r="AV23" s="283" t="s">
        <v>457</v>
      </c>
      <c r="AW23" s="283" t="s">
        <v>458</v>
      </c>
      <c r="AX23" s="283" t="s">
        <v>458</v>
      </c>
      <c r="AY23" s="283" t="s">
        <v>456</v>
      </c>
      <c r="AZ23" s="283" t="s">
        <v>456</v>
      </c>
      <c r="BA23" s="283" t="s">
        <v>456</v>
      </c>
      <c r="BB23" s="283" t="s">
        <v>456</v>
      </c>
      <c r="BC23" s="283" t="s">
        <v>457</v>
      </c>
      <c r="BD23" s="283" t="s">
        <v>457</v>
      </c>
      <c r="BE23" s="283" t="s">
        <v>458</v>
      </c>
      <c r="BF23" s="283" t="s">
        <v>458</v>
      </c>
      <c r="BG23" s="283" t="s">
        <v>457</v>
      </c>
      <c r="BH23" s="283" t="s">
        <v>458</v>
      </c>
      <c r="BI23" s="283" t="s">
        <v>457</v>
      </c>
      <c r="BJ23" s="283" t="s">
        <v>457</v>
      </c>
      <c r="BK23" s="283" t="s">
        <v>457</v>
      </c>
      <c r="BL23" s="352">
        <f t="shared" si="0"/>
        <v>25</v>
      </c>
      <c r="BM23" s="353">
        <f t="shared" si="1"/>
        <v>0.4098360655737705</v>
      </c>
      <c r="BN23" s="352">
        <f t="shared" si="2"/>
        <v>28</v>
      </c>
      <c r="BO23" s="353">
        <f t="shared" si="3"/>
        <v>0.45901639344262296</v>
      </c>
      <c r="BP23" s="354">
        <f t="shared" si="6"/>
        <v>0.8928571428571429</v>
      </c>
      <c r="BQ23" s="352">
        <f t="shared" si="4"/>
        <v>8</v>
      </c>
      <c r="BR23" s="353">
        <f t="shared" si="5"/>
        <v>0.13114754098360656</v>
      </c>
    </row>
    <row r="24" spans="1:70" ht="15.75" x14ac:dyDescent="0.25">
      <c r="A24" s="187" t="s">
        <v>258</v>
      </c>
      <c r="B24" s="188" t="s">
        <v>66</v>
      </c>
      <c r="C24" s="283" t="s">
        <v>457</v>
      </c>
      <c r="D24" s="283" t="s">
        <v>457</v>
      </c>
      <c r="E24" s="283" t="s">
        <v>457</v>
      </c>
      <c r="F24" s="283" t="s">
        <v>457</v>
      </c>
      <c r="G24" s="283" t="s">
        <v>457</v>
      </c>
      <c r="H24" s="283" t="s">
        <v>457</v>
      </c>
      <c r="I24" s="283" t="s">
        <v>456</v>
      </c>
      <c r="J24" s="283" t="s">
        <v>458</v>
      </c>
      <c r="K24" s="283" t="s">
        <v>457</v>
      </c>
      <c r="L24" s="283" t="s">
        <v>457</v>
      </c>
      <c r="M24" s="283" t="s">
        <v>458</v>
      </c>
      <c r="N24" s="283" t="s">
        <v>458</v>
      </c>
      <c r="O24" s="283" t="s">
        <v>458</v>
      </c>
      <c r="P24" s="283" t="s">
        <v>457</v>
      </c>
      <c r="Q24" s="283" t="s">
        <v>458</v>
      </c>
      <c r="R24" s="283" t="s">
        <v>457</v>
      </c>
      <c r="S24" s="283" t="s">
        <v>457</v>
      </c>
      <c r="T24" s="283" t="s">
        <v>457</v>
      </c>
      <c r="U24" s="283" t="s">
        <v>457</v>
      </c>
      <c r="V24" s="283" t="s">
        <v>458</v>
      </c>
      <c r="W24" s="283" t="s">
        <v>458</v>
      </c>
      <c r="X24" s="283" t="s">
        <v>457</v>
      </c>
      <c r="Y24" s="283" t="s">
        <v>457</v>
      </c>
      <c r="Z24" s="283" t="s">
        <v>456</v>
      </c>
      <c r="AA24" s="283" t="s">
        <v>458</v>
      </c>
      <c r="AB24" s="283" t="s">
        <v>458</v>
      </c>
      <c r="AC24" s="283" t="s">
        <v>458</v>
      </c>
      <c r="AD24" s="283" t="s">
        <v>458</v>
      </c>
      <c r="AE24" s="283" t="s">
        <v>457</v>
      </c>
      <c r="AF24" s="283" t="s">
        <v>457</v>
      </c>
      <c r="AG24" s="283" t="s">
        <v>457</v>
      </c>
      <c r="AH24" s="283" t="s">
        <v>458</v>
      </c>
      <c r="AI24" s="283" t="s">
        <v>458</v>
      </c>
      <c r="AJ24" s="283" t="s">
        <v>457</v>
      </c>
      <c r="AK24" s="283" t="s">
        <v>458</v>
      </c>
      <c r="AL24" s="348" t="s">
        <v>456</v>
      </c>
      <c r="AM24" s="283" t="s">
        <v>458</v>
      </c>
      <c r="AN24" s="283" t="s">
        <v>458</v>
      </c>
      <c r="AO24" s="283" t="s">
        <v>458</v>
      </c>
      <c r="AP24" s="283" t="s">
        <v>458</v>
      </c>
      <c r="AQ24" s="283" t="s">
        <v>458</v>
      </c>
      <c r="AR24" s="283" t="s">
        <v>458</v>
      </c>
      <c r="AS24" s="283" t="s">
        <v>458</v>
      </c>
      <c r="AT24" s="283" t="s">
        <v>458</v>
      </c>
      <c r="AU24" s="283" t="s">
        <v>458</v>
      </c>
      <c r="AV24" s="283" t="s">
        <v>457</v>
      </c>
      <c r="AW24" s="283" t="s">
        <v>458</v>
      </c>
      <c r="AX24" s="283" t="s">
        <v>458</v>
      </c>
      <c r="AY24" s="283" t="s">
        <v>456</v>
      </c>
      <c r="AZ24" s="283" t="s">
        <v>456</v>
      </c>
      <c r="BA24" s="283" t="s">
        <v>456</v>
      </c>
      <c r="BB24" s="283" t="s">
        <v>456</v>
      </c>
      <c r="BC24" s="283" t="s">
        <v>457</v>
      </c>
      <c r="BD24" s="283" t="s">
        <v>457</v>
      </c>
      <c r="BE24" s="283" t="s">
        <v>458</v>
      </c>
      <c r="BF24" s="283" t="s">
        <v>458</v>
      </c>
      <c r="BG24" s="283" t="s">
        <v>457</v>
      </c>
      <c r="BH24" s="283" t="s">
        <v>458</v>
      </c>
      <c r="BI24" s="283" t="s">
        <v>457</v>
      </c>
      <c r="BJ24" s="283" t="s">
        <v>457</v>
      </c>
      <c r="BK24" s="283" t="s">
        <v>457</v>
      </c>
      <c r="BL24" s="352">
        <f t="shared" si="0"/>
        <v>26</v>
      </c>
      <c r="BM24" s="353">
        <f t="shared" si="1"/>
        <v>0.42622950819672129</v>
      </c>
      <c r="BN24" s="352">
        <f t="shared" si="2"/>
        <v>28</v>
      </c>
      <c r="BO24" s="353">
        <f t="shared" si="3"/>
        <v>0.45901639344262296</v>
      </c>
      <c r="BP24" s="354">
        <f t="shared" si="6"/>
        <v>0.9285714285714286</v>
      </c>
      <c r="BQ24" s="352">
        <f t="shared" si="4"/>
        <v>7</v>
      </c>
      <c r="BR24" s="353">
        <f t="shared" si="5"/>
        <v>0.11475409836065574</v>
      </c>
    </row>
    <row r="25" spans="1:70" ht="15.75" x14ac:dyDescent="0.25">
      <c r="A25" s="187" t="s">
        <v>259</v>
      </c>
      <c r="B25" s="188" t="s">
        <v>67</v>
      </c>
      <c r="C25" s="283" t="s">
        <v>457</v>
      </c>
      <c r="D25" s="283" t="s">
        <v>457</v>
      </c>
      <c r="E25" s="283" t="s">
        <v>457</v>
      </c>
      <c r="F25" s="283" t="s">
        <v>457</v>
      </c>
      <c r="G25" s="283" t="s">
        <v>457</v>
      </c>
      <c r="H25" s="283" t="s">
        <v>457</v>
      </c>
      <c r="I25" s="283" t="s">
        <v>456</v>
      </c>
      <c r="J25" s="283" t="s">
        <v>458</v>
      </c>
      <c r="K25" s="283" t="s">
        <v>457</v>
      </c>
      <c r="L25" s="283" t="s">
        <v>457</v>
      </c>
      <c r="M25" s="283" t="s">
        <v>458</v>
      </c>
      <c r="N25" s="283" t="s">
        <v>458</v>
      </c>
      <c r="O25" s="283" t="s">
        <v>458</v>
      </c>
      <c r="P25" s="283" t="s">
        <v>457</v>
      </c>
      <c r="Q25" s="283" t="s">
        <v>458</v>
      </c>
      <c r="R25" s="283" t="s">
        <v>457</v>
      </c>
      <c r="S25" s="283" t="s">
        <v>457</v>
      </c>
      <c r="T25" s="283" t="s">
        <v>457</v>
      </c>
      <c r="U25" s="283" t="s">
        <v>457</v>
      </c>
      <c r="V25" s="283" t="s">
        <v>458</v>
      </c>
      <c r="W25" s="283" t="s">
        <v>458</v>
      </c>
      <c r="X25" s="283" t="s">
        <v>457</v>
      </c>
      <c r="Y25" s="283" t="s">
        <v>457</v>
      </c>
      <c r="Z25" s="283" t="s">
        <v>456</v>
      </c>
      <c r="AA25" s="283" t="s">
        <v>458</v>
      </c>
      <c r="AB25" s="283" t="s">
        <v>458</v>
      </c>
      <c r="AC25" s="283" t="s">
        <v>458</v>
      </c>
      <c r="AD25" s="283" t="s">
        <v>458</v>
      </c>
      <c r="AE25" s="283" t="s">
        <v>457</v>
      </c>
      <c r="AF25" s="283" t="s">
        <v>457</v>
      </c>
      <c r="AG25" s="283" t="s">
        <v>457</v>
      </c>
      <c r="AH25" s="283" t="s">
        <v>458</v>
      </c>
      <c r="AI25" s="283" t="s">
        <v>458</v>
      </c>
      <c r="AJ25" s="283" t="s">
        <v>457</v>
      </c>
      <c r="AK25" s="283" t="s">
        <v>458</v>
      </c>
      <c r="AL25" s="348" t="s">
        <v>456</v>
      </c>
      <c r="AM25" s="283" t="s">
        <v>458</v>
      </c>
      <c r="AN25" s="283" t="s">
        <v>458</v>
      </c>
      <c r="AO25" s="283" t="s">
        <v>458</v>
      </c>
      <c r="AP25" s="283" t="s">
        <v>458</v>
      </c>
      <c r="AQ25" s="283" t="s">
        <v>458</v>
      </c>
      <c r="AR25" s="283" t="s">
        <v>458</v>
      </c>
      <c r="AS25" s="283" t="s">
        <v>458</v>
      </c>
      <c r="AT25" s="283" t="s">
        <v>458</v>
      </c>
      <c r="AU25" s="283" t="s">
        <v>458</v>
      </c>
      <c r="AV25" s="283" t="s">
        <v>457</v>
      </c>
      <c r="AW25" s="283" t="s">
        <v>458</v>
      </c>
      <c r="AX25" s="283" t="s">
        <v>458</v>
      </c>
      <c r="AY25" s="283" t="s">
        <v>456</v>
      </c>
      <c r="AZ25" s="283" t="s">
        <v>456</v>
      </c>
      <c r="BA25" s="283" t="s">
        <v>456</v>
      </c>
      <c r="BB25" s="283" t="s">
        <v>456</v>
      </c>
      <c r="BC25" s="283" t="s">
        <v>457</v>
      </c>
      <c r="BD25" s="283" t="s">
        <v>457</v>
      </c>
      <c r="BE25" s="283" t="s">
        <v>458</v>
      </c>
      <c r="BF25" s="283" t="s">
        <v>458</v>
      </c>
      <c r="BG25" s="283" t="s">
        <v>457</v>
      </c>
      <c r="BH25" s="283" t="s">
        <v>458</v>
      </c>
      <c r="BI25" s="283" t="s">
        <v>457</v>
      </c>
      <c r="BJ25" s="283" t="s">
        <v>457</v>
      </c>
      <c r="BK25" s="283" t="s">
        <v>457</v>
      </c>
      <c r="BL25" s="352">
        <f t="shared" si="0"/>
        <v>26</v>
      </c>
      <c r="BM25" s="353">
        <f t="shared" si="1"/>
        <v>0.42622950819672129</v>
      </c>
      <c r="BN25" s="352">
        <f t="shared" si="2"/>
        <v>28</v>
      </c>
      <c r="BO25" s="353">
        <f t="shared" si="3"/>
        <v>0.45901639344262296</v>
      </c>
      <c r="BP25" s="354">
        <f t="shared" si="6"/>
        <v>0.9285714285714286</v>
      </c>
      <c r="BQ25" s="352">
        <f t="shared" si="4"/>
        <v>7</v>
      </c>
      <c r="BR25" s="353">
        <f t="shared" si="5"/>
        <v>0.11475409836065574</v>
      </c>
    </row>
    <row r="26" spans="1:70" ht="15.75" x14ac:dyDescent="0.25">
      <c r="A26" s="187" t="s">
        <v>260</v>
      </c>
      <c r="B26" s="188" t="s">
        <v>69</v>
      </c>
      <c r="C26" s="283" t="s">
        <v>457</v>
      </c>
      <c r="D26" s="283" t="s">
        <v>457</v>
      </c>
      <c r="E26" s="283" t="s">
        <v>457</v>
      </c>
      <c r="F26" s="283" t="s">
        <v>457</v>
      </c>
      <c r="G26" s="283" t="s">
        <v>457</v>
      </c>
      <c r="H26" s="283" t="s">
        <v>457</v>
      </c>
      <c r="I26" s="283" t="s">
        <v>457</v>
      </c>
      <c r="J26" s="283" t="s">
        <v>458</v>
      </c>
      <c r="K26" s="283" t="s">
        <v>457</v>
      </c>
      <c r="L26" s="283" t="s">
        <v>457</v>
      </c>
      <c r="M26" s="283" t="s">
        <v>458</v>
      </c>
      <c r="N26" s="283" t="s">
        <v>458</v>
      </c>
      <c r="O26" s="283" t="s">
        <v>458</v>
      </c>
      <c r="P26" s="283" t="s">
        <v>458</v>
      </c>
      <c r="Q26" s="283" t="s">
        <v>457</v>
      </c>
      <c r="R26" s="283" t="s">
        <v>457</v>
      </c>
      <c r="S26" s="283" t="s">
        <v>458</v>
      </c>
      <c r="T26" s="283" t="s">
        <v>457</v>
      </c>
      <c r="U26" s="283" t="s">
        <v>457</v>
      </c>
      <c r="V26" s="283" t="s">
        <v>457</v>
      </c>
      <c r="W26" s="283" t="s">
        <v>457</v>
      </c>
      <c r="X26" s="283" t="s">
        <v>458</v>
      </c>
      <c r="Y26" s="283" t="s">
        <v>458</v>
      </c>
      <c r="Z26" s="283" t="s">
        <v>457</v>
      </c>
      <c r="AA26" s="283" t="s">
        <v>458</v>
      </c>
      <c r="AB26" s="283" t="s">
        <v>458</v>
      </c>
      <c r="AC26" s="283" t="s">
        <v>458</v>
      </c>
      <c r="AD26" s="283" t="s">
        <v>458</v>
      </c>
      <c r="AE26" s="283" t="s">
        <v>458</v>
      </c>
      <c r="AF26" s="283" t="s">
        <v>458</v>
      </c>
      <c r="AG26" s="283" t="s">
        <v>458</v>
      </c>
      <c r="AH26" s="283" t="s">
        <v>457</v>
      </c>
      <c r="AI26" s="283" t="s">
        <v>458</v>
      </c>
      <c r="AJ26" s="283" t="s">
        <v>457</v>
      </c>
      <c r="AK26" s="283" t="s">
        <v>457</v>
      </c>
      <c r="AL26" s="348" t="s">
        <v>457</v>
      </c>
      <c r="AM26" s="283" t="s">
        <v>458</v>
      </c>
      <c r="AN26" s="283" t="s">
        <v>458</v>
      </c>
      <c r="AO26" s="283" t="s">
        <v>458</v>
      </c>
      <c r="AP26" s="283" t="s">
        <v>457</v>
      </c>
      <c r="AQ26" s="283" t="s">
        <v>458</v>
      </c>
      <c r="AR26" s="283" t="s">
        <v>458</v>
      </c>
      <c r="AS26" s="283" t="s">
        <v>458</v>
      </c>
      <c r="AT26" s="283" t="s">
        <v>457</v>
      </c>
      <c r="AU26" s="283" t="s">
        <v>458</v>
      </c>
      <c r="AV26" s="283" t="s">
        <v>457</v>
      </c>
      <c r="AW26" s="283" t="s">
        <v>458</v>
      </c>
      <c r="AX26" s="283" t="s">
        <v>458</v>
      </c>
      <c r="AY26" s="283" t="s">
        <v>456</v>
      </c>
      <c r="AZ26" s="283" t="s">
        <v>456</v>
      </c>
      <c r="BA26" s="283" t="s">
        <v>456</v>
      </c>
      <c r="BB26" s="283" t="s">
        <v>456</v>
      </c>
      <c r="BC26" s="283" t="s">
        <v>457</v>
      </c>
      <c r="BD26" s="283" t="s">
        <v>458</v>
      </c>
      <c r="BE26" s="283" t="s">
        <v>457</v>
      </c>
      <c r="BF26" s="283" t="s">
        <v>457</v>
      </c>
      <c r="BG26" s="283" t="s">
        <v>457</v>
      </c>
      <c r="BH26" s="283" t="s">
        <v>458</v>
      </c>
      <c r="BI26" s="283" t="s">
        <v>457</v>
      </c>
      <c r="BJ26" s="283" t="s">
        <v>457</v>
      </c>
      <c r="BK26" s="283" t="s">
        <v>457</v>
      </c>
      <c r="BL26" s="352">
        <f t="shared" si="0"/>
        <v>30</v>
      </c>
      <c r="BM26" s="353">
        <f t="shared" si="1"/>
        <v>0.49180327868852458</v>
      </c>
      <c r="BN26" s="352">
        <f t="shared" si="2"/>
        <v>27</v>
      </c>
      <c r="BO26" s="353">
        <f t="shared" si="3"/>
        <v>0.44262295081967212</v>
      </c>
      <c r="BP26" s="354">
        <f t="shared" si="6"/>
        <v>1.1111111111111112</v>
      </c>
      <c r="BQ26" s="352">
        <f t="shared" si="4"/>
        <v>4</v>
      </c>
      <c r="BR26" s="353">
        <f t="shared" si="5"/>
        <v>6.5573770491803282E-2</v>
      </c>
    </row>
    <row r="27" spans="1:70" ht="15.75" x14ac:dyDescent="0.25">
      <c r="A27" s="187" t="s">
        <v>261</v>
      </c>
      <c r="B27" s="188" t="s">
        <v>70</v>
      </c>
      <c r="C27" s="283" t="s">
        <v>457</v>
      </c>
      <c r="D27" s="283" t="s">
        <v>457</v>
      </c>
      <c r="E27" s="283" t="s">
        <v>457</v>
      </c>
      <c r="F27" s="283" t="s">
        <v>457</v>
      </c>
      <c r="G27" s="283" t="s">
        <v>457</v>
      </c>
      <c r="H27" s="283" t="s">
        <v>457</v>
      </c>
      <c r="I27" s="283" t="s">
        <v>457</v>
      </c>
      <c r="J27" s="283" t="s">
        <v>458</v>
      </c>
      <c r="K27" s="283" t="s">
        <v>457</v>
      </c>
      <c r="L27" s="283" t="s">
        <v>457</v>
      </c>
      <c r="M27" s="283" t="s">
        <v>458</v>
      </c>
      <c r="N27" s="283" t="s">
        <v>458</v>
      </c>
      <c r="O27" s="283" t="s">
        <v>458</v>
      </c>
      <c r="P27" s="283" t="s">
        <v>458</v>
      </c>
      <c r="Q27" s="283" t="s">
        <v>457</v>
      </c>
      <c r="R27" s="283" t="s">
        <v>457</v>
      </c>
      <c r="S27" s="283" t="s">
        <v>458</v>
      </c>
      <c r="T27" s="283" t="s">
        <v>457</v>
      </c>
      <c r="U27" s="283" t="s">
        <v>457</v>
      </c>
      <c r="V27" s="283" t="s">
        <v>457</v>
      </c>
      <c r="W27" s="283" t="s">
        <v>457</v>
      </c>
      <c r="X27" s="283" t="s">
        <v>458</v>
      </c>
      <c r="Y27" s="283" t="s">
        <v>458</v>
      </c>
      <c r="Z27" s="283" t="s">
        <v>457</v>
      </c>
      <c r="AA27" s="283" t="s">
        <v>458</v>
      </c>
      <c r="AB27" s="283" t="s">
        <v>458</v>
      </c>
      <c r="AC27" s="283" t="s">
        <v>458</v>
      </c>
      <c r="AD27" s="283" t="s">
        <v>458</v>
      </c>
      <c r="AE27" s="283" t="s">
        <v>458</v>
      </c>
      <c r="AF27" s="283" t="s">
        <v>458</v>
      </c>
      <c r="AG27" s="283" t="s">
        <v>458</v>
      </c>
      <c r="AH27" s="283" t="s">
        <v>457</v>
      </c>
      <c r="AI27" s="283" t="s">
        <v>458</v>
      </c>
      <c r="AJ27" s="283" t="s">
        <v>457</v>
      </c>
      <c r="AK27" s="283" t="s">
        <v>457</v>
      </c>
      <c r="AL27" s="348" t="s">
        <v>457</v>
      </c>
      <c r="AM27" s="283" t="s">
        <v>458</v>
      </c>
      <c r="AN27" s="283" t="s">
        <v>458</v>
      </c>
      <c r="AO27" s="283" t="s">
        <v>458</v>
      </c>
      <c r="AP27" s="283" t="s">
        <v>457</v>
      </c>
      <c r="AQ27" s="283" t="s">
        <v>458</v>
      </c>
      <c r="AR27" s="283" t="s">
        <v>458</v>
      </c>
      <c r="AS27" s="283" t="s">
        <v>458</v>
      </c>
      <c r="AT27" s="283" t="s">
        <v>457</v>
      </c>
      <c r="AU27" s="283" t="s">
        <v>458</v>
      </c>
      <c r="AV27" s="283" t="s">
        <v>457</v>
      </c>
      <c r="AW27" s="283" t="s">
        <v>458</v>
      </c>
      <c r="AX27" s="283" t="s">
        <v>458</v>
      </c>
      <c r="AY27" s="283" t="s">
        <v>456</v>
      </c>
      <c r="AZ27" s="283" t="s">
        <v>456</v>
      </c>
      <c r="BA27" s="283" t="s">
        <v>456</v>
      </c>
      <c r="BB27" s="283" t="s">
        <v>456</v>
      </c>
      <c r="BC27" s="283" t="s">
        <v>457</v>
      </c>
      <c r="BD27" s="283" t="s">
        <v>458</v>
      </c>
      <c r="BE27" s="283" t="s">
        <v>457</v>
      </c>
      <c r="BF27" s="283" t="s">
        <v>457</v>
      </c>
      <c r="BG27" s="283" t="s">
        <v>457</v>
      </c>
      <c r="BH27" s="283" t="s">
        <v>458</v>
      </c>
      <c r="BI27" s="283" t="s">
        <v>457</v>
      </c>
      <c r="BJ27" s="283" t="s">
        <v>457</v>
      </c>
      <c r="BK27" s="283" t="s">
        <v>457</v>
      </c>
      <c r="BL27" s="352">
        <f t="shared" si="0"/>
        <v>30</v>
      </c>
      <c r="BM27" s="353">
        <f t="shared" si="1"/>
        <v>0.49180327868852458</v>
      </c>
      <c r="BN27" s="352">
        <f t="shared" si="2"/>
        <v>27</v>
      </c>
      <c r="BO27" s="353">
        <f t="shared" si="3"/>
        <v>0.44262295081967212</v>
      </c>
      <c r="BP27" s="354">
        <f t="shared" si="6"/>
        <v>1.1111111111111112</v>
      </c>
      <c r="BQ27" s="352">
        <f t="shared" si="4"/>
        <v>4</v>
      </c>
      <c r="BR27" s="353">
        <f t="shared" si="5"/>
        <v>6.5573770491803282E-2</v>
      </c>
    </row>
    <row r="28" spans="1:70" ht="15.75" x14ac:dyDescent="0.25">
      <c r="A28" s="187" t="s">
        <v>262</v>
      </c>
      <c r="B28" s="188" t="s">
        <v>71</v>
      </c>
      <c r="C28" s="283" t="s">
        <v>457</v>
      </c>
      <c r="D28" s="283" t="s">
        <v>457</v>
      </c>
      <c r="E28" s="283" t="s">
        <v>457</v>
      </c>
      <c r="F28" s="283" t="s">
        <v>457</v>
      </c>
      <c r="G28" s="283" t="s">
        <v>457</v>
      </c>
      <c r="H28" s="283" t="s">
        <v>457</v>
      </c>
      <c r="I28" s="283" t="s">
        <v>457</v>
      </c>
      <c r="J28" s="283" t="s">
        <v>458</v>
      </c>
      <c r="K28" s="283" t="s">
        <v>457</v>
      </c>
      <c r="L28" s="283" t="s">
        <v>457</v>
      </c>
      <c r="M28" s="283" t="s">
        <v>458</v>
      </c>
      <c r="N28" s="283" t="s">
        <v>458</v>
      </c>
      <c r="O28" s="283" t="s">
        <v>458</v>
      </c>
      <c r="P28" s="283" t="s">
        <v>458</v>
      </c>
      <c r="Q28" s="283" t="s">
        <v>457</v>
      </c>
      <c r="R28" s="283" t="s">
        <v>457</v>
      </c>
      <c r="S28" s="283" t="s">
        <v>458</v>
      </c>
      <c r="T28" s="283" t="s">
        <v>457</v>
      </c>
      <c r="U28" s="283" t="s">
        <v>457</v>
      </c>
      <c r="V28" s="283" t="s">
        <v>457</v>
      </c>
      <c r="W28" s="283" t="s">
        <v>457</v>
      </c>
      <c r="X28" s="283" t="s">
        <v>458</v>
      </c>
      <c r="Y28" s="283" t="s">
        <v>458</v>
      </c>
      <c r="Z28" s="283" t="s">
        <v>457</v>
      </c>
      <c r="AA28" s="283" t="s">
        <v>458</v>
      </c>
      <c r="AB28" s="283" t="s">
        <v>458</v>
      </c>
      <c r="AC28" s="283" t="s">
        <v>458</v>
      </c>
      <c r="AD28" s="283" t="s">
        <v>458</v>
      </c>
      <c r="AE28" s="283" t="s">
        <v>458</v>
      </c>
      <c r="AF28" s="283" t="s">
        <v>458</v>
      </c>
      <c r="AG28" s="283" t="s">
        <v>458</v>
      </c>
      <c r="AH28" s="283" t="s">
        <v>457</v>
      </c>
      <c r="AI28" s="283" t="s">
        <v>458</v>
      </c>
      <c r="AJ28" s="283" t="s">
        <v>457</v>
      </c>
      <c r="AK28" s="283" t="s">
        <v>457</v>
      </c>
      <c r="AL28" s="348" t="s">
        <v>457</v>
      </c>
      <c r="AM28" s="283" t="s">
        <v>458</v>
      </c>
      <c r="AN28" s="283" t="s">
        <v>458</v>
      </c>
      <c r="AO28" s="283" t="s">
        <v>458</v>
      </c>
      <c r="AP28" s="283" t="s">
        <v>457</v>
      </c>
      <c r="AQ28" s="283" t="s">
        <v>458</v>
      </c>
      <c r="AR28" s="283" t="s">
        <v>458</v>
      </c>
      <c r="AS28" s="283" t="s">
        <v>458</v>
      </c>
      <c r="AT28" s="283" t="s">
        <v>457</v>
      </c>
      <c r="AU28" s="283" t="s">
        <v>458</v>
      </c>
      <c r="AV28" s="283" t="s">
        <v>457</v>
      </c>
      <c r="AW28" s="283" t="s">
        <v>458</v>
      </c>
      <c r="AX28" s="283" t="s">
        <v>458</v>
      </c>
      <c r="AY28" s="283" t="s">
        <v>456</v>
      </c>
      <c r="AZ28" s="283" t="s">
        <v>456</v>
      </c>
      <c r="BA28" s="283" t="s">
        <v>456</v>
      </c>
      <c r="BB28" s="283" t="s">
        <v>456</v>
      </c>
      <c r="BC28" s="283" t="s">
        <v>457</v>
      </c>
      <c r="BD28" s="283" t="s">
        <v>458</v>
      </c>
      <c r="BE28" s="283" t="s">
        <v>457</v>
      </c>
      <c r="BF28" s="283" t="s">
        <v>457</v>
      </c>
      <c r="BG28" s="283" t="s">
        <v>457</v>
      </c>
      <c r="BH28" s="283" t="s">
        <v>458</v>
      </c>
      <c r="BI28" s="283" t="s">
        <v>457</v>
      </c>
      <c r="BJ28" s="283" t="s">
        <v>457</v>
      </c>
      <c r="BK28" s="283" t="s">
        <v>457</v>
      </c>
      <c r="BL28" s="352">
        <f t="shared" si="0"/>
        <v>30</v>
      </c>
      <c r="BM28" s="353">
        <f t="shared" si="1"/>
        <v>0.49180327868852458</v>
      </c>
      <c r="BN28" s="352">
        <f t="shared" si="2"/>
        <v>27</v>
      </c>
      <c r="BO28" s="353">
        <f t="shared" si="3"/>
        <v>0.44262295081967212</v>
      </c>
      <c r="BP28" s="354">
        <f t="shared" si="6"/>
        <v>1.1111111111111112</v>
      </c>
      <c r="BQ28" s="352">
        <f t="shared" si="4"/>
        <v>4</v>
      </c>
      <c r="BR28" s="353">
        <f t="shared" si="5"/>
        <v>6.5573770491803282E-2</v>
      </c>
    </row>
    <row r="29" spans="1:70" ht="15.75" x14ac:dyDescent="0.25">
      <c r="A29" s="187" t="s">
        <v>263</v>
      </c>
      <c r="B29" s="188" t="s">
        <v>72</v>
      </c>
      <c r="C29" s="283" t="s">
        <v>457</v>
      </c>
      <c r="D29" s="283" t="s">
        <v>457</v>
      </c>
      <c r="E29" s="283" t="s">
        <v>457</v>
      </c>
      <c r="F29" s="283" t="s">
        <v>457</v>
      </c>
      <c r="G29" s="283" t="s">
        <v>457</v>
      </c>
      <c r="H29" s="283" t="s">
        <v>457</v>
      </c>
      <c r="I29" s="283" t="s">
        <v>457</v>
      </c>
      <c r="J29" s="283" t="s">
        <v>458</v>
      </c>
      <c r="K29" s="283" t="s">
        <v>457</v>
      </c>
      <c r="L29" s="283" t="s">
        <v>457</v>
      </c>
      <c r="M29" s="283" t="s">
        <v>458</v>
      </c>
      <c r="N29" s="283" t="s">
        <v>458</v>
      </c>
      <c r="O29" s="283" t="s">
        <v>458</v>
      </c>
      <c r="P29" s="283" t="s">
        <v>458</v>
      </c>
      <c r="Q29" s="283" t="s">
        <v>457</v>
      </c>
      <c r="R29" s="283" t="s">
        <v>457</v>
      </c>
      <c r="S29" s="283" t="s">
        <v>458</v>
      </c>
      <c r="T29" s="283" t="s">
        <v>457</v>
      </c>
      <c r="U29" s="283" t="s">
        <v>457</v>
      </c>
      <c r="V29" s="283" t="s">
        <v>457</v>
      </c>
      <c r="W29" s="283" t="s">
        <v>457</v>
      </c>
      <c r="X29" s="283" t="s">
        <v>458</v>
      </c>
      <c r="Y29" s="283" t="s">
        <v>458</v>
      </c>
      <c r="Z29" s="283" t="s">
        <v>457</v>
      </c>
      <c r="AA29" s="283" t="s">
        <v>458</v>
      </c>
      <c r="AB29" s="283" t="s">
        <v>458</v>
      </c>
      <c r="AC29" s="283" t="s">
        <v>458</v>
      </c>
      <c r="AD29" s="283" t="s">
        <v>458</v>
      </c>
      <c r="AE29" s="283" t="s">
        <v>458</v>
      </c>
      <c r="AF29" s="283" t="s">
        <v>458</v>
      </c>
      <c r="AG29" s="283" t="s">
        <v>458</v>
      </c>
      <c r="AH29" s="283" t="s">
        <v>457</v>
      </c>
      <c r="AI29" s="283" t="s">
        <v>458</v>
      </c>
      <c r="AJ29" s="283" t="s">
        <v>457</v>
      </c>
      <c r="AK29" s="283" t="s">
        <v>457</v>
      </c>
      <c r="AL29" s="348" t="s">
        <v>457</v>
      </c>
      <c r="AM29" s="283" t="s">
        <v>458</v>
      </c>
      <c r="AN29" s="283" t="s">
        <v>458</v>
      </c>
      <c r="AO29" s="283" t="s">
        <v>458</v>
      </c>
      <c r="AP29" s="283" t="s">
        <v>457</v>
      </c>
      <c r="AQ29" s="283" t="s">
        <v>458</v>
      </c>
      <c r="AR29" s="283" t="s">
        <v>458</v>
      </c>
      <c r="AS29" s="283" t="s">
        <v>458</v>
      </c>
      <c r="AT29" s="283" t="s">
        <v>457</v>
      </c>
      <c r="AU29" s="283" t="s">
        <v>458</v>
      </c>
      <c r="AV29" s="283" t="s">
        <v>457</v>
      </c>
      <c r="AW29" s="283" t="s">
        <v>458</v>
      </c>
      <c r="AX29" s="283" t="s">
        <v>458</v>
      </c>
      <c r="AY29" s="283" t="s">
        <v>456</v>
      </c>
      <c r="AZ29" s="283" t="s">
        <v>456</v>
      </c>
      <c r="BA29" s="283" t="s">
        <v>456</v>
      </c>
      <c r="BB29" s="283" t="s">
        <v>456</v>
      </c>
      <c r="BC29" s="283" t="s">
        <v>457</v>
      </c>
      <c r="BD29" s="283" t="s">
        <v>458</v>
      </c>
      <c r="BE29" s="283" t="s">
        <v>457</v>
      </c>
      <c r="BF29" s="283" t="s">
        <v>457</v>
      </c>
      <c r="BG29" s="283" t="s">
        <v>457</v>
      </c>
      <c r="BH29" s="283" t="s">
        <v>458</v>
      </c>
      <c r="BI29" s="283" t="s">
        <v>457</v>
      </c>
      <c r="BJ29" s="283" t="s">
        <v>457</v>
      </c>
      <c r="BK29" s="283" t="s">
        <v>457</v>
      </c>
      <c r="BL29" s="352">
        <f t="shared" si="0"/>
        <v>30</v>
      </c>
      <c r="BM29" s="353">
        <f t="shared" si="1"/>
        <v>0.49180327868852458</v>
      </c>
      <c r="BN29" s="352">
        <f t="shared" si="2"/>
        <v>27</v>
      </c>
      <c r="BO29" s="353">
        <f t="shared" si="3"/>
        <v>0.44262295081967212</v>
      </c>
      <c r="BP29" s="354">
        <f t="shared" si="6"/>
        <v>1.1111111111111112</v>
      </c>
      <c r="BQ29" s="352">
        <f t="shared" si="4"/>
        <v>4</v>
      </c>
      <c r="BR29" s="353">
        <f t="shared" si="5"/>
        <v>6.5573770491803282E-2</v>
      </c>
    </row>
    <row r="30" spans="1:70" ht="15.75" x14ac:dyDescent="0.25">
      <c r="A30" s="187" t="s">
        <v>264</v>
      </c>
      <c r="B30" s="188" t="s">
        <v>73</v>
      </c>
      <c r="C30" s="283" t="s">
        <v>457</v>
      </c>
      <c r="D30" s="283" t="s">
        <v>457</v>
      </c>
      <c r="E30" s="283" t="s">
        <v>457</v>
      </c>
      <c r="F30" s="283" t="s">
        <v>457</v>
      </c>
      <c r="G30" s="283" t="s">
        <v>457</v>
      </c>
      <c r="H30" s="283" t="s">
        <v>457</v>
      </c>
      <c r="I30" s="283" t="s">
        <v>457</v>
      </c>
      <c r="J30" s="283" t="s">
        <v>458</v>
      </c>
      <c r="K30" s="283" t="s">
        <v>457</v>
      </c>
      <c r="L30" s="283" t="s">
        <v>457</v>
      </c>
      <c r="M30" s="283" t="s">
        <v>458</v>
      </c>
      <c r="N30" s="283" t="s">
        <v>458</v>
      </c>
      <c r="O30" s="283" t="s">
        <v>458</v>
      </c>
      <c r="P30" s="283" t="s">
        <v>458</v>
      </c>
      <c r="Q30" s="283" t="s">
        <v>457</v>
      </c>
      <c r="R30" s="283" t="s">
        <v>457</v>
      </c>
      <c r="S30" s="283" t="s">
        <v>458</v>
      </c>
      <c r="T30" s="283" t="s">
        <v>457</v>
      </c>
      <c r="U30" s="283" t="s">
        <v>457</v>
      </c>
      <c r="V30" s="283" t="s">
        <v>457</v>
      </c>
      <c r="W30" s="283" t="s">
        <v>457</v>
      </c>
      <c r="X30" s="283" t="s">
        <v>458</v>
      </c>
      <c r="Y30" s="283" t="s">
        <v>458</v>
      </c>
      <c r="Z30" s="283" t="s">
        <v>457</v>
      </c>
      <c r="AA30" s="283" t="s">
        <v>458</v>
      </c>
      <c r="AB30" s="283" t="s">
        <v>458</v>
      </c>
      <c r="AC30" s="283" t="s">
        <v>458</v>
      </c>
      <c r="AD30" s="283" t="s">
        <v>458</v>
      </c>
      <c r="AE30" s="283" t="s">
        <v>458</v>
      </c>
      <c r="AF30" s="283" t="s">
        <v>458</v>
      </c>
      <c r="AG30" s="283" t="s">
        <v>458</v>
      </c>
      <c r="AH30" s="283" t="s">
        <v>457</v>
      </c>
      <c r="AI30" s="283" t="s">
        <v>458</v>
      </c>
      <c r="AJ30" s="283" t="s">
        <v>457</v>
      </c>
      <c r="AK30" s="283" t="s">
        <v>457</v>
      </c>
      <c r="AL30" s="348" t="s">
        <v>457</v>
      </c>
      <c r="AM30" s="283" t="s">
        <v>458</v>
      </c>
      <c r="AN30" s="283" t="s">
        <v>458</v>
      </c>
      <c r="AO30" s="283" t="s">
        <v>458</v>
      </c>
      <c r="AP30" s="283" t="s">
        <v>457</v>
      </c>
      <c r="AQ30" s="283" t="s">
        <v>458</v>
      </c>
      <c r="AR30" s="283" t="s">
        <v>458</v>
      </c>
      <c r="AS30" s="283" t="s">
        <v>458</v>
      </c>
      <c r="AT30" s="283" t="s">
        <v>457</v>
      </c>
      <c r="AU30" s="283" t="s">
        <v>458</v>
      </c>
      <c r="AV30" s="283" t="s">
        <v>457</v>
      </c>
      <c r="AW30" s="283" t="s">
        <v>458</v>
      </c>
      <c r="AX30" s="283" t="s">
        <v>458</v>
      </c>
      <c r="AY30" s="283" t="s">
        <v>456</v>
      </c>
      <c r="AZ30" s="283" t="s">
        <v>456</v>
      </c>
      <c r="BA30" s="283" t="s">
        <v>456</v>
      </c>
      <c r="BB30" s="283" t="s">
        <v>456</v>
      </c>
      <c r="BC30" s="283" t="s">
        <v>457</v>
      </c>
      <c r="BD30" s="283" t="s">
        <v>458</v>
      </c>
      <c r="BE30" s="283" t="s">
        <v>457</v>
      </c>
      <c r="BF30" s="283" t="s">
        <v>457</v>
      </c>
      <c r="BG30" s="283" t="s">
        <v>457</v>
      </c>
      <c r="BH30" s="283" t="s">
        <v>458</v>
      </c>
      <c r="BI30" s="283" t="s">
        <v>457</v>
      </c>
      <c r="BJ30" s="283" t="s">
        <v>457</v>
      </c>
      <c r="BK30" s="283" t="s">
        <v>457</v>
      </c>
      <c r="BL30" s="352">
        <f t="shared" si="0"/>
        <v>30</v>
      </c>
      <c r="BM30" s="353">
        <f t="shared" si="1"/>
        <v>0.49180327868852458</v>
      </c>
      <c r="BN30" s="352">
        <f t="shared" si="2"/>
        <v>27</v>
      </c>
      <c r="BO30" s="353">
        <f t="shared" si="3"/>
        <v>0.44262295081967212</v>
      </c>
      <c r="BP30" s="354">
        <f t="shared" si="6"/>
        <v>1.1111111111111112</v>
      </c>
      <c r="BQ30" s="352">
        <f t="shared" si="4"/>
        <v>4</v>
      </c>
      <c r="BR30" s="353">
        <f t="shared" si="5"/>
        <v>6.5573770491803282E-2</v>
      </c>
    </row>
    <row r="31" spans="1:70" ht="15.75" x14ac:dyDescent="0.25">
      <c r="A31" s="187" t="s">
        <v>265</v>
      </c>
      <c r="B31" s="188" t="s">
        <v>74</v>
      </c>
      <c r="C31" s="283" t="s">
        <v>457</v>
      </c>
      <c r="D31" s="283" t="s">
        <v>457</v>
      </c>
      <c r="E31" s="283" t="s">
        <v>457</v>
      </c>
      <c r="F31" s="283" t="s">
        <v>457</v>
      </c>
      <c r="G31" s="283" t="s">
        <v>457</v>
      </c>
      <c r="H31" s="283" t="s">
        <v>457</v>
      </c>
      <c r="I31" s="283" t="s">
        <v>457</v>
      </c>
      <c r="J31" s="283" t="s">
        <v>458</v>
      </c>
      <c r="K31" s="283" t="s">
        <v>457</v>
      </c>
      <c r="L31" s="283" t="s">
        <v>457</v>
      </c>
      <c r="M31" s="283" t="s">
        <v>458</v>
      </c>
      <c r="N31" s="283" t="s">
        <v>458</v>
      </c>
      <c r="O31" s="283" t="s">
        <v>458</v>
      </c>
      <c r="P31" s="283" t="s">
        <v>458</v>
      </c>
      <c r="Q31" s="283" t="s">
        <v>457</v>
      </c>
      <c r="R31" s="283" t="s">
        <v>457</v>
      </c>
      <c r="S31" s="283" t="s">
        <v>458</v>
      </c>
      <c r="T31" s="283" t="s">
        <v>457</v>
      </c>
      <c r="U31" s="283" t="s">
        <v>457</v>
      </c>
      <c r="V31" s="283" t="s">
        <v>457</v>
      </c>
      <c r="W31" s="283" t="s">
        <v>457</v>
      </c>
      <c r="X31" s="283" t="s">
        <v>458</v>
      </c>
      <c r="Y31" s="283" t="s">
        <v>458</v>
      </c>
      <c r="Z31" s="283" t="s">
        <v>457</v>
      </c>
      <c r="AA31" s="283" t="s">
        <v>458</v>
      </c>
      <c r="AB31" s="283" t="s">
        <v>458</v>
      </c>
      <c r="AC31" s="283" t="s">
        <v>458</v>
      </c>
      <c r="AD31" s="283" t="s">
        <v>458</v>
      </c>
      <c r="AE31" s="283" t="s">
        <v>458</v>
      </c>
      <c r="AF31" s="283" t="s">
        <v>458</v>
      </c>
      <c r="AG31" s="283" t="s">
        <v>458</v>
      </c>
      <c r="AH31" s="283" t="s">
        <v>457</v>
      </c>
      <c r="AI31" s="283" t="s">
        <v>458</v>
      </c>
      <c r="AJ31" s="283" t="s">
        <v>457</v>
      </c>
      <c r="AK31" s="283" t="s">
        <v>457</v>
      </c>
      <c r="AL31" s="348" t="s">
        <v>457</v>
      </c>
      <c r="AM31" s="283" t="s">
        <v>458</v>
      </c>
      <c r="AN31" s="283" t="s">
        <v>458</v>
      </c>
      <c r="AO31" s="283" t="s">
        <v>458</v>
      </c>
      <c r="AP31" s="283" t="s">
        <v>457</v>
      </c>
      <c r="AQ31" s="283" t="s">
        <v>458</v>
      </c>
      <c r="AR31" s="283" t="s">
        <v>458</v>
      </c>
      <c r="AS31" s="283" t="s">
        <v>458</v>
      </c>
      <c r="AT31" s="283" t="s">
        <v>457</v>
      </c>
      <c r="AU31" s="283" t="s">
        <v>458</v>
      </c>
      <c r="AV31" s="283" t="s">
        <v>457</v>
      </c>
      <c r="AW31" s="283" t="s">
        <v>458</v>
      </c>
      <c r="AX31" s="283" t="s">
        <v>458</v>
      </c>
      <c r="AY31" s="283" t="s">
        <v>456</v>
      </c>
      <c r="AZ31" s="283" t="s">
        <v>456</v>
      </c>
      <c r="BA31" s="283" t="s">
        <v>456</v>
      </c>
      <c r="BB31" s="283" t="s">
        <v>456</v>
      </c>
      <c r="BC31" s="283" t="s">
        <v>457</v>
      </c>
      <c r="BD31" s="283" t="s">
        <v>458</v>
      </c>
      <c r="BE31" s="283" t="s">
        <v>457</v>
      </c>
      <c r="BF31" s="283" t="s">
        <v>457</v>
      </c>
      <c r="BG31" s="283" t="s">
        <v>457</v>
      </c>
      <c r="BH31" s="283" t="s">
        <v>458</v>
      </c>
      <c r="BI31" s="283" t="s">
        <v>457</v>
      </c>
      <c r="BJ31" s="283" t="s">
        <v>457</v>
      </c>
      <c r="BK31" s="283" t="s">
        <v>457</v>
      </c>
      <c r="BL31" s="352">
        <f t="shared" si="0"/>
        <v>30</v>
      </c>
      <c r="BM31" s="353">
        <f t="shared" si="1"/>
        <v>0.49180327868852458</v>
      </c>
      <c r="BN31" s="352">
        <f t="shared" si="2"/>
        <v>27</v>
      </c>
      <c r="BO31" s="353">
        <f t="shared" si="3"/>
        <v>0.44262295081967212</v>
      </c>
      <c r="BP31" s="354">
        <f t="shared" si="6"/>
        <v>1.1111111111111112</v>
      </c>
      <c r="BQ31" s="352">
        <f t="shared" si="4"/>
        <v>4</v>
      </c>
      <c r="BR31" s="353">
        <f t="shared" si="5"/>
        <v>6.5573770491803282E-2</v>
      </c>
    </row>
    <row r="32" spans="1:70" ht="15.75" x14ac:dyDescent="0.25">
      <c r="A32" s="187" t="s">
        <v>266</v>
      </c>
      <c r="B32" s="188" t="s">
        <v>75</v>
      </c>
      <c r="C32" s="283" t="s">
        <v>457</v>
      </c>
      <c r="D32" s="283" t="s">
        <v>457</v>
      </c>
      <c r="E32" s="283" t="s">
        <v>457</v>
      </c>
      <c r="F32" s="283" t="s">
        <v>457</v>
      </c>
      <c r="G32" s="283" t="s">
        <v>457</v>
      </c>
      <c r="H32" s="283" t="s">
        <v>457</v>
      </c>
      <c r="I32" s="283" t="s">
        <v>457</v>
      </c>
      <c r="J32" s="283" t="s">
        <v>458</v>
      </c>
      <c r="K32" s="283" t="s">
        <v>457</v>
      </c>
      <c r="L32" s="283" t="s">
        <v>457</v>
      </c>
      <c r="M32" s="283" t="s">
        <v>458</v>
      </c>
      <c r="N32" s="283" t="s">
        <v>458</v>
      </c>
      <c r="O32" s="283" t="s">
        <v>458</v>
      </c>
      <c r="P32" s="283" t="s">
        <v>458</v>
      </c>
      <c r="Q32" s="283" t="s">
        <v>457</v>
      </c>
      <c r="R32" s="283" t="s">
        <v>457</v>
      </c>
      <c r="S32" s="283" t="s">
        <v>458</v>
      </c>
      <c r="T32" s="283" t="s">
        <v>457</v>
      </c>
      <c r="U32" s="283" t="s">
        <v>457</v>
      </c>
      <c r="V32" s="283" t="s">
        <v>457</v>
      </c>
      <c r="W32" s="283" t="s">
        <v>457</v>
      </c>
      <c r="X32" s="283" t="s">
        <v>458</v>
      </c>
      <c r="Y32" s="283" t="s">
        <v>458</v>
      </c>
      <c r="Z32" s="283" t="s">
        <v>457</v>
      </c>
      <c r="AA32" s="283" t="s">
        <v>458</v>
      </c>
      <c r="AB32" s="283" t="s">
        <v>458</v>
      </c>
      <c r="AC32" s="283" t="s">
        <v>458</v>
      </c>
      <c r="AD32" s="283" t="s">
        <v>458</v>
      </c>
      <c r="AE32" s="283" t="s">
        <v>458</v>
      </c>
      <c r="AF32" s="283" t="s">
        <v>458</v>
      </c>
      <c r="AG32" s="283" t="s">
        <v>458</v>
      </c>
      <c r="AH32" s="283" t="s">
        <v>457</v>
      </c>
      <c r="AI32" s="283" t="s">
        <v>458</v>
      </c>
      <c r="AJ32" s="283" t="s">
        <v>457</v>
      </c>
      <c r="AK32" s="283" t="s">
        <v>457</v>
      </c>
      <c r="AL32" s="348" t="s">
        <v>457</v>
      </c>
      <c r="AM32" s="283" t="s">
        <v>458</v>
      </c>
      <c r="AN32" s="283" t="s">
        <v>458</v>
      </c>
      <c r="AO32" s="283" t="s">
        <v>458</v>
      </c>
      <c r="AP32" s="283" t="s">
        <v>457</v>
      </c>
      <c r="AQ32" s="283" t="s">
        <v>458</v>
      </c>
      <c r="AR32" s="283" t="s">
        <v>458</v>
      </c>
      <c r="AS32" s="283" t="s">
        <v>458</v>
      </c>
      <c r="AT32" s="283" t="s">
        <v>457</v>
      </c>
      <c r="AU32" s="283" t="s">
        <v>458</v>
      </c>
      <c r="AV32" s="283" t="s">
        <v>457</v>
      </c>
      <c r="AW32" s="283" t="s">
        <v>458</v>
      </c>
      <c r="AX32" s="283" t="s">
        <v>458</v>
      </c>
      <c r="AY32" s="283" t="s">
        <v>456</v>
      </c>
      <c r="AZ32" s="283" t="s">
        <v>456</v>
      </c>
      <c r="BA32" s="283" t="s">
        <v>456</v>
      </c>
      <c r="BB32" s="283" t="s">
        <v>456</v>
      </c>
      <c r="BC32" s="283" t="s">
        <v>457</v>
      </c>
      <c r="BD32" s="283" t="s">
        <v>458</v>
      </c>
      <c r="BE32" s="283" t="s">
        <v>457</v>
      </c>
      <c r="BF32" s="283" t="s">
        <v>457</v>
      </c>
      <c r="BG32" s="283" t="s">
        <v>457</v>
      </c>
      <c r="BH32" s="283" t="s">
        <v>458</v>
      </c>
      <c r="BI32" s="283" t="s">
        <v>457</v>
      </c>
      <c r="BJ32" s="283" t="s">
        <v>457</v>
      </c>
      <c r="BK32" s="283" t="s">
        <v>457</v>
      </c>
      <c r="BL32" s="352">
        <f t="shared" si="0"/>
        <v>30</v>
      </c>
      <c r="BM32" s="353">
        <f t="shared" si="1"/>
        <v>0.49180327868852458</v>
      </c>
      <c r="BN32" s="352">
        <f t="shared" si="2"/>
        <v>27</v>
      </c>
      <c r="BO32" s="353">
        <f t="shared" si="3"/>
        <v>0.44262295081967212</v>
      </c>
      <c r="BP32" s="354">
        <f t="shared" si="6"/>
        <v>1.1111111111111112</v>
      </c>
      <c r="BQ32" s="352">
        <f t="shared" si="4"/>
        <v>4</v>
      </c>
      <c r="BR32" s="353">
        <f t="shared" si="5"/>
        <v>6.5573770491803282E-2</v>
      </c>
    </row>
    <row r="33" spans="1:70" ht="15.75" x14ac:dyDescent="0.25">
      <c r="A33" s="187" t="s">
        <v>267</v>
      </c>
      <c r="B33" s="188" t="s">
        <v>76</v>
      </c>
      <c r="C33" s="283" t="s">
        <v>457</v>
      </c>
      <c r="D33" s="283" t="s">
        <v>457</v>
      </c>
      <c r="E33" s="283" t="s">
        <v>457</v>
      </c>
      <c r="F33" s="283" t="s">
        <v>457</v>
      </c>
      <c r="G33" s="283" t="s">
        <v>457</v>
      </c>
      <c r="H33" s="283" t="s">
        <v>457</v>
      </c>
      <c r="I33" s="283" t="s">
        <v>457</v>
      </c>
      <c r="J33" s="283" t="s">
        <v>458</v>
      </c>
      <c r="K33" s="283" t="s">
        <v>457</v>
      </c>
      <c r="L33" s="283" t="s">
        <v>457</v>
      </c>
      <c r="M33" s="283" t="s">
        <v>458</v>
      </c>
      <c r="N33" s="283" t="s">
        <v>458</v>
      </c>
      <c r="O33" s="283" t="s">
        <v>458</v>
      </c>
      <c r="P33" s="283" t="s">
        <v>458</v>
      </c>
      <c r="Q33" s="283" t="s">
        <v>457</v>
      </c>
      <c r="R33" s="283" t="s">
        <v>457</v>
      </c>
      <c r="S33" s="283" t="s">
        <v>458</v>
      </c>
      <c r="T33" s="283" t="s">
        <v>457</v>
      </c>
      <c r="U33" s="283" t="s">
        <v>457</v>
      </c>
      <c r="V33" s="283" t="s">
        <v>457</v>
      </c>
      <c r="W33" s="283" t="s">
        <v>457</v>
      </c>
      <c r="X33" s="283" t="s">
        <v>458</v>
      </c>
      <c r="Y33" s="283" t="s">
        <v>458</v>
      </c>
      <c r="Z33" s="283" t="s">
        <v>457</v>
      </c>
      <c r="AA33" s="283" t="s">
        <v>458</v>
      </c>
      <c r="AB33" s="283" t="s">
        <v>458</v>
      </c>
      <c r="AC33" s="283" t="s">
        <v>458</v>
      </c>
      <c r="AD33" s="283" t="s">
        <v>458</v>
      </c>
      <c r="AE33" s="283" t="s">
        <v>458</v>
      </c>
      <c r="AF33" s="283" t="s">
        <v>458</v>
      </c>
      <c r="AG33" s="283" t="s">
        <v>458</v>
      </c>
      <c r="AH33" s="283" t="s">
        <v>457</v>
      </c>
      <c r="AI33" s="283" t="s">
        <v>458</v>
      </c>
      <c r="AJ33" s="283" t="s">
        <v>457</v>
      </c>
      <c r="AK33" s="283" t="s">
        <v>457</v>
      </c>
      <c r="AL33" s="348" t="s">
        <v>457</v>
      </c>
      <c r="AM33" s="283" t="s">
        <v>458</v>
      </c>
      <c r="AN33" s="283" t="s">
        <v>458</v>
      </c>
      <c r="AO33" s="283" t="s">
        <v>458</v>
      </c>
      <c r="AP33" s="283" t="s">
        <v>457</v>
      </c>
      <c r="AQ33" s="283" t="s">
        <v>458</v>
      </c>
      <c r="AR33" s="283" t="s">
        <v>458</v>
      </c>
      <c r="AS33" s="283" t="s">
        <v>458</v>
      </c>
      <c r="AT33" s="283" t="s">
        <v>457</v>
      </c>
      <c r="AU33" s="283" t="s">
        <v>458</v>
      </c>
      <c r="AV33" s="283" t="s">
        <v>457</v>
      </c>
      <c r="AW33" s="283" t="s">
        <v>458</v>
      </c>
      <c r="AX33" s="283" t="s">
        <v>458</v>
      </c>
      <c r="AY33" s="283" t="s">
        <v>456</v>
      </c>
      <c r="AZ33" s="283" t="s">
        <v>456</v>
      </c>
      <c r="BA33" s="283" t="s">
        <v>456</v>
      </c>
      <c r="BB33" s="283" t="s">
        <v>456</v>
      </c>
      <c r="BC33" s="283" t="s">
        <v>457</v>
      </c>
      <c r="BD33" s="283" t="s">
        <v>458</v>
      </c>
      <c r="BE33" s="283" t="s">
        <v>457</v>
      </c>
      <c r="BF33" s="283" t="s">
        <v>457</v>
      </c>
      <c r="BG33" s="283" t="s">
        <v>457</v>
      </c>
      <c r="BH33" s="283" t="s">
        <v>458</v>
      </c>
      <c r="BI33" s="283" t="s">
        <v>457</v>
      </c>
      <c r="BJ33" s="283" t="s">
        <v>457</v>
      </c>
      <c r="BK33" s="283" t="s">
        <v>457</v>
      </c>
      <c r="BL33" s="352">
        <f t="shared" si="0"/>
        <v>30</v>
      </c>
      <c r="BM33" s="353">
        <f t="shared" si="1"/>
        <v>0.49180327868852458</v>
      </c>
      <c r="BN33" s="352">
        <f t="shared" si="2"/>
        <v>27</v>
      </c>
      <c r="BO33" s="353">
        <f t="shared" si="3"/>
        <v>0.44262295081967212</v>
      </c>
      <c r="BP33" s="354">
        <f t="shared" si="6"/>
        <v>1.1111111111111112</v>
      </c>
      <c r="BQ33" s="352">
        <f t="shared" si="4"/>
        <v>4</v>
      </c>
      <c r="BR33" s="353">
        <f t="shared" si="5"/>
        <v>6.5573770491803282E-2</v>
      </c>
    </row>
    <row r="34" spans="1:70" ht="15.75" x14ac:dyDescent="0.25">
      <c r="A34" s="187" t="s">
        <v>268</v>
      </c>
      <c r="B34" s="188" t="s">
        <v>77</v>
      </c>
      <c r="C34" s="283" t="s">
        <v>457</v>
      </c>
      <c r="D34" s="283" t="s">
        <v>457</v>
      </c>
      <c r="E34" s="283" t="s">
        <v>457</v>
      </c>
      <c r="F34" s="283" t="s">
        <v>457</v>
      </c>
      <c r="G34" s="283" t="s">
        <v>457</v>
      </c>
      <c r="H34" s="283" t="s">
        <v>457</v>
      </c>
      <c r="I34" s="283" t="s">
        <v>457</v>
      </c>
      <c r="J34" s="283" t="s">
        <v>458</v>
      </c>
      <c r="K34" s="283" t="s">
        <v>457</v>
      </c>
      <c r="L34" s="283" t="s">
        <v>457</v>
      </c>
      <c r="M34" s="283" t="s">
        <v>458</v>
      </c>
      <c r="N34" s="283" t="s">
        <v>458</v>
      </c>
      <c r="O34" s="283" t="s">
        <v>458</v>
      </c>
      <c r="P34" s="283" t="s">
        <v>458</v>
      </c>
      <c r="Q34" s="283" t="s">
        <v>457</v>
      </c>
      <c r="R34" s="283" t="s">
        <v>457</v>
      </c>
      <c r="S34" s="283" t="s">
        <v>458</v>
      </c>
      <c r="T34" s="283" t="s">
        <v>457</v>
      </c>
      <c r="U34" s="283" t="s">
        <v>457</v>
      </c>
      <c r="V34" s="283" t="s">
        <v>457</v>
      </c>
      <c r="W34" s="283" t="s">
        <v>457</v>
      </c>
      <c r="X34" s="283" t="s">
        <v>458</v>
      </c>
      <c r="Y34" s="283" t="s">
        <v>458</v>
      </c>
      <c r="Z34" s="283" t="s">
        <v>457</v>
      </c>
      <c r="AA34" s="283" t="s">
        <v>458</v>
      </c>
      <c r="AB34" s="283" t="s">
        <v>458</v>
      </c>
      <c r="AC34" s="283" t="s">
        <v>458</v>
      </c>
      <c r="AD34" s="283" t="s">
        <v>458</v>
      </c>
      <c r="AE34" s="283" t="s">
        <v>458</v>
      </c>
      <c r="AF34" s="283" t="s">
        <v>458</v>
      </c>
      <c r="AG34" s="283" t="s">
        <v>458</v>
      </c>
      <c r="AH34" s="283" t="s">
        <v>457</v>
      </c>
      <c r="AI34" s="283" t="s">
        <v>458</v>
      </c>
      <c r="AJ34" s="283" t="s">
        <v>457</v>
      </c>
      <c r="AK34" s="283" t="s">
        <v>457</v>
      </c>
      <c r="AL34" s="348" t="s">
        <v>457</v>
      </c>
      <c r="AM34" s="283" t="s">
        <v>458</v>
      </c>
      <c r="AN34" s="283" t="s">
        <v>458</v>
      </c>
      <c r="AO34" s="283" t="s">
        <v>458</v>
      </c>
      <c r="AP34" s="283" t="s">
        <v>457</v>
      </c>
      <c r="AQ34" s="283" t="s">
        <v>458</v>
      </c>
      <c r="AR34" s="283" t="s">
        <v>458</v>
      </c>
      <c r="AS34" s="283" t="s">
        <v>458</v>
      </c>
      <c r="AT34" s="283" t="s">
        <v>457</v>
      </c>
      <c r="AU34" s="283" t="s">
        <v>458</v>
      </c>
      <c r="AV34" s="283" t="s">
        <v>457</v>
      </c>
      <c r="AW34" s="283" t="s">
        <v>458</v>
      </c>
      <c r="AX34" s="283" t="s">
        <v>458</v>
      </c>
      <c r="AY34" s="283" t="s">
        <v>456</v>
      </c>
      <c r="AZ34" s="283" t="s">
        <v>456</v>
      </c>
      <c r="BA34" s="283" t="s">
        <v>456</v>
      </c>
      <c r="BB34" s="283" t="s">
        <v>456</v>
      </c>
      <c r="BC34" s="283" t="s">
        <v>457</v>
      </c>
      <c r="BD34" s="283" t="s">
        <v>458</v>
      </c>
      <c r="BE34" s="283" t="s">
        <v>457</v>
      </c>
      <c r="BF34" s="283" t="s">
        <v>457</v>
      </c>
      <c r="BG34" s="283" t="s">
        <v>457</v>
      </c>
      <c r="BH34" s="283" t="s">
        <v>458</v>
      </c>
      <c r="BI34" s="283" t="s">
        <v>457</v>
      </c>
      <c r="BJ34" s="283" t="s">
        <v>457</v>
      </c>
      <c r="BK34" s="283" t="s">
        <v>457</v>
      </c>
      <c r="BL34" s="352">
        <f t="shared" si="0"/>
        <v>30</v>
      </c>
      <c r="BM34" s="353">
        <f t="shared" si="1"/>
        <v>0.49180327868852458</v>
      </c>
      <c r="BN34" s="352">
        <f t="shared" si="2"/>
        <v>27</v>
      </c>
      <c r="BO34" s="353">
        <f t="shared" si="3"/>
        <v>0.44262295081967212</v>
      </c>
      <c r="BP34" s="354">
        <f t="shared" si="6"/>
        <v>1.1111111111111112</v>
      </c>
      <c r="BQ34" s="352">
        <f t="shared" si="4"/>
        <v>4</v>
      </c>
      <c r="BR34" s="353">
        <f t="shared" si="5"/>
        <v>6.5573770491803282E-2</v>
      </c>
    </row>
    <row r="35" spans="1:70" ht="15.75" x14ac:dyDescent="0.25">
      <c r="A35" s="187" t="s">
        <v>269</v>
      </c>
      <c r="B35" s="188" t="s">
        <v>78</v>
      </c>
      <c r="C35" s="283" t="s">
        <v>457</v>
      </c>
      <c r="D35" s="283" t="s">
        <v>457</v>
      </c>
      <c r="E35" s="283" t="s">
        <v>457</v>
      </c>
      <c r="F35" s="283" t="s">
        <v>457</v>
      </c>
      <c r="G35" s="283" t="s">
        <v>457</v>
      </c>
      <c r="H35" s="283" t="s">
        <v>457</v>
      </c>
      <c r="I35" s="283" t="s">
        <v>457</v>
      </c>
      <c r="J35" s="283" t="s">
        <v>458</v>
      </c>
      <c r="K35" s="283" t="s">
        <v>457</v>
      </c>
      <c r="L35" s="283" t="s">
        <v>457</v>
      </c>
      <c r="M35" s="283" t="s">
        <v>458</v>
      </c>
      <c r="N35" s="283" t="s">
        <v>458</v>
      </c>
      <c r="O35" s="283" t="s">
        <v>458</v>
      </c>
      <c r="P35" s="283" t="s">
        <v>458</v>
      </c>
      <c r="Q35" s="283" t="s">
        <v>457</v>
      </c>
      <c r="R35" s="283" t="s">
        <v>457</v>
      </c>
      <c r="S35" s="283" t="s">
        <v>458</v>
      </c>
      <c r="T35" s="283" t="s">
        <v>457</v>
      </c>
      <c r="U35" s="283" t="s">
        <v>457</v>
      </c>
      <c r="V35" s="283" t="s">
        <v>457</v>
      </c>
      <c r="W35" s="283" t="s">
        <v>457</v>
      </c>
      <c r="X35" s="283" t="s">
        <v>458</v>
      </c>
      <c r="Y35" s="283" t="s">
        <v>458</v>
      </c>
      <c r="Z35" s="283" t="s">
        <v>457</v>
      </c>
      <c r="AA35" s="283" t="s">
        <v>458</v>
      </c>
      <c r="AB35" s="283" t="s">
        <v>458</v>
      </c>
      <c r="AC35" s="283" t="s">
        <v>458</v>
      </c>
      <c r="AD35" s="283" t="s">
        <v>458</v>
      </c>
      <c r="AE35" s="283" t="s">
        <v>458</v>
      </c>
      <c r="AF35" s="283" t="s">
        <v>458</v>
      </c>
      <c r="AG35" s="283" t="s">
        <v>458</v>
      </c>
      <c r="AH35" s="283" t="s">
        <v>457</v>
      </c>
      <c r="AI35" s="283" t="s">
        <v>458</v>
      </c>
      <c r="AJ35" s="283" t="s">
        <v>457</v>
      </c>
      <c r="AK35" s="283" t="s">
        <v>457</v>
      </c>
      <c r="AL35" s="348" t="s">
        <v>457</v>
      </c>
      <c r="AM35" s="283" t="s">
        <v>458</v>
      </c>
      <c r="AN35" s="283" t="s">
        <v>458</v>
      </c>
      <c r="AO35" s="283" t="s">
        <v>458</v>
      </c>
      <c r="AP35" s="283" t="s">
        <v>457</v>
      </c>
      <c r="AQ35" s="283" t="s">
        <v>458</v>
      </c>
      <c r="AR35" s="283" t="s">
        <v>458</v>
      </c>
      <c r="AS35" s="283" t="s">
        <v>458</v>
      </c>
      <c r="AT35" s="283" t="s">
        <v>457</v>
      </c>
      <c r="AU35" s="283" t="s">
        <v>458</v>
      </c>
      <c r="AV35" s="283" t="s">
        <v>457</v>
      </c>
      <c r="AW35" s="283" t="s">
        <v>458</v>
      </c>
      <c r="AX35" s="283" t="s">
        <v>458</v>
      </c>
      <c r="AY35" s="283" t="s">
        <v>456</v>
      </c>
      <c r="AZ35" s="283" t="s">
        <v>456</v>
      </c>
      <c r="BA35" s="283" t="s">
        <v>456</v>
      </c>
      <c r="BB35" s="283" t="s">
        <v>456</v>
      </c>
      <c r="BC35" s="283" t="s">
        <v>457</v>
      </c>
      <c r="BD35" s="283" t="s">
        <v>458</v>
      </c>
      <c r="BE35" s="283" t="s">
        <v>457</v>
      </c>
      <c r="BF35" s="283" t="s">
        <v>457</v>
      </c>
      <c r="BG35" s="283" t="s">
        <v>457</v>
      </c>
      <c r="BH35" s="283" t="s">
        <v>458</v>
      </c>
      <c r="BI35" s="283" t="s">
        <v>457</v>
      </c>
      <c r="BJ35" s="283" t="s">
        <v>457</v>
      </c>
      <c r="BK35" s="283" t="s">
        <v>457</v>
      </c>
      <c r="BL35" s="352">
        <f t="shared" si="0"/>
        <v>30</v>
      </c>
      <c r="BM35" s="353">
        <f t="shared" si="1"/>
        <v>0.49180327868852458</v>
      </c>
      <c r="BN35" s="352">
        <f t="shared" si="2"/>
        <v>27</v>
      </c>
      <c r="BO35" s="353">
        <f t="shared" si="3"/>
        <v>0.44262295081967212</v>
      </c>
      <c r="BP35" s="354">
        <f t="shared" si="6"/>
        <v>1.1111111111111112</v>
      </c>
      <c r="BQ35" s="352">
        <f t="shared" si="4"/>
        <v>4</v>
      </c>
      <c r="BR35" s="353">
        <f t="shared" si="5"/>
        <v>6.5573770491803282E-2</v>
      </c>
    </row>
    <row r="36" spans="1:70" ht="15.75" x14ac:dyDescent="0.25">
      <c r="A36" s="187" t="s">
        <v>270</v>
      </c>
      <c r="B36" s="188" t="s">
        <v>79</v>
      </c>
      <c r="C36" s="283" t="s">
        <v>457</v>
      </c>
      <c r="D36" s="283" t="s">
        <v>457</v>
      </c>
      <c r="E36" s="283" t="s">
        <v>457</v>
      </c>
      <c r="F36" s="283" t="s">
        <v>457</v>
      </c>
      <c r="G36" s="283" t="s">
        <v>457</v>
      </c>
      <c r="H36" s="283" t="s">
        <v>457</v>
      </c>
      <c r="I36" s="283" t="s">
        <v>457</v>
      </c>
      <c r="J36" s="283" t="s">
        <v>458</v>
      </c>
      <c r="K36" s="283" t="s">
        <v>457</v>
      </c>
      <c r="L36" s="283" t="s">
        <v>457</v>
      </c>
      <c r="M36" s="283" t="s">
        <v>458</v>
      </c>
      <c r="N36" s="283" t="s">
        <v>458</v>
      </c>
      <c r="O36" s="283" t="s">
        <v>458</v>
      </c>
      <c r="P36" s="283" t="s">
        <v>458</v>
      </c>
      <c r="Q36" s="283" t="s">
        <v>457</v>
      </c>
      <c r="R36" s="283" t="s">
        <v>457</v>
      </c>
      <c r="S36" s="283" t="s">
        <v>458</v>
      </c>
      <c r="T36" s="283" t="s">
        <v>457</v>
      </c>
      <c r="U36" s="283" t="s">
        <v>457</v>
      </c>
      <c r="V36" s="283" t="s">
        <v>457</v>
      </c>
      <c r="W36" s="283" t="s">
        <v>457</v>
      </c>
      <c r="X36" s="283" t="s">
        <v>458</v>
      </c>
      <c r="Y36" s="283" t="s">
        <v>458</v>
      </c>
      <c r="Z36" s="283" t="s">
        <v>457</v>
      </c>
      <c r="AA36" s="283" t="s">
        <v>458</v>
      </c>
      <c r="AB36" s="283" t="s">
        <v>458</v>
      </c>
      <c r="AC36" s="283" t="s">
        <v>458</v>
      </c>
      <c r="AD36" s="283" t="s">
        <v>458</v>
      </c>
      <c r="AE36" s="283" t="s">
        <v>458</v>
      </c>
      <c r="AF36" s="283" t="s">
        <v>458</v>
      </c>
      <c r="AG36" s="283" t="s">
        <v>458</v>
      </c>
      <c r="AH36" s="283" t="s">
        <v>457</v>
      </c>
      <c r="AI36" s="283" t="s">
        <v>458</v>
      </c>
      <c r="AJ36" s="283" t="s">
        <v>457</v>
      </c>
      <c r="AK36" s="283" t="s">
        <v>457</v>
      </c>
      <c r="AL36" s="348" t="s">
        <v>457</v>
      </c>
      <c r="AM36" s="283" t="s">
        <v>458</v>
      </c>
      <c r="AN36" s="283" t="s">
        <v>458</v>
      </c>
      <c r="AO36" s="283" t="s">
        <v>458</v>
      </c>
      <c r="AP36" s="283" t="s">
        <v>457</v>
      </c>
      <c r="AQ36" s="283" t="s">
        <v>458</v>
      </c>
      <c r="AR36" s="283" t="s">
        <v>458</v>
      </c>
      <c r="AS36" s="283" t="s">
        <v>458</v>
      </c>
      <c r="AT36" s="283" t="s">
        <v>457</v>
      </c>
      <c r="AU36" s="283" t="s">
        <v>458</v>
      </c>
      <c r="AV36" s="283" t="s">
        <v>457</v>
      </c>
      <c r="AW36" s="283" t="s">
        <v>458</v>
      </c>
      <c r="AX36" s="283" t="s">
        <v>458</v>
      </c>
      <c r="AY36" s="283" t="s">
        <v>456</v>
      </c>
      <c r="AZ36" s="283" t="s">
        <v>456</v>
      </c>
      <c r="BA36" s="283" t="s">
        <v>456</v>
      </c>
      <c r="BB36" s="283" t="s">
        <v>456</v>
      </c>
      <c r="BC36" s="283" t="s">
        <v>457</v>
      </c>
      <c r="BD36" s="283" t="s">
        <v>458</v>
      </c>
      <c r="BE36" s="283" t="s">
        <v>457</v>
      </c>
      <c r="BF36" s="283" t="s">
        <v>457</v>
      </c>
      <c r="BG36" s="283" t="s">
        <v>457</v>
      </c>
      <c r="BH36" s="283" t="s">
        <v>458</v>
      </c>
      <c r="BI36" s="283" t="s">
        <v>457</v>
      </c>
      <c r="BJ36" s="283" t="s">
        <v>457</v>
      </c>
      <c r="BK36" s="283" t="s">
        <v>457</v>
      </c>
      <c r="BL36" s="352">
        <f t="shared" si="0"/>
        <v>30</v>
      </c>
      <c r="BM36" s="353">
        <f t="shared" si="1"/>
        <v>0.49180327868852458</v>
      </c>
      <c r="BN36" s="352">
        <f t="shared" si="2"/>
        <v>27</v>
      </c>
      <c r="BO36" s="353">
        <f t="shared" si="3"/>
        <v>0.44262295081967212</v>
      </c>
      <c r="BP36" s="354">
        <f t="shared" si="6"/>
        <v>1.1111111111111112</v>
      </c>
      <c r="BQ36" s="352">
        <f t="shared" si="4"/>
        <v>4</v>
      </c>
      <c r="BR36" s="353">
        <f t="shared" si="5"/>
        <v>6.5573770491803282E-2</v>
      </c>
    </row>
    <row r="37" spans="1:70" ht="15.75" x14ac:dyDescent="0.25">
      <c r="A37" s="187" t="s">
        <v>271</v>
      </c>
      <c r="B37" s="188" t="s">
        <v>80</v>
      </c>
      <c r="C37" s="283" t="s">
        <v>457</v>
      </c>
      <c r="D37" s="283" t="s">
        <v>457</v>
      </c>
      <c r="E37" s="283" t="s">
        <v>457</v>
      </c>
      <c r="F37" s="283" t="s">
        <v>457</v>
      </c>
      <c r="G37" s="283" t="s">
        <v>457</v>
      </c>
      <c r="H37" s="283" t="s">
        <v>457</v>
      </c>
      <c r="I37" s="283" t="s">
        <v>457</v>
      </c>
      <c r="J37" s="283" t="s">
        <v>458</v>
      </c>
      <c r="K37" s="283" t="s">
        <v>457</v>
      </c>
      <c r="L37" s="283" t="s">
        <v>457</v>
      </c>
      <c r="M37" s="283" t="s">
        <v>458</v>
      </c>
      <c r="N37" s="283" t="s">
        <v>458</v>
      </c>
      <c r="O37" s="283" t="s">
        <v>457</v>
      </c>
      <c r="P37" s="283" t="s">
        <v>457</v>
      </c>
      <c r="Q37" s="283" t="s">
        <v>458</v>
      </c>
      <c r="R37" s="283" t="s">
        <v>457</v>
      </c>
      <c r="S37" s="283" t="s">
        <v>457</v>
      </c>
      <c r="T37" s="283" t="s">
        <v>457</v>
      </c>
      <c r="U37" s="283" t="s">
        <v>457</v>
      </c>
      <c r="V37" s="283" t="s">
        <v>457</v>
      </c>
      <c r="W37" s="283" t="s">
        <v>457</v>
      </c>
      <c r="X37" s="283" t="s">
        <v>457</v>
      </c>
      <c r="Y37" s="283" t="s">
        <v>457</v>
      </c>
      <c r="Z37" s="283" t="s">
        <v>458</v>
      </c>
      <c r="AA37" s="283" t="s">
        <v>458</v>
      </c>
      <c r="AB37" s="283" t="s">
        <v>458</v>
      </c>
      <c r="AC37" s="283" t="s">
        <v>458</v>
      </c>
      <c r="AD37" s="283" t="s">
        <v>458</v>
      </c>
      <c r="AE37" s="283" t="s">
        <v>458</v>
      </c>
      <c r="AF37" s="283" t="s">
        <v>457</v>
      </c>
      <c r="AG37" s="283" t="s">
        <v>458</v>
      </c>
      <c r="AH37" s="283" t="s">
        <v>457</v>
      </c>
      <c r="AI37" s="283" t="s">
        <v>457</v>
      </c>
      <c r="AJ37" s="283" t="s">
        <v>457</v>
      </c>
      <c r="AK37" s="283" t="s">
        <v>457</v>
      </c>
      <c r="AL37" s="348" t="s">
        <v>456</v>
      </c>
      <c r="AM37" s="283" t="s">
        <v>458</v>
      </c>
      <c r="AN37" s="283" t="s">
        <v>458</v>
      </c>
      <c r="AO37" s="283" t="s">
        <v>458</v>
      </c>
      <c r="AP37" s="283" t="s">
        <v>457</v>
      </c>
      <c r="AQ37" s="283" t="s">
        <v>457</v>
      </c>
      <c r="AR37" s="283" t="s">
        <v>458</v>
      </c>
      <c r="AS37" s="283" t="s">
        <v>458</v>
      </c>
      <c r="AT37" s="283" t="s">
        <v>457</v>
      </c>
      <c r="AU37" s="283" t="s">
        <v>458</v>
      </c>
      <c r="AV37" s="283" t="s">
        <v>457</v>
      </c>
      <c r="AW37" s="283" t="s">
        <v>458</v>
      </c>
      <c r="AX37" s="283" t="s">
        <v>458</v>
      </c>
      <c r="AY37" s="283" t="s">
        <v>458</v>
      </c>
      <c r="AZ37" s="283" t="s">
        <v>458</v>
      </c>
      <c r="BA37" s="283" t="s">
        <v>458</v>
      </c>
      <c r="BB37" s="283" t="s">
        <v>458</v>
      </c>
      <c r="BC37" s="283" t="s">
        <v>458</v>
      </c>
      <c r="BD37" s="283" t="s">
        <v>458</v>
      </c>
      <c r="BE37" s="283" t="s">
        <v>457</v>
      </c>
      <c r="BF37" s="283" t="s">
        <v>457</v>
      </c>
      <c r="BG37" s="283" t="s">
        <v>457</v>
      </c>
      <c r="BH37" s="283" t="s">
        <v>458</v>
      </c>
      <c r="BI37" s="283" t="s">
        <v>457</v>
      </c>
      <c r="BJ37" s="283" t="s">
        <v>457</v>
      </c>
      <c r="BK37" s="283" t="s">
        <v>457</v>
      </c>
      <c r="BL37" s="352">
        <f t="shared" ref="BL37:BL68" si="7">COUNTIF($C37:$BK37,"субнациональный")</f>
        <v>34</v>
      </c>
      <c r="BM37" s="353">
        <f t="shared" ref="BM37:BM68" si="8">COUNTIF($C37:$BK37,"субнациональный")/COUNTA($C37:$BK37)</f>
        <v>0.55737704918032782</v>
      </c>
      <c r="BN37" s="352">
        <f t="shared" ref="BN37:BN68" si="9">COUNTIF($C37:$BK37,"национальный")</f>
        <v>26</v>
      </c>
      <c r="BO37" s="353">
        <f t="shared" ref="BO37:BO68" si="10">COUNTIF($C37:$BK37,"национальный")/COUNTA($C37:$BK37)</f>
        <v>0.42622950819672129</v>
      </c>
      <c r="BP37" s="354">
        <f t="shared" si="6"/>
        <v>1.3076923076923077</v>
      </c>
      <c r="BQ37" s="352">
        <f t="shared" ref="BQ37:BQ68" si="11">COUNTIF($C37:$BK37,"нет данных")</f>
        <v>1</v>
      </c>
      <c r="BR37" s="353">
        <f t="shared" ref="BR37:BR68" si="12">COUNTIF($C37:$BK37,"нет данных")/COUNTA($C37:$BK37)</f>
        <v>1.6393442622950821E-2</v>
      </c>
    </row>
    <row r="38" spans="1:70" ht="15.75" x14ac:dyDescent="0.25">
      <c r="A38" s="187" t="s">
        <v>272</v>
      </c>
      <c r="B38" s="188" t="s">
        <v>81</v>
      </c>
      <c r="C38" s="283" t="s">
        <v>457</v>
      </c>
      <c r="D38" s="283" t="s">
        <v>457</v>
      </c>
      <c r="E38" s="283" t="s">
        <v>457</v>
      </c>
      <c r="F38" s="283" t="s">
        <v>457</v>
      </c>
      <c r="G38" s="283" t="s">
        <v>457</v>
      </c>
      <c r="H38" s="283" t="s">
        <v>457</v>
      </c>
      <c r="I38" s="283" t="s">
        <v>457</v>
      </c>
      <c r="J38" s="283" t="s">
        <v>458</v>
      </c>
      <c r="K38" s="283" t="s">
        <v>457</v>
      </c>
      <c r="L38" s="283" t="s">
        <v>457</v>
      </c>
      <c r="M38" s="283" t="s">
        <v>458</v>
      </c>
      <c r="N38" s="283" t="s">
        <v>458</v>
      </c>
      <c r="O38" s="283" t="s">
        <v>457</v>
      </c>
      <c r="P38" s="283" t="s">
        <v>457</v>
      </c>
      <c r="Q38" s="283" t="s">
        <v>458</v>
      </c>
      <c r="R38" s="283" t="s">
        <v>457</v>
      </c>
      <c r="S38" s="283" t="s">
        <v>457</v>
      </c>
      <c r="T38" s="283" t="s">
        <v>457</v>
      </c>
      <c r="U38" s="283" t="s">
        <v>457</v>
      </c>
      <c r="V38" s="283" t="s">
        <v>457</v>
      </c>
      <c r="W38" s="283" t="s">
        <v>457</v>
      </c>
      <c r="X38" s="283" t="s">
        <v>457</v>
      </c>
      <c r="Y38" s="283" t="s">
        <v>457</v>
      </c>
      <c r="Z38" s="283" t="s">
        <v>458</v>
      </c>
      <c r="AA38" s="283" t="s">
        <v>458</v>
      </c>
      <c r="AB38" s="283" t="s">
        <v>458</v>
      </c>
      <c r="AC38" s="283" t="s">
        <v>458</v>
      </c>
      <c r="AD38" s="283" t="s">
        <v>458</v>
      </c>
      <c r="AE38" s="283" t="s">
        <v>458</v>
      </c>
      <c r="AF38" s="283" t="s">
        <v>457</v>
      </c>
      <c r="AG38" s="283" t="s">
        <v>458</v>
      </c>
      <c r="AH38" s="283" t="s">
        <v>457</v>
      </c>
      <c r="AI38" s="283" t="s">
        <v>457</v>
      </c>
      <c r="AJ38" s="283" t="s">
        <v>457</v>
      </c>
      <c r="AK38" s="283" t="s">
        <v>457</v>
      </c>
      <c r="AL38" s="348" t="s">
        <v>456</v>
      </c>
      <c r="AM38" s="283" t="s">
        <v>458</v>
      </c>
      <c r="AN38" s="283" t="s">
        <v>458</v>
      </c>
      <c r="AO38" s="283" t="s">
        <v>458</v>
      </c>
      <c r="AP38" s="283" t="s">
        <v>457</v>
      </c>
      <c r="AQ38" s="283" t="s">
        <v>457</v>
      </c>
      <c r="AR38" s="283" t="s">
        <v>458</v>
      </c>
      <c r="AS38" s="283" t="s">
        <v>458</v>
      </c>
      <c r="AT38" s="283" t="s">
        <v>457</v>
      </c>
      <c r="AU38" s="283" t="s">
        <v>458</v>
      </c>
      <c r="AV38" s="283" t="s">
        <v>457</v>
      </c>
      <c r="AW38" s="283" t="s">
        <v>458</v>
      </c>
      <c r="AX38" s="283" t="s">
        <v>458</v>
      </c>
      <c r="AY38" s="283" t="s">
        <v>458</v>
      </c>
      <c r="AZ38" s="283" t="s">
        <v>458</v>
      </c>
      <c r="BA38" s="283" t="s">
        <v>458</v>
      </c>
      <c r="BB38" s="283" t="s">
        <v>458</v>
      </c>
      <c r="BC38" s="283" t="s">
        <v>458</v>
      </c>
      <c r="BD38" s="283" t="s">
        <v>458</v>
      </c>
      <c r="BE38" s="283" t="s">
        <v>457</v>
      </c>
      <c r="BF38" s="283" t="s">
        <v>457</v>
      </c>
      <c r="BG38" s="283" t="s">
        <v>457</v>
      </c>
      <c r="BH38" s="283" t="s">
        <v>458</v>
      </c>
      <c r="BI38" s="283" t="s">
        <v>457</v>
      </c>
      <c r="BJ38" s="283" t="s">
        <v>457</v>
      </c>
      <c r="BK38" s="283" t="s">
        <v>457</v>
      </c>
      <c r="BL38" s="352">
        <f t="shared" si="7"/>
        <v>34</v>
      </c>
      <c r="BM38" s="353">
        <f t="shared" si="8"/>
        <v>0.55737704918032782</v>
      </c>
      <c r="BN38" s="352">
        <f t="shared" si="9"/>
        <v>26</v>
      </c>
      <c r="BO38" s="353">
        <f t="shared" si="10"/>
        <v>0.42622950819672129</v>
      </c>
      <c r="BP38" s="354">
        <f t="shared" si="6"/>
        <v>1.3076923076923077</v>
      </c>
      <c r="BQ38" s="352">
        <f t="shared" si="11"/>
        <v>1</v>
      </c>
      <c r="BR38" s="353">
        <f t="shared" si="12"/>
        <v>1.6393442622950821E-2</v>
      </c>
    </row>
    <row r="39" spans="1:70" ht="15.75" x14ac:dyDescent="0.25">
      <c r="A39" s="187" t="s">
        <v>273</v>
      </c>
      <c r="B39" s="188" t="s">
        <v>82</v>
      </c>
      <c r="C39" s="283" t="s">
        <v>457</v>
      </c>
      <c r="D39" s="283" t="s">
        <v>457</v>
      </c>
      <c r="E39" s="283" t="s">
        <v>457</v>
      </c>
      <c r="F39" s="283" t="s">
        <v>457</v>
      </c>
      <c r="G39" s="283" t="s">
        <v>457</v>
      </c>
      <c r="H39" s="283" t="s">
        <v>457</v>
      </c>
      <c r="I39" s="283" t="s">
        <v>457</v>
      </c>
      <c r="J39" s="283" t="s">
        <v>458</v>
      </c>
      <c r="K39" s="283" t="s">
        <v>457</v>
      </c>
      <c r="L39" s="283" t="s">
        <v>457</v>
      </c>
      <c r="M39" s="283" t="s">
        <v>458</v>
      </c>
      <c r="N39" s="283" t="s">
        <v>458</v>
      </c>
      <c r="O39" s="283" t="s">
        <v>457</v>
      </c>
      <c r="P39" s="283" t="s">
        <v>457</v>
      </c>
      <c r="Q39" s="283" t="s">
        <v>458</v>
      </c>
      <c r="R39" s="283" t="s">
        <v>457</v>
      </c>
      <c r="S39" s="283" t="s">
        <v>457</v>
      </c>
      <c r="T39" s="283" t="s">
        <v>457</v>
      </c>
      <c r="U39" s="283" t="s">
        <v>457</v>
      </c>
      <c r="V39" s="283" t="s">
        <v>457</v>
      </c>
      <c r="W39" s="283" t="s">
        <v>457</v>
      </c>
      <c r="X39" s="283" t="s">
        <v>457</v>
      </c>
      <c r="Y39" s="283" t="s">
        <v>457</v>
      </c>
      <c r="Z39" s="283" t="s">
        <v>458</v>
      </c>
      <c r="AA39" s="283" t="s">
        <v>458</v>
      </c>
      <c r="AB39" s="283" t="s">
        <v>458</v>
      </c>
      <c r="AC39" s="283" t="s">
        <v>458</v>
      </c>
      <c r="AD39" s="283" t="s">
        <v>458</v>
      </c>
      <c r="AE39" s="283" t="s">
        <v>458</v>
      </c>
      <c r="AF39" s="283" t="s">
        <v>457</v>
      </c>
      <c r="AG39" s="283" t="s">
        <v>458</v>
      </c>
      <c r="AH39" s="283" t="s">
        <v>457</v>
      </c>
      <c r="AI39" s="283" t="s">
        <v>457</v>
      </c>
      <c r="AJ39" s="283" t="s">
        <v>457</v>
      </c>
      <c r="AK39" s="283" t="s">
        <v>457</v>
      </c>
      <c r="AL39" s="348" t="s">
        <v>456</v>
      </c>
      <c r="AM39" s="283" t="s">
        <v>458</v>
      </c>
      <c r="AN39" s="283" t="s">
        <v>458</v>
      </c>
      <c r="AO39" s="283" t="s">
        <v>458</v>
      </c>
      <c r="AP39" s="283" t="s">
        <v>457</v>
      </c>
      <c r="AQ39" s="283" t="s">
        <v>457</v>
      </c>
      <c r="AR39" s="283" t="s">
        <v>458</v>
      </c>
      <c r="AS39" s="283" t="s">
        <v>458</v>
      </c>
      <c r="AT39" s="283" t="s">
        <v>457</v>
      </c>
      <c r="AU39" s="283" t="s">
        <v>458</v>
      </c>
      <c r="AV39" s="283" t="s">
        <v>457</v>
      </c>
      <c r="AW39" s="283" t="s">
        <v>458</v>
      </c>
      <c r="AX39" s="283" t="s">
        <v>458</v>
      </c>
      <c r="AY39" s="283" t="s">
        <v>458</v>
      </c>
      <c r="AZ39" s="283" t="s">
        <v>458</v>
      </c>
      <c r="BA39" s="283" t="s">
        <v>458</v>
      </c>
      <c r="BB39" s="283" t="s">
        <v>458</v>
      </c>
      <c r="BC39" s="283" t="s">
        <v>458</v>
      </c>
      <c r="BD39" s="283" t="s">
        <v>458</v>
      </c>
      <c r="BE39" s="283" t="s">
        <v>457</v>
      </c>
      <c r="BF39" s="283" t="s">
        <v>457</v>
      </c>
      <c r="BG39" s="283" t="s">
        <v>457</v>
      </c>
      <c r="BH39" s="283" t="s">
        <v>458</v>
      </c>
      <c r="BI39" s="283" t="s">
        <v>457</v>
      </c>
      <c r="BJ39" s="283" t="s">
        <v>457</v>
      </c>
      <c r="BK39" s="283" t="s">
        <v>457</v>
      </c>
      <c r="BL39" s="352">
        <f t="shared" si="7"/>
        <v>34</v>
      </c>
      <c r="BM39" s="353">
        <f t="shared" si="8"/>
        <v>0.55737704918032782</v>
      </c>
      <c r="BN39" s="352">
        <f t="shared" si="9"/>
        <v>26</v>
      </c>
      <c r="BO39" s="353">
        <f t="shared" si="10"/>
        <v>0.42622950819672129</v>
      </c>
      <c r="BP39" s="354">
        <f t="shared" si="6"/>
        <v>1.3076923076923077</v>
      </c>
      <c r="BQ39" s="352">
        <f t="shared" si="11"/>
        <v>1</v>
      </c>
      <c r="BR39" s="353">
        <f t="shared" si="12"/>
        <v>1.6393442622950821E-2</v>
      </c>
    </row>
    <row r="40" spans="1:70" ht="15.75" x14ac:dyDescent="0.25">
      <c r="A40" s="187" t="s">
        <v>274</v>
      </c>
      <c r="B40" s="188" t="s">
        <v>83</v>
      </c>
      <c r="C40" s="283" t="s">
        <v>457</v>
      </c>
      <c r="D40" s="283" t="s">
        <v>457</v>
      </c>
      <c r="E40" s="283" t="s">
        <v>457</v>
      </c>
      <c r="F40" s="283" t="s">
        <v>457</v>
      </c>
      <c r="G40" s="283" t="s">
        <v>457</v>
      </c>
      <c r="H40" s="283" t="s">
        <v>457</v>
      </c>
      <c r="I40" s="283" t="s">
        <v>457</v>
      </c>
      <c r="J40" s="283" t="s">
        <v>458</v>
      </c>
      <c r="K40" s="283" t="s">
        <v>457</v>
      </c>
      <c r="L40" s="283" t="s">
        <v>457</v>
      </c>
      <c r="M40" s="283" t="s">
        <v>458</v>
      </c>
      <c r="N40" s="283" t="s">
        <v>458</v>
      </c>
      <c r="O40" s="283" t="s">
        <v>457</v>
      </c>
      <c r="P40" s="283" t="s">
        <v>457</v>
      </c>
      <c r="Q40" s="283" t="s">
        <v>458</v>
      </c>
      <c r="R40" s="283" t="s">
        <v>457</v>
      </c>
      <c r="S40" s="283" t="s">
        <v>457</v>
      </c>
      <c r="T40" s="283" t="s">
        <v>457</v>
      </c>
      <c r="U40" s="283" t="s">
        <v>457</v>
      </c>
      <c r="V40" s="283" t="s">
        <v>457</v>
      </c>
      <c r="W40" s="283" t="s">
        <v>457</v>
      </c>
      <c r="X40" s="283" t="s">
        <v>457</v>
      </c>
      <c r="Y40" s="283" t="s">
        <v>457</v>
      </c>
      <c r="Z40" s="283" t="s">
        <v>458</v>
      </c>
      <c r="AA40" s="283" t="s">
        <v>458</v>
      </c>
      <c r="AB40" s="283" t="s">
        <v>458</v>
      </c>
      <c r="AC40" s="283" t="s">
        <v>458</v>
      </c>
      <c r="AD40" s="283" t="s">
        <v>458</v>
      </c>
      <c r="AE40" s="283" t="s">
        <v>458</v>
      </c>
      <c r="AF40" s="283" t="s">
        <v>457</v>
      </c>
      <c r="AG40" s="283" t="s">
        <v>458</v>
      </c>
      <c r="AH40" s="283" t="s">
        <v>457</v>
      </c>
      <c r="AI40" s="283" t="s">
        <v>457</v>
      </c>
      <c r="AJ40" s="283" t="s">
        <v>457</v>
      </c>
      <c r="AK40" s="283" t="s">
        <v>457</v>
      </c>
      <c r="AL40" s="348" t="s">
        <v>456</v>
      </c>
      <c r="AM40" s="283" t="s">
        <v>458</v>
      </c>
      <c r="AN40" s="283" t="s">
        <v>458</v>
      </c>
      <c r="AO40" s="283" t="s">
        <v>458</v>
      </c>
      <c r="AP40" s="283" t="s">
        <v>457</v>
      </c>
      <c r="AQ40" s="283" t="s">
        <v>457</v>
      </c>
      <c r="AR40" s="283" t="s">
        <v>458</v>
      </c>
      <c r="AS40" s="283" t="s">
        <v>458</v>
      </c>
      <c r="AT40" s="283" t="s">
        <v>457</v>
      </c>
      <c r="AU40" s="283" t="s">
        <v>458</v>
      </c>
      <c r="AV40" s="283" t="s">
        <v>457</v>
      </c>
      <c r="AW40" s="283" t="s">
        <v>458</v>
      </c>
      <c r="AX40" s="283" t="s">
        <v>458</v>
      </c>
      <c r="AY40" s="283" t="s">
        <v>458</v>
      </c>
      <c r="AZ40" s="283" t="s">
        <v>458</v>
      </c>
      <c r="BA40" s="283" t="s">
        <v>458</v>
      </c>
      <c r="BB40" s="283" t="s">
        <v>458</v>
      </c>
      <c r="BC40" s="283" t="s">
        <v>458</v>
      </c>
      <c r="BD40" s="283" t="s">
        <v>458</v>
      </c>
      <c r="BE40" s="283" t="s">
        <v>457</v>
      </c>
      <c r="BF40" s="283" t="s">
        <v>457</v>
      </c>
      <c r="BG40" s="283" t="s">
        <v>457</v>
      </c>
      <c r="BH40" s="283" t="s">
        <v>458</v>
      </c>
      <c r="BI40" s="283" t="s">
        <v>457</v>
      </c>
      <c r="BJ40" s="283" t="s">
        <v>457</v>
      </c>
      <c r="BK40" s="283" t="s">
        <v>457</v>
      </c>
      <c r="BL40" s="352">
        <f t="shared" si="7"/>
        <v>34</v>
      </c>
      <c r="BM40" s="353">
        <f t="shared" si="8"/>
        <v>0.55737704918032782</v>
      </c>
      <c r="BN40" s="352">
        <f t="shared" si="9"/>
        <v>26</v>
      </c>
      <c r="BO40" s="353">
        <f t="shared" si="10"/>
        <v>0.42622950819672129</v>
      </c>
      <c r="BP40" s="354">
        <f t="shared" si="6"/>
        <v>1.3076923076923077</v>
      </c>
      <c r="BQ40" s="352">
        <f t="shared" si="11"/>
        <v>1</v>
      </c>
      <c r="BR40" s="353">
        <f t="shared" si="12"/>
        <v>1.6393442622950821E-2</v>
      </c>
    </row>
    <row r="41" spans="1:70" ht="15.75" x14ac:dyDescent="0.25">
      <c r="A41" s="187" t="s">
        <v>275</v>
      </c>
      <c r="B41" s="188" t="s">
        <v>84</v>
      </c>
      <c r="C41" s="283" t="s">
        <v>457</v>
      </c>
      <c r="D41" s="283" t="s">
        <v>457</v>
      </c>
      <c r="E41" s="283" t="s">
        <v>457</v>
      </c>
      <c r="F41" s="283" t="s">
        <v>457</v>
      </c>
      <c r="G41" s="283" t="s">
        <v>457</v>
      </c>
      <c r="H41" s="283" t="s">
        <v>457</v>
      </c>
      <c r="I41" s="283" t="s">
        <v>457</v>
      </c>
      <c r="J41" s="283" t="s">
        <v>458</v>
      </c>
      <c r="K41" s="283" t="s">
        <v>457</v>
      </c>
      <c r="L41" s="283" t="s">
        <v>457</v>
      </c>
      <c r="M41" s="283" t="s">
        <v>458</v>
      </c>
      <c r="N41" s="283" t="s">
        <v>458</v>
      </c>
      <c r="O41" s="283" t="s">
        <v>457</v>
      </c>
      <c r="P41" s="283" t="s">
        <v>457</v>
      </c>
      <c r="Q41" s="283" t="s">
        <v>458</v>
      </c>
      <c r="R41" s="283" t="s">
        <v>457</v>
      </c>
      <c r="S41" s="283" t="s">
        <v>457</v>
      </c>
      <c r="T41" s="283" t="s">
        <v>457</v>
      </c>
      <c r="U41" s="283" t="s">
        <v>457</v>
      </c>
      <c r="V41" s="283" t="s">
        <v>457</v>
      </c>
      <c r="W41" s="283" t="s">
        <v>457</v>
      </c>
      <c r="X41" s="283" t="s">
        <v>457</v>
      </c>
      <c r="Y41" s="283" t="s">
        <v>457</v>
      </c>
      <c r="Z41" s="283" t="s">
        <v>458</v>
      </c>
      <c r="AA41" s="283" t="s">
        <v>458</v>
      </c>
      <c r="AB41" s="283" t="s">
        <v>458</v>
      </c>
      <c r="AC41" s="283" t="s">
        <v>458</v>
      </c>
      <c r="AD41" s="283" t="s">
        <v>458</v>
      </c>
      <c r="AE41" s="283" t="s">
        <v>458</v>
      </c>
      <c r="AF41" s="283" t="s">
        <v>457</v>
      </c>
      <c r="AG41" s="283" t="s">
        <v>458</v>
      </c>
      <c r="AH41" s="283" t="s">
        <v>457</v>
      </c>
      <c r="AI41" s="283" t="s">
        <v>457</v>
      </c>
      <c r="AJ41" s="283" t="s">
        <v>457</v>
      </c>
      <c r="AK41" s="283" t="s">
        <v>457</v>
      </c>
      <c r="AL41" s="348" t="s">
        <v>456</v>
      </c>
      <c r="AM41" s="283" t="s">
        <v>458</v>
      </c>
      <c r="AN41" s="283" t="s">
        <v>458</v>
      </c>
      <c r="AO41" s="283" t="s">
        <v>458</v>
      </c>
      <c r="AP41" s="283" t="s">
        <v>457</v>
      </c>
      <c r="AQ41" s="283" t="s">
        <v>457</v>
      </c>
      <c r="AR41" s="283" t="s">
        <v>458</v>
      </c>
      <c r="AS41" s="283" t="s">
        <v>458</v>
      </c>
      <c r="AT41" s="283" t="s">
        <v>457</v>
      </c>
      <c r="AU41" s="283" t="s">
        <v>458</v>
      </c>
      <c r="AV41" s="283" t="s">
        <v>457</v>
      </c>
      <c r="AW41" s="283" t="s">
        <v>458</v>
      </c>
      <c r="AX41" s="283" t="s">
        <v>458</v>
      </c>
      <c r="AY41" s="283" t="s">
        <v>458</v>
      </c>
      <c r="AZ41" s="283" t="s">
        <v>458</v>
      </c>
      <c r="BA41" s="283" t="s">
        <v>458</v>
      </c>
      <c r="BB41" s="283" t="s">
        <v>458</v>
      </c>
      <c r="BC41" s="283" t="s">
        <v>458</v>
      </c>
      <c r="BD41" s="283" t="s">
        <v>458</v>
      </c>
      <c r="BE41" s="283" t="s">
        <v>457</v>
      </c>
      <c r="BF41" s="283" t="s">
        <v>457</v>
      </c>
      <c r="BG41" s="283" t="s">
        <v>457</v>
      </c>
      <c r="BH41" s="283" t="s">
        <v>458</v>
      </c>
      <c r="BI41" s="283" t="s">
        <v>457</v>
      </c>
      <c r="BJ41" s="283" t="s">
        <v>457</v>
      </c>
      <c r="BK41" s="283" t="s">
        <v>457</v>
      </c>
      <c r="BL41" s="352">
        <f t="shared" si="7"/>
        <v>34</v>
      </c>
      <c r="BM41" s="353">
        <f t="shared" si="8"/>
        <v>0.55737704918032782</v>
      </c>
      <c r="BN41" s="352">
        <f t="shared" si="9"/>
        <v>26</v>
      </c>
      <c r="BO41" s="353">
        <f t="shared" si="10"/>
        <v>0.42622950819672129</v>
      </c>
      <c r="BP41" s="354">
        <f t="shared" si="6"/>
        <v>1.3076923076923077</v>
      </c>
      <c r="BQ41" s="352">
        <f t="shared" si="11"/>
        <v>1</v>
      </c>
      <c r="BR41" s="353">
        <f t="shared" si="12"/>
        <v>1.6393442622950821E-2</v>
      </c>
    </row>
    <row r="42" spans="1:70" ht="15.75" x14ac:dyDescent="0.25">
      <c r="A42" s="187" t="s">
        <v>276</v>
      </c>
      <c r="B42" s="188" t="s">
        <v>85</v>
      </c>
      <c r="C42" s="283" t="s">
        <v>457</v>
      </c>
      <c r="D42" s="283" t="s">
        <v>457</v>
      </c>
      <c r="E42" s="283" t="s">
        <v>457</v>
      </c>
      <c r="F42" s="283" t="s">
        <v>457</v>
      </c>
      <c r="G42" s="283" t="s">
        <v>457</v>
      </c>
      <c r="H42" s="283" t="s">
        <v>457</v>
      </c>
      <c r="I42" s="283" t="s">
        <v>457</v>
      </c>
      <c r="J42" s="283" t="s">
        <v>458</v>
      </c>
      <c r="K42" s="283" t="s">
        <v>457</v>
      </c>
      <c r="L42" s="283" t="s">
        <v>457</v>
      </c>
      <c r="M42" s="283" t="s">
        <v>458</v>
      </c>
      <c r="N42" s="283" t="s">
        <v>458</v>
      </c>
      <c r="O42" s="283" t="s">
        <v>457</v>
      </c>
      <c r="P42" s="283" t="s">
        <v>457</v>
      </c>
      <c r="Q42" s="283" t="s">
        <v>458</v>
      </c>
      <c r="R42" s="283" t="s">
        <v>457</v>
      </c>
      <c r="S42" s="283" t="s">
        <v>457</v>
      </c>
      <c r="T42" s="283" t="s">
        <v>457</v>
      </c>
      <c r="U42" s="283" t="s">
        <v>457</v>
      </c>
      <c r="V42" s="283" t="s">
        <v>457</v>
      </c>
      <c r="W42" s="283" t="s">
        <v>457</v>
      </c>
      <c r="X42" s="283" t="s">
        <v>457</v>
      </c>
      <c r="Y42" s="283" t="s">
        <v>457</v>
      </c>
      <c r="Z42" s="283" t="s">
        <v>458</v>
      </c>
      <c r="AA42" s="283" t="s">
        <v>458</v>
      </c>
      <c r="AB42" s="283" t="s">
        <v>458</v>
      </c>
      <c r="AC42" s="283" t="s">
        <v>458</v>
      </c>
      <c r="AD42" s="283" t="s">
        <v>458</v>
      </c>
      <c r="AE42" s="283" t="s">
        <v>458</v>
      </c>
      <c r="AF42" s="283" t="s">
        <v>457</v>
      </c>
      <c r="AG42" s="283" t="s">
        <v>458</v>
      </c>
      <c r="AH42" s="283" t="s">
        <v>457</v>
      </c>
      <c r="AI42" s="283" t="s">
        <v>457</v>
      </c>
      <c r="AJ42" s="283" t="s">
        <v>457</v>
      </c>
      <c r="AK42" s="283" t="s">
        <v>457</v>
      </c>
      <c r="AL42" s="348" t="s">
        <v>456</v>
      </c>
      <c r="AM42" s="283" t="s">
        <v>458</v>
      </c>
      <c r="AN42" s="283" t="s">
        <v>458</v>
      </c>
      <c r="AO42" s="283" t="s">
        <v>458</v>
      </c>
      <c r="AP42" s="283" t="s">
        <v>457</v>
      </c>
      <c r="AQ42" s="283" t="s">
        <v>457</v>
      </c>
      <c r="AR42" s="283" t="s">
        <v>458</v>
      </c>
      <c r="AS42" s="283" t="s">
        <v>458</v>
      </c>
      <c r="AT42" s="283" t="s">
        <v>457</v>
      </c>
      <c r="AU42" s="283" t="s">
        <v>458</v>
      </c>
      <c r="AV42" s="283" t="s">
        <v>457</v>
      </c>
      <c r="AW42" s="283" t="s">
        <v>458</v>
      </c>
      <c r="AX42" s="283" t="s">
        <v>458</v>
      </c>
      <c r="AY42" s="283" t="s">
        <v>458</v>
      </c>
      <c r="AZ42" s="283" t="s">
        <v>458</v>
      </c>
      <c r="BA42" s="283" t="s">
        <v>458</v>
      </c>
      <c r="BB42" s="283" t="s">
        <v>458</v>
      </c>
      <c r="BC42" s="283" t="s">
        <v>458</v>
      </c>
      <c r="BD42" s="283" t="s">
        <v>458</v>
      </c>
      <c r="BE42" s="283" t="s">
        <v>457</v>
      </c>
      <c r="BF42" s="283" t="s">
        <v>457</v>
      </c>
      <c r="BG42" s="283" t="s">
        <v>457</v>
      </c>
      <c r="BH42" s="283" t="s">
        <v>458</v>
      </c>
      <c r="BI42" s="283" t="s">
        <v>457</v>
      </c>
      <c r="BJ42" s="283" t="s">
        <v>457</v>
      </c>
      <c r="BK42" s="283" t="s">
        <v>457</v>
      </c>
      <c r="BL42" s="352">
        <f t="shared" si="7"/>
        <v>34</v>
      </c>
      <c r="BM42" s="353">
        <f t="shared" si="8"/>
        <v>0.55737704918032782</v>
      </c>
      <c r="BN42" s="352">
        <f t="shared" si="9"/>
        <v>26</v>
      </c>
      <c r="BO42" s="353">
        <f t="shared" si="10"/>
        <v>0.42622950819672129</v>
      </c>
      <c r="BP42" s="354">
        <f t="shared" si="6"/>
        <v>1.3076923076923077</v>
      </c>
      <c r="BQ42" s="352">
        <f t="shared" si="11"/>
        <v>1</v>
      </c>
      <c r="BR42" s="353">
        <f t="shared" si="12"/>
        <v>1.6393442622950821E-2</v>
      </c>
    </row>
    <row r="43" spans="1:70" ht="15.75" x14ac:dyDescent="0.25">
      <c r="A43" s="187" t="s">
        <v>277</v>
      </c>
      <c r="B43" s="188" t="s">
        <v>86</v>
      </c>
      <c r="C43" s="283" t="s">
        <v>457</v>
      </c>
      <c r="D43" s="283" t="s">
        <v>457</v>
      </c>
      <c r="E43" s="283" t="s">
        <v>457</v>
      </c>
      <c r="F43" s="283" t="s">
        <v>457</v>
      </c>
      <c r="G43" s="283" t="s">
        <v>457</v>
      </c>
      <c r="H43" s="283" t="s">
        <v>457</v>
      </c>
      <c r="I43" s="283" t="s">
        <v>457</v>
      </c>
      <c r="J43" s="283" t="s">
        <v>458</v>
      </c>
      <c r="K43" s="283" t="s">
        <v>457</v>
      </c>
      <c r="L43" s="283" t="s">
        <v>457</v>
      </c>
      <c r="M43" s="283" t="s">
        <v>458</v>
      </c>
      <c r="N43" s="283" t="s">
        <v>458</v>
      </c>
      <c r="O43" s="283" t="s">
        <v>457</v>
      </c>
      <c r="P43" s="283" t="s">
        <v>457</v>
      </c>
      <c r="Q43" s="283" t="s">
        <v>458</v>
      </c>
      <c r="R43" s="283" t="s">
        <v>457</v>
      </c>
      <c r="S43" s="283" t="s">
        <v>457</v>
      </c>
      <c r="T43" s="283" t="s">
        <v>457</v>
      </c>
      <c r="U43" s="283" t="s">
        <v>457</v>
      </c>
      <c r="V43" s="283" t="s">
        <v>457</v>
      </c>
      <c r="W43" s="283" t="s">
        <v>457</v>
      </c>
      <c r="X43" s="283" t="s">
        <v>457</v>
      </c>
      <c r="Y43" s="283" t="s">
        <v>457</v>
      </c>
      <c r="Z43" s="283" t="s">
        <v>458</v>
      </c>
      <c r="AA43" s="283" t="s">
        <v>458</v>
      </c>
      <c r="AB43" s="283" t="s">
        <v>458</v>
      </c>
      <c r="AC43" s="283" t="s">
        <v>458</v>
      </c>
      <c r="AD43" s="283" t="s">
        <v>458</v>
      </c>
      <c r="AE43" s="283" t="s">
        <v>458</v>
      </c>
      <c r="AF43" s="283" t="s">
        <v>457</v>
      </c>
      <c r="AG43" s="283" t="s">
        <v>458</v>
      </c>
      <c r="AH43" s="283" t="s">
        <v>457</v>
      </c>
      <c r="AI43" s="283" t="s">
        <v>457</v>
      </c>
      <c r="AJ43" s="283" t="s">
        <v>457</v>
      </c>
      <c r="AK43" s="283" t="s">
        <v>457</v>
      </c>
      <c r="AL43" s="348" t="s">
        <v>456</v>
      </c>
      <c r="AM43" s="283" t="s">
        <v>458</v>
      </c>
      <c r="AN43" s="283" t="s">
        <v>458</v>
      </c>
      <c r="AO43" s="283" t="s">
        <v>458</v>
      </c>
      <c r="AP43" s="283" t="s">
        <v>457</v>
      </c>
      <c r="AQ43" s="283" t="s">
        <v>457</v>
      </c>
      <c r="AR43" s="283" t="s">
        <v>458</v>
      </c>
      <c r="AS43" s="283" t="s">
        <v>458</v>
      </c>
      <c r="AT43" s="283" t="s">
        <v>457</v>
      </c>
      <c r="AU43" s="283" t="s">
        <v>458</v>
      </c>
      <c r="AV43" s="283" t="s">
        <v>457</v>
      </c>
      <c r="AW43" s="283" t="s">
        <v>458</v>
      </c>
      <c r="AX43" s="283" t="s">
        <v>458</v>
      </c>
      <c r="AY43" s="283" t="s">
        <v>458</v>
      </c>
      <c r="AZ43" s="283" t="s">
        <v>458</v>
      </c>
      <c r="BA43" s="283" t="s">
        <v>458</v>
      </c>
      <c r="BB43" s="283" t="s">
        <v>458</v>
      </c>
      <c r="BC43" s="283" t="s">
        <v>458</v>
      </c>
      <c r="BD43" s="283" t="s">
        <v>458</v>
      </c>
      <c r="BE43" s="283" t="s">
        <v>457</v>
      </c>
      <c r="BF43" s="283" t="s">
        <v>457</v>
      </c>
      <c r="BG43" s="283" t="s">
        <v>457</v>
      </c>
      <c r="BH43" s="283" t="s">
        <v>458</v>
      </c>
      <c r="BI43" s="283" t="s">
        <v>457</v>
      </c>
      <c r="BJ43" s="283" t="s">
        <v>457</v>
      </c>
      <c r="BK43" s="283" t="s">
        <v>457</v>
      </c>
      <c r="BL43" s="352">
        <f t="shared" si="7"/>
        <v>34</v>
      </c>
      <c r="BM43" s="353">
        <f t="shared" si="8"/>
        <v>0.55737704918032782</v>
      </c>
      <c r="BN43" s="352">
        <f t="shared" si="9"/>
        <v>26</v>
      </c>
      <c r="BO43" s="353">
        <f t="shared" si="10"/>
        <v>0.42622950819672129</v>
      </c>
      <c r="BP43" s="354">
        <f t="shared" si="6"/>
        <v>1.3076923076923077</v>
      </c>
      <c r="BQ43" s="352">
        <f t="shared" si="11"/>
        <v>1</v>
      </c>
      <c r="BR43" s="353">
        <f t="shared" si="12"/>
        <v>1.6393442622950821E-2</v>
      </c>
    </row>
    <row r="44" spans="1:70" ht="15.75" x14ac:dyDescent="0.25">
      <c r="A44" s="187" t="s">
        <v>278</v>
      </c>
      <c r="B44" s="188" t="s">
        <v>87</v>
      </c>
      <c r="C44" s="283" t="s">
        <v>457</v>
      </c>
      <c r="D44" s="283" t="s">
        <v>457</v>
      </c>
      <c r="E44" s="283" t="s">
        <v>457</v>
      </c>
      <c r="F44" s="283" t="s">
        <v>457</v>
      </c>
      <c r="G44" s="283" t="s">
        <v>457</v>
      </c>
      <c r="H44" s="283" t="s">
        <v>457</v>
      </c>
      <c r="I44" s="283" t="s">
        <v>457</v>
      </c>
      <c r="J44" s="283" t="s">
        <v>458</v>
      </c>
      <c r="K44" s="283" t="s">
        <v>457</v>
      </c>
      <c r="L44" s="283" t="s">
        <v>457</v>
      </c>
      <c r="M44" s="283" t="s">
        <v>458</v>
      </c>
      <c r="N44" s="283" t="s">
        <v>458</v>
      </c>
      <c r="O44" s="283" t="s">
        <v>457</v>
      </c>
      <c r="P44" s="283" t="s">
        <v>457</v>
      </c>
      <c r="Q44" s="283" t="s">
        <v>458</v>
      </c>
      <c r="R44" s="283" t="s">
        <v>457</v>
      </c>
      <c r="S44" s="283" t="s">
        <v>457</v>
      </c>
      <c r="T44" s="283" t="s">
        <v>457</v>
      </c>
      <c r="U44" s="283" t="s">
        <v>457</v>
      </c>
      <c r="V44" s="283" t="s">
        <v>457</v>
      </c>
      <c r="W44" s="283" t="s">
        <v>457</v>
      </c>
      <c r="X44" s="283" t="s">
        <v>457</v>
      </c>
      <c r="Y44" s="283" t="s">
        <v>457</v>
      </c>
      <c r="Z44" s="283" t="s">
        <v>458</v>
      </c>
      <c r="AA44" s="283" t="s">
        <v>458</v>
      </c>
      <c r="AB44" s="283" t="s">
        <v>458</v>
      </c>
      <c r="AC44" s="283" t="s">
        <v>458</v>
      </c>
      <c r="AD44" s="283" t="s">
        <v>458</v>
      </c>
      <c r="AE44" s="283" t="s">
        <v>458</v>
      </c>
      <c r="AF44" s="283" t="s">
        <v>457</v>
      </c>
      <c r="AG44" s="283" t="s">
        <v>458</v>
      </c>
      <c r="AH44" s="283" t="s">
        <v>457</v>
      </c>
      <c r="AI44" s="283" t="s">
        <v>457</v>
      </c>
      <c r="AJ44" s="283" t="s">
        <v>457</v>
      </c>
      <c r="AK44" s="283" t="s">
        <v>457</v>
      </c>
      <c r="AL44" s="348" t="s">
        <v>456</v>
      </c>
      <c r="AM44" s="283" t="s">
        <v>458</v>
      </c>
      <c r="AN44" s="283" t="s">
        <v>458</v>
      </c>
      <c r="AO44" s="283" t="s">
        <v>458</v>
      </c>
      <c r="AP44" s="283" t="s">
        <v>457</v>
      </c>
      <c r="AQ44" s="283" t="s">
        <v>457</v>
      </c>
      <c r="AR44" s="283" t="s">
        <v>458</v>
      </c>
      <c r="AS44" s="283" t="s">
        <v>458</v>
      </c>
      <c r="AT44" s="283" t="s">
        <v>457</v>
      </c>
      <c r="AU44" s="283" t="s">
        <v>458</v>
      </c>
      <c r="AV44" s="283" t="s">
        <v>457</v>
      </c>
      <c r="AW44" s="283" t="s">
        <v>458</v>
      </c>
      <c r="AX44" s="283" t="s">
        <v>458</v>
      </c>
      <c r="AY44" s="283" t="s">
        <v>458</v>
      </c>
      <c r="AZ44" s="283" t="s">
        <v>458</v>
      </c>
      <c r="BA44" s="283" t="s">
        <v>458</v>
      </c>
      <c r="BB44" s="283" t="s">
        <v>458</v>
      </c>
      <c r="BC44" s="283" t="s">
        <v>458</v>
      </c>
      <c r="BD44" s="283" t="s">
        <v>458</v>
      </c>
      <c r="BE44" s="283" t="s">
        <v>457</v>
      </c>
      <c r="BF44" s="283" t="s">
        <v>457</v>
      </c>
      <c r="BG44" s="283" t="s">
        <v>457</v>
      </c>
      <c r="BH44" s="283" t="s">
        <v>458</v>
      </c>
      <c r="BI44" s="283" t="s">
        <v>457</v>
      </c>
      <c r="BJ44" s="283" t="s">
        <v>457</v>
      </c>
      <c r="BK44" s="283" t="s">
        <v>457</v>
      </c>
      <c r="BL44" s="352">
        <f t="shared" si="7"/>
        <v>34</v>
      </c>
      <c r="BM44" s="353">
        <f t="shared" si="8"/>
        <v>0.55737704918032782</v>
      </c>
      <c r="BN44" s="352">
        <f t="shared" si="9"/>
        <v>26</v>
      </c>
      <c r="BO44" s="353">
        <f t="shared" si="10"/>
        <v>0.42622950819672129</v>
      </c>
      <c r="BP44" s="354">
        <f t="shared" si="6"/>
        <v>1.3076923076923077</v>
      </c>
      <c r="BQ44" s="352">
        <f t="shared" si="11"/>
        <v>1</v>
      </c>
      <c r="BR44" s="353">
        <f t="shared" si="12"/>
        <v>1.6393442622950821E-2</v>
      </c>
    </row>
    <row r="45" spans="1:70" ht="15.75" x14ac:dyDescent="0.25">
      <c r="A45" s="187" t="s">
        <v>279</v>
      </c>
      <c r="B45" s="188" t="s">
        <v>88</v>
      </c>
      <c r="C45" s="283" t="s">
        <v>457</v>
      </c>
      <c r="D45" s="283" t="s">
        <v>457</v>
      </c>
      <c r="E45" s="283" t="s">
        <v>457</v>
      </c>
      <c r="F45" s="283" t="s">
        <v>457</v>
      </c>
      <c r="G45" s="283" t="s">
        <v>457</v>
      </c>
      <c r="H45" s="283" t="s">
        <v>457</v>
      </c>
      <c r="I45" s="283" t="s">
        <v>457</v>
      </c>
      <c r="J45" s="283" t="s">
        <v>458</v>
      </c>
      <c r="K45" s="283" t="s">
        <v>457</v>
      </c>
      <c r="L45" s="283" t="s">
        <v>457</v>
      </c>
      <c r="M45" s="283" t="s">
        <v>458</v>
      </c>
      <c r="N45" s="283" t="s">
        <v>458</v>
      </c>
      <c r="O45" s="283" t="s">
        <v>457</v>
      </c>
      <c r="P45" s="283" t="s">
        <v>457</v>
      </c>
      <c r="Q45" s="283" t="s">
        <v>458</v>
      </c>
      <c r="R45" s="283" t="s">
        <v>457</v>
      </c>
      <c r="S45" s="283" t="s">
        <v>457</v>
      </c>
      <c r="T45" s="283" t="s">
        <v>457</v>
      </c>
      <c r="U45" s="283" t="s">
        <v>457</v>
      </c>
      <c r="V45" s="283" t="s">
        <v>457</v>
      </c>
      <c r="W45" s="283" t="s">
        <v>457</v>
      </c>
      <c r="X45" s="283" t="s">
        <v>457</v>
      </c>
      <c r="Y45" s="283" t="s">
        <v>457</v>
      </c>
      <c r="Z45" s="283" t="s">
        <v>458</v>
      </c>
      <c r="AA45" s="283" t="s">
        <v>458</v>
      </c>
      <c r="AB45" s="283" t="s">
        <v>458</v>
      </c>
      <c r="AC45" s="283" t="s">
        <v>458</v>
      </c>
      <c r="AD45" s="283" t="s">
        <v>458</v>
      </c>
      <c r="AE45" s="283" t="s">
        <v>458</v>
      </c>
      <c r="AF45" s="283" t="s">
        <v>457</v>
      </c>
      <c r="AG45" s="283" t="s">
        <v>458</v>
      </c>
      <c r="AH45" s="283" t="s">
        <v>457</v>
      </c>
      <c r="AI45" s="283" t="s">
        <v>457</v>
      </c>
      <c r="AJ45" s="283" t="s">
        <v>457</v>
      </c>
      <c r="AK45" s="283" t="s">
        <v>457</v>
      </c>
      <c r="AL45" s="348" t="s">
        <v>456</v>
      </c>
      <c r="AM45" s="283" t="s">
        <v>458</v>
      </c>
      <c r="AN45" s="283" t="s">
        <v>458</v>
      </c>
      <c r="AO45" s="283" t="s">
        <v>458</v>
      </c>
      <c r="AP45" s="283" t="s">
        <v>457</v>
      </c>
      <c r="AQ45" s="283" t="s">
        <v>457</v>
      </c>
      <c r="AR45" s="283" t="s">
        <v>458</v>
      </c>
      <c r="AS45" s="283" t="s">
        <v>458</v>
      </c>
      <c r="AT45" s="283" t="s">
        <v>457</v>
      </c>
      <c r="AU45" s="283" t="s">
        <v>458</v>
      </c>
      <c r="AV45" s="283" t="s">
        <v>457</v>
      </c>
      <c r="AW45" s="283" t="s">
        <v>458</v>
      </c>
      <c r="AX45" s="283" t="s">
        <v>458</v>
      </c>
      <c r="AY45" s="283" t="s">
        <v>458</v>
      </c>
      <c r="AZ45" s="283" t="s">
        <v>458</v>
      </c>
      <c r="BA45" s="283" t="s">
        <v>458</v>
      </c>
      <c r="BB45" s="283" t="s">
        <v>458</v>
      </c>
      <c r="BC45" s="283" t="s">
        <v>458</v>
      </c>
      <c r="BD45" s="283" t="s">
        <v>458</v>
      </c>
      <c r="BE45" s="283" t="s">
        <v>457</v>
      </c>
      <c r="BF45" s="283" t="s">
        <v>457</v>
      </c>
      <c r="BG45" s="283" t="s">
        <v>457</v>
      </c>
      <c r="BH45" s="283" t="s">
        <v>458</v>
      </c>
      <c r="BI45" s="283" t="s">
        <v>457</v>
      </c>
      <c r="BJ45" s="283" t="s">
        <v>457</v>
      </c>
      <c r="BK45" s="283" t="s">
        <v>457</v>
      </c>
      <c r="BL45" s="352">
        <f t="shared" si="7"/>
        <v>34</v>
      </c>
      <c r="BM45" s="353">
        <f t="shared" si="8"/>
        <v>0.55737704918032782</v>
      </c>
      <c r="BN45" s="352">
        <f t="shared" si="9"/>
        <v>26</v>
      </c>
      <c r="BO45" s="353">
        <f t="shared" si="10"/>
        <v>0.42622950819672129</v>
      </c>
      <c r="BP45" s="354">
        <f t="shared" si="6"/>
        <v>1.3076923076923077</v>
      </c>
      <c r="BQ45" s="352">
        <f t="shared" si="11"/>
        <v>1</v>
      </c>
      <c r="BR45" s="353">
        <f t="shared" si="12"/>
        <v>1.6393442622950821E-2</v>
      </c>
    </row>
    <row r="46" spans="1:70" ht="15.75" x14ac:dyDescent="0.25">
      <c r="A46" s="187" t="s">
        <v>280</v>
      </c>
      <c r="B46" s="188" t="s">
        <v>89</v>
      </c>
      <c r="C46" s="283" t="s">
        <v>457</v>
      </c>
      <c r="D46" s="283" t="s">
        <v>457</v>
      </c>
      <c r="E46" s="283" t="s">
        <v>457</v>
      </c>
      <c r="F46" s="283" t="s">
        <v>457</v>
      </c>
      <c r="G46" s="283" t="s">
        <v>457</v>
      </c>
      <c r="H46" s="283" t="s">
        <v>457</v>
      </c>
      <c r="I46" s="283" t="s">
        <v>456</v>
      </c>
      <c r="J46" s="283" t="s">
        <v>458</v>
      </c>
      <c r="K46" s="283" t="s">
        <v>457</v>
      </c>
      <c r="L46" s="283" t="s">
        <v>457</v>
      </c>
      <c r="M46" s="283" t="s">
        <v>458</v>
      </c>
      <c r="N46" s="283" t="s">
        <v>458</v>
      </c>
      <c r="O46" s="283" t="s">
        <v>457</v>
      </c>
      <c r="P46" s="283" t="s">
        <v>457</v>
      </c>
      <c r="Q46" s="283" t="s">
        <v>458</v>
      </c>
      <c r="R46" s="283" t="s">
        <v>457</v>
      </c>
      <c r="S46" s="283" t="s">
        <v>457</v>
      </c>
      <c r="T46" s="283" t="s">
        <v>457</v>
      </c>
      <c r="U46" s="283" t="s">
        <v>457</v>
      </c>
      <c r="V46" s="283" t="s">
        <v>457</v>
      </c>
      <c r="W46" s="283" t="s">
        <v>457</v>
      </c>
      <c r="X46" s="283" t="s">
        <v>457</v>
      </c>
      <c r="Y46" s="283" t="s">
        <v>457</v>
      </c>
      <c r="Z46" s="283" t="s">
        <v>457</v>
      </c>
      <c r="AA46" s="283" t="s">
        <v>458</v>
      </c>
      <c r="AB46" s="283" t="s">
        <v>458</v>
      </c>
      <c r="AC46" s="283" t="s">
        <v>458</v>
      </c>
      <c r="AD46" s="283" t="s">
        <v>458</v>
      </c>
      <c r="AE46" s="283" t="s">
        <v>457</v>
      </c>
      <c r="AF46" s="283" t="s">
        <v>457</v>
      </c>
      <c r="AG46" s="283" t="s">
        <v>458</v>
      </c>
      <c r="AH46" s="283" t="s">
        <v>457</v>
      </c>
      <c r="AI46" s="283" t="s">
        <v>457</v>
      </c>
      <c r="AJ46" s="283" t="s">
        <v>457</v>
      </c>
      <c r="AK46" s="283" t="s">
        <v>457</v>
      </c>
      <c r="AL46" s="348" t="s">
        <v>457</v>
      </c>
      <c r="AM46" s="283" t="s">
        <v>458</v>
      </c>
      <c r="AN46" s="283" t="s">
        <v>458</v>
      </c>
      <c r="AO46" s="283" t="s">
        <v>458</v>
      </c>
      <c r="AP46" s="283" t="s">
        <v>457</v>
      </c>
      <c r="AQ46" s="283" t="s">
        <v>457</v>
      </c>
      <c r="AR46" s="283" t="s">
        <v>458</v>
      </c>
      <c r="AS46" s="283" t="s">
        <v>458</v>
      </c>
      <c r="AT46" s="283" t="s">
        <v>457</v>
      </c>
      <c r="AU46" s="283" t="s">
        <v>458</v>
      </c>
      <c r="AV46" s="283" t="s">
        <v>457</v>
      </c>
      <c r="AW46" s="283" t="s">
        <v>458</v>
      </c>
      <c r="AX46" s="283" t="s">
        <v>458</v>
      </c>
      <c r="AY46" s="283" t="s">
        <v>458</v>
      </c>
      <c r="AZ46" s="283" t="s">
        <v>458</v>
      </c>
      <c r="BA46" s="283" t="s">
        <v>458</v>
      </c>
      <c r="BB46" s="283" t="s">
        <v>458</v>
      </c>
      <c r="BC46" s="283" t="s">
        <v>457</v>
      </c>
      <c r="BD46" s="283" t="s">
        <v>458</v>
      </c>
      <c r="BE46" s="283" t="s">
        <v>458</v>
      </c>
      <c r="BF46" s="283" t="s">
        <v>458</v>
      </c>
      <c r="BG46" s="283" t="s">
        <v>457</v>
      </c>
      <c r="BH46" s="283" t="s">
        <v>458</v>
      </c>
      <c r="BI46" s="283" t="s">
        <v>457</v>
      </c>
      <c r="BJ46" s="283" t="s">
        <v>457</v>
      </c>
      <c r="BK46" s="283" t="s">
        <v>457</v>
      </c>
      <c r="BL46" s="352">
        <f t="shared" si="7"/>
        <v>35</v>
      </c>
      <c r="BM46" s="353">
        <f t="shared" si="8"/>
        <v>0.57377049180327866</v>
      </c>
      <c r="BN46" s="352">
        <f t="shared" si="9"/>
        <v>25</v>
      </c>
      <c r="BO46" s="353">
        <f t="shared" si="10"/>
        <v>0.4098360655737705</v>
      </c>
      <c r="BP46" s="354">
        <f t="shared" si="6"/>
        <v>1.4</v>
      </c>
      <c r="BQ46" s="352">
        <f t="shared" si="11"/>
        <v>1</v>
      </c>
      <c r="BR46" s="353">
        <f t="shared" si="12"/>
        <v>1.6393442622950821E-2</v>
      </c>
    </row>
    <row r="47" spans="1:70" ht="15.75" x14ac:dyDescent="0.25">
      <c r="A47" s="187" t="s">
        <v>281</v>
      </c>
      <c r="B47" s="188" t="s">
        <v>90</v>
      </c>
      <c r="C47" s="283" t="s">
        <v>457</v>
      </c>
      <c r="D47" s="283" t="s">
        <v>457</v>
      </c>
      <c r="E47" s="283" t="s">
        <v>457</v>
      </c>
      <c r="F47" s="283" t="s">
        <v>457</v>
      </c>
      <c r="G47" s="283" t="s">
        <v>457</v>
      </c>
      <c r="H47" s="283" t="s">
        <v>457</v>
      </c>
      <c r="I47" s="283" t="s">
        <v>456</v>
      </c>
      <c r="J47" s="283" t="s">
        <v>458</v>
      </c>
      <c r="K47" s="283" t="s">
        <v>457</v>
      </c>
      <c r="L47" s="283" t="s">
        <v>457</v>
      </c>
      <c r="M47" s="283" t="s">
        <v>458</v>
      </c>
      <c r="N47" s="283" t="s">
        <v>458</v>
      </c>
      <c r="O47" s="283" t="s">
        <v>457</v>
      </c>
      <c r="P47" s="283" t="s">
        <v>457</v>
      </c>
      <c r="Q47" s="283" t="s">
        <v>458</v>
      </c>
      <c r="R47" s="283" t="s">
        <v>457</v>
      </c>
      <c r="S47" s="283" t="s">
        <v>457</v>
      </c>
      <c r="T47" s="283" t="s">
        <v>457</v>
      </c>
      <c r="U47" s="283" t="s">
        <v>457</v>
      </c>
      <c r="V47" s="283" t="s">
        <v>457</v>
      </c>
      <c r="W47" s="283" t="s">
        <v>457</v>
      </c>
      <c r="X47" s="283" t="s">
        <v>457</v>
      </c>
      <c r="Y47" s="283" t="s">
        <v>457</v>
      </c>
      <c r="Z47" s="283" t="s">
        <v>457</v>
      </c>
      <c r="AA47" s="283" t="s">
        <v>458</v>
      </c>
      <c r="AB47" s="283" t="s">
        <v>458</v>
      </c>
      <c r="AC47" s="283" t="s">
        <v>458</v>
      </c>
      <c r="AD47" s="283" t="s">
        <v>458</v>
      </c>
      <c r="AE47" s="283" t="s">
        <v>457</v>
      </c>
      <c r="AF47" s="283" t="s">
        <v>457</v>
      </c>
      <c r="AG47" s="283" t="s">
        <v>458</v>
      </c>
      <c r="AH47" s="283" t="s">
        <v>457</v>
      </c>
      <c r="AI47" s="283" t="s">
        <v>457</v>
      </c>
      <c r="AJ47" s="283" t="s">
        <v>457</v>
      </c>
      <c r="AK47" s="283" t="s">
        <v>457</v>
      </c>
      <c r="AL47" s="348" t="s">
        <v>457</v>
      </c>
      <c r="AM47" s="283" t="s">
        <v>458</v>
      </c>
      <c r="AN47" s="283" t="s">
        <v>458</v>
      </c>
      <c r="AO47" s="283" t="s">
        <v>458</v>
      </c>
      <c r="AP47" s="283" t="s">
        <v>457</v>
      </c>
      <c r="AQ47" s="283" t="s">
        <v>457</v>
      </c>
      <c r="AR47" s="283" t="s">
        <v>458</v>
      </c>
      <c r="AS47" s="283" t="s">
        <v>458</v>
      </c>
      <c r="AT47" s="283" t="s">
        <v>457</v>
      </c>
      <c r="AU47" s="283" t="s">
        <v>458</v>
      </c>
      <c r="AV47" s="283" t="s">
        <v>457</v>
      </c>
      <c r="AW47" s="283" t="s">
        <v>458</v>
      </c>
      <c r="AX47" s="283" t="s">
        <v>458</v>
      </c>
      <c r="AY47" s="283" t="s">
        <v>458</v>
      </c>
      <c r="AZ47" s="283" t="s">
        <v>458</v>
      </c>
      <c r="BA47" s="283" t="s">
        <v>458</v>
      </c>
      <c r="BB47" s="283" t="s">
        <v>458</v>
      </c>
      <c r="BC47" s="283" t="s">
        <v>457</v>
      </c>
      <c r="BD47" s="283" t="s">
        <v>458</v>
      </c>
      <c r="BE47" s="283" t="s">
        <v>458</v>
      </c>
      <c r="BF47" s="283" t="s">
        <v>458</v>
      </c>
      <c r="BG47" s="283" t="s">
        <v>457</v>
      </c>
      <c r="BH47" s="283" t="s">
        <v>458</v>
      </c>
      <c r="BI47" s="283" t="s">
        <v>457</v>
      </c>
      <c r="BJ47" s="283" t="s">
        <v>457</v>
      </c>
      <c r="BK47" s="283" t="s">
        <v>457</v>
      </c>
      <c r="BL47" s="352">
        <f t="shared" si="7"/>
        <v>35</v>
      </c>
      <c r="BM47" s="353">
        <f t="shared" si="8"/>
        <v>0.57377049180327866</v>
      </c>
      <c r="BN47" s="352">
        <f t="shared" si="9"/>
        <v>25</v>
      </c>
      <c r="BO47" s="353">
        <f t="shared" si="10"/>
        <v>0.4098360655737705</v>
      </c>
      <c r="BP47" s="354">
        <f t="shared" si="6"/>
        <v>1.4</v>
      </c>
      <c r="BQ47" s="352">
        <f t="shared" si="11"/>
        <v>1</v>
      </c>
      <c r="BR47" s="353">
        <f t="shared" si="12"/>
        <v>1.6393442622950821E-2</v>
      </c>
    </row>
    <row r="48" spans="1:70" ht="15.75" x14ac:dyDescent="0.25">
      <c r="A48" s="187" t="s">
        <v>282</v>
      </c>
      <c r="B48" s="188" t="s">
        <v>91</v>
      </c>
      <c r="C48" s="283" t="s">
        <v>457</v>
      </c>
      <c r="D48" s="283" t="s">
        <v>457</v>
      </c>
      <c r="E48" s="283" t="s">
        <v>457</v>
      </c>
      <c r="F48" s="283" t="s">
        <v>457</v>
      </c>
      <c r="G48" s="283" t="s">
        <v>457</v>
      </c>
      <c r="H48" s="283" t="s">
        <v>457</v>
      </c>
      <c r="I48" s="283" t="s">
        <v>456</v>
      </c>
      <c r="J48" s="283" t="s">
        <v>458</v>
      </c>
      <c r="K48" s="283" t="s">
        <v>457</v>
      </c>
      <c r="L48" s="283" t="s">
        <v>457</v>
      </c>
      <c r="M48" s="283" t="s">
        <v>458</v>
      </c>
      <c r="N48" s="283" t="s">
        <v>458</v>
      </c>
      <c r="O48" s="283" t="s">
        <v>457</v>
      </c>
      <c r="P48" s="283" t="s">
        <v>457</v>
      </c>
      <c r="Q48" s="283" t="s">
        <v>458</v>
      </c>
      <c r="R48" s="283" t="s">
        <v>457</v>
      </c>
      <c r="S48" s="283" t="s">
        <v>457</v>
      </c>
      <c r="T48" s="283" t="s">
        <v>457</v>
      </c>
      <c r="U48" s="283" t="s">
        <v>457</v>
      </c>
      <c r="V48" s="283" t="s">
        <v>457</v>
      </c>
      <c r="W48" s="283" t="s">
        <v>457</v>
      </c>
      <c r="X48" s="283" t="s">
        <v>457</v>
      </c>
      <c r="Y48" s="283" t="s">
        <v>457</v>
      </c>
      <c r="Z48" s="283" t="s">
        <v>457</v>
      </c>
      <c r="AA48" s="283" t="s">
        <v>458</v>
      </c>
      <c r="AB48" s="283" t="s">
        <v>458</v>
      </c>
      <c r="AC48" s="283" t="s">
        <v>458</v>
      </c>
      <c r="AD48" s="283" t="s">
        <v>458</v>
      </c>
      <c r="AE48" s="283" t="s">
        <v>457</v>
      </c>
      <c r="AF48" s="283" t="s">
        <v>457</v>
      </c>
      <c r="AG48" s="283" t="s">
        <v>458</v>
      </c>
      <c r="AH48" s="283" t="s">
        <v>457</v>
      </c>
      <c r="AI48" s="283" t="s">
        <v>457</v>
      </c>
      <c r="AJ48" s="283" t="s">
        <v>457</v>
      </c>
      <c r="AK48" s="283" t="s">
        <v>457</v>
      </c>
      <c r="AL48" s="348" t="s">
        <v>457</v>
      </c>
      <c r="AM48" s="283" t="s">
        <v>458</v>
      </c>
      <c r="AN48" s="283" t="s">
        <v>458</v>
      </c>
      <c r="AO48" s="283" t="s">
        <v>458</v>
      </c>
      <c r="AP48" s="283" t="s">
        <v>457</v>
      </c>
      <c r="AQ48" s="283" t="s">
        <v>457</v>
      </c>
      <c r="AR48" s="283" t="s">
        <v>458</v>
      </c>
      <c r="AS48" s="283" t="s">
        <v>458</v>
      </c>
      <c r="AT48" s="283" t="s">
        <v>457</v>
      </c>
      <c r="AU48" s="283" t="s">
        <v>458</v>
      </c>
      <c r="AV48" s="283" t="s">
        <v>457</v>
      </c>
      <c r="AW48" s="283" t="s">
        <v>458</v>
      </c>
      <c r="AX48" s="283" t="s">
        <v>458</v>
      </c>
      <c r="AY48" s="283" t="s">
        <v>458</v>
      </c>
      <c r="AZ48" s="283" t="s">
        <v>458</v>
      </c>
      <c r="BA48" s="283" t="s">
        <v>458</v>
      </c>
      <c r="BB48" s="283" t="s">
        <v>458</v>
      </c>
      <c r="BC48" s="283" t="s">
        <v>457</v>
      </c>
      <c r="BD48" s="283" t="s">
        <v>458</v>
      </c>
      <c r="BE48" s="283" t="s">
        <v>458</v>
      </c>
      <c r="BF48" s="283" t="s">
        <v>458</v>
      </c>
      <c r="BG48" s="283" t="s">
        <v>457</v>
      </c>
      <c r="BH48" s="283" t="s">
        <v>458</v>
      </c>
      <c r="BI48" s="283" t="s">
        <v>457</v>
      </c>
      <c r="BJ48" s="283" t="s">
        <v>457</v>
      </c>
      <c r="BK48" s="283" t="s">
        <v>457</v>
      </c>
      <c r="BL48" s="352">
        <f t="shared" si="7"/>
        <v>35</v>
      </c>
      <c r="BM48" s="353">
        <f t="shared" si="8"/>
        <v>0.57377049180327866</v>
      </c>
      <c r="BN48" s="352">
        <f t="shared" si="9"/>
        <v>25</v>
      </c>
      <c r="BO48" s="353">
        <f t="shared" si="10"/>
        <v>0.4098360655737705</v>
      </c>
      <c r="BP48" s="354">
        <f t="shared" si="6"/>
        <v>1.4</v>
      </c>
      <c r="BQ48" s="352">
        <f t="shared" si="11"/>
        <v>1</v>
      </c>
      <c r="BR48" s="353">
        <f t="shared" si="12"/>
        <v>1.6393442622950821E-2</v>
      </c>
    </row>
    <row r="49" spans="1:70" ht="15.75" x14ac:dyDescent="0.25">
      <c r="A49" s="187" t="s">
        <v>283</v>
      </c>
      <c r="B49" s="188" t="s">
        <v>92</v>
      </c>
      <c r="C49" s="283" t="s">
        <v>457</v>
      </c>
      <c r="D49" s="283" t="s">
        <v>457</v>
      </c>
      <c r="E49" s="283" t="s">
        <v>457</v>
      </c>
      <c r="F49" s="283" t="s">
        <v>457</v>
      </c>
      <c r="G49" s="283" t="s">
        <v>457</v>
      </c>
      <c r="H49" s="283" t="s">
        <v>457</v>
      </c>
      <c r="I49" s="283" t="s">
        <v>456</v>
      </c>
      <c r="J49" s="283" t="s">
        <v>458</v>
      </c>
      <c r="K49" s="283" t="s">
        <v>457</v>
      </c>
      <c r="L49" s="283" t="s">
        <v>456</v>
      </c>
      <c r="M49" s="283" t="s">
        <v>458</v>
      </c>
      <c r="N49" s="283" t="s">
        <v>458</v>
      </c>
      <c r="O49" s="283" t="s">
        <v>457</v>
      </c>
      <c r="P49" s="283" t="s">
        <v>457</v>
      </c>
      <c r="Q49" s="283" t="s">
        <v>458</v>
      </c>
      <c r="R49" s="283" t="s">
        <v>457</v>
      </c>
      <c r="S49" s="283" t="s">
        <v>457</v>
      </c>
      <c r="T49" s="283" t="s">
        <v>457</v>
      </c>
      <c r="U49" s="283" t="s">
        <v>457</v>
      </c>
      <c r="V49" s="283" t="s">
        <v>457</v>
      </c>
      <c r="W49" s="283" t="s">
        <v>457</v>
      </c>
      <c r="X49" s="283" t="s">
        <v>457</v>
      </c>
      <c r="Y49" s="283" t="s">
        <v>457</v>
      </c>
      <c r="Z49" s="283" t="s">
        <v>457</v>
      </c>
      <c r="AA49" s="283" t="s">
        <v>458</v>
      </c>
      <c r="AB49" s="283" t="s">
        <v>458</v>
      </c>
      <c r="AC49" s="283" t="s">
        <v>458</v>
      </c>
      <c r="AD49" s="283" t="s">
        <v>458</v>
      </c>
      <c r="AE49" s="283" t="s">
        <v>457</v>
      </c>
      <c r="AF49" s="283" t="s">
        <v>457</v>
      </c>
      <c r="AG49" s="283" t="s">
        <v>458</v>
      </c>
      <c r="AH49" s="283" t="s">
        <v>457</v>
      </c>
      <c r="AI49" s="283" t="s">
        <v>457</v>
      </c>
      <c r="AJ49" s="283" t="s">
        <v>457</v>
      </c>
      <c r="AK49" s="283" t="s">
        <v>457</v>
      </c>
      <c r="AL49" s="348" t="s">
        <v>457</v>
      </c>
      <c r="AM49" s="283" t="s">
        <v>458</v>
      </c>
      <c r="AN49" s="283" t="s">
        <v>458</v>
      </c>
      <c r="AO49" s="283" t="s">
        <v>458</v>
      </c>
      <c r="AP49" s="283" t="s">
        <v>457</v>
      </c>
      <c r="AQ49" s="283" t="s">
        <v>457</v>
      </c>
      <c r="AR49" s="283" t="s">
        <v>458</v>
      </c>
      <c r="AS49" s="283" t="s">
        <v>458</v>
      </c>
      <c r="AT49" s="283" t="s">
        <v>457</v>
      </c>
      <c r="AU49" s="283" t="s">
        <v>458</v>
      </c>
      <c r="AV49" s="283" t="s">
        <v>457</v>
      </c>
      <c r="AW49" s="283" t="s">
        <v>458</v>
      </c>
      <c r="AX49" s="283" t="s">
        <v>458</v>
      </c>
      <c r="AY49" s="283" t="s">
        <v>458</v>
      </c>
      <c r="AZ49" s="283" t="s">
        <v>458</v>
      </c>
      <c r="BA49" s="283" t="s">
        <v>458</v>
      </c>
      <c r="BB49" s="283" t="s">
        <v>458</v>
      </c>
      <c r="BC49" s="283" t="s">
        <v>457</v>
      </c>
      <c r="BD49" s="283" t="s">
        <v>458</v>
      </c>
      <c r="BE49" s="283" t="s">
        <v>458</v>
      </c>
      <c r="BF49" s="283" t="s">
        <v>458</v>
      </c>
      <c r="BG49" s="283" t="s">
        <v>457</v>
      </c>
      <c r="BH49" s="283" t="s">
        <v>458</v>
      </c>
      <c r="BI49" s="283" t="s">
        <v>457</v>
      </c>
      <c r="BJ49" s="283" t="s">
        <v>457</v>
      </c>
      <c r="BK49" s="283" t="s">
        <v>457</v>
      </c>
      <c r="BL49" s="352">
        <f t="shared" si="7"/>
        <v>34</v>
      </c>
      <c r="BM49" s="353">
        <f t="shared" si="8"/>
        <v>0.55737704918032782</v>
      </c>
      <c r="BN49" s="352">
        <f t="shared" si="9"/>
        <v>25</v>
      </c>
      <c r="BO49" s="353">
        <f t="shared" si="10"/>
        <v>0.4098360655737705</v>
      </c>
      <c r="BP49" s="354">
        <f t="shared" si="6"/>
        <v>1.36</v>
      </c>
      <c r="BQ49" s="352">
        <f t="shared" si="11"/>
        <v>2</v>
      </c>
      <c r="BR49" s="353">
        <f t="shared" si="12"/>
        <v>3.2786885245901641E-2</v>
      </c>
    </row>
    <row r="50" spans="1:70" ht="15.75" x14ac:dyDescent="0.25">
      <c r="A50" s="187" t="s">
        <v>284</v>
      </c>
      <c r="B50" s="188" t="s">
        <v>94</v>
      </c>
      <c r="C50" s="283" t="s">
        <v>457</v>
      </c>
      <c r="D50" s="283" t="s">
        <v>457</v>
      </c>
      <c r="E50" s="283" t="s">
        <v>457</v>
      </c>
      <c r="F50" s="283" t="s">
        <v>457</v>
      </c>
      <c r="G50" s="283" t="s">
        <v>457</v>
      </c>
      <c r="H50" s="283" t="s">
        <v>457</v>
      </c>
      <c r="I50" s="283" t="s">
        <v>456</v>
      </c>
      <c r="J50" s="283" t="s">
        <v>458</v>
      </c>
      <c r="K50" s="283" t="s">
        <v>457</v>
      </c>
      <c r="L50" s="283" t="s">
        <v>457</v>
      </c>
      <c r="M50" s="283" t="s">
        <v>458</v>
      </c>
      <c r="N50" s="283" t="s">
        <v>458</v>
      </c>
      <c r="O50" s="283" t="s">
        <v>457</v>
      </c>
      <c r="P50" s="283" t="s">
        <v>457</v>
      </c>
      <c r="Q50" s="283" t="s">
        <v>458</v>
      </c>
      <c r="R50" s="283" t="s">
        <v>457</v>
      </c>
      <c r="S50" s="283" t="s">
        <v>457</v>
      </c>
      <c r="T50" s="283" t="s">
        <v>457</v>
      </c>
      <c r="U50" s="283" t="s">
        <v>457</v>
      </c>
      <c r="V50" s="283" t="s">
        <v>457</v>
      </c>
      <c r="W50" s="283" t="s">
        <v>457</v>
      </c>
      <c r="X50" s="283" t="s">
        <v>457</v>
      </c>
      <c r="Y50" s="283" t="s">
        <v>457</v>
      </c>
      <c r="Z50" s="283" t="s">
        <v>457</v>
      </c>
      <c r="AA50" s="283" t="s">
        <v>458</v>
      </c>
      <c r="AB50" s="283" t="s">
        <v>458</v>
      </c>
      <c r="AC50" s="283" t="s">
        <v>458</v>
      </c>
      <c r="AD50" s="283" t="s">
        <v>458</v>
      </c>
      <c r="AE50" s="283" t="s">
        <v>457</v>
      </c>
      <c r="AF50" s="283" t="s">
        <v>457</v>
      </c>
      <c r="AG50" s="283" t="s">
        <v>458</v>
      </c>
      <c r="AH50" s="283" t="s">
        <v>457</v>
      </c>
      <c r="AI50" s="283" t="s">
        <v>457</v>
      </c>
      <c r="AJ50" s="283" t="s">
        <v>457</v>
      </c>
      <c r="AK50" s="283" t="s">
        <v>457</v>
      </c>
      <c r="AL50" s="348" t="s">
        <v>457</v>
      </c>
      <c r="AM50" s="283" t="s">
        <v>458</v>
      </c>
      <c r="AN50" s="283" t="s">
        <v>458</v>
      </c>
      <c r="AO50" s="283" t="s">
        <v>458</v>
      </c>
      <c r="AP50" s="283" t="s">
        <v>457</v>
      </c>
      <c r="AQ50" s="283" t="s">
        <v>457</v>
      </c>
      <c r="AR50" s="283" t="s">
        <v>458</v>
      </c>
      <c r="AS50" s="283" t="s">
        <v>458</v>
      </c>
      <c r="AT50" s="283" t="s">
        <v>457</v>
      </c>
      <c r="AU50" s="283" t="s">
        <v>458</v>
      </c>
      <c r="AV50" s="283" t="s">
        <v>457</v>
      </c>
      <c r="AW50" s="283" t="s">
        <v>458</v>
      </c>
      <c r="AX50" s="283" t="s">
        <v>458</v>
      </c>
      <c r="AY50" s="283" t="s">
        <v>458</v>
      </c>
      <c r="AZ50" s="283" t="s">
        <v>458</v>
      </c>
      <c r="BA50" s="283" t="s">
        <v>458</v>
      </c>
      <c r="BB50" s="283" t="s">
        <v>458</v>
      </c>
      <c r="BC50" s="283" t="s">
        <v>457</v>
      </c>
      <c r="BD50" s="283" t="s">
        <v>458</v>
      </c>
      <c r="BE50" s="283" t="s">
        <v>458</v>
      </c>
      <c r="BF50" s="283" t="s">
        <v>458</v>
      </c>
      <c r="BG50" s="283" t="s">
        <v>457</v>
      </c>
      <c r="BH50" s="283" t="s">
        <v>458</v>
      </c>
      <c r="BI50" s="283" t="s">
        <v>457</v>
      </c>
      <c r="BJ50" s="283" t="s">
        <v>457</v>
      </c>
      <c r="BK50" s="283" t="s">
        <v>457</v>
      </c>
      <c r="BL50" s="352">
        <f t="shared" si="7"/>
        <v>35</v>
      </c>
      <c r="BM50" s="353">
        <f t="shared" si="8"/>
        <v>0.57377049180327866</v>
      </c>
      <c r="BN50" s="352">
        <f t="shared" si="9"/>
        <v>25</v>
      </c>
      <c r="BO50" s="353">
        <f t="shared" si="10"/>
        <v>0.4098360655737705</v>
      </c>
      <c r="BP50" s="354">
        <f t="shared" si="6"/>
        <v>1.4</v>
      </c>
      <c r="BQ50" s="352">
        <f t="shared" si="11"/>
        <v>1</v>
      </c>
      <c r="BR50" s="353">
        <f t="shared" si="12"/>
        <v>1.6393442622950821E-2</v>
      </c>
    </row>
    <row r="51" spans="1:70" ht="15.75" x14ac:dyDescent="0.25">
      <c r="A51" s="187" t="s">
        <v>285</v>
      </c>
      <c r="B51" s="188" t="s">
        <v>95</v>
      </c>
      <c r="C51" s="283" t="s">
        <v>457</v>
      </c>
      <c r="D51" s="283" t="s">
        <v>457</v>
      </c>
      <c r="E51" s="283" t="s">
        <v>457</v>
      </c>
      <c r="F51" s="283" t="s">
        <v>457</v>
      </c>
      <c r="G51" s="283" t="s">
        <v>457</v>
      </c>
      <c r="H51" s="283" t="s">
        <v>457</v>
      </c>
      <c r="I51" s="283" t="s">
        <v>456</v>
      </c>
      <c r="J51" s="283" t="s">
        <v>458</v>
      </c>
      <c r="K51" s="283" t="s">
        <v>457</v>
      </c>
      <c r="L51" s="283" t="s">
        <v>457</v>
      </c>
      <c r="M51" s="283" t="s">
        <v>458</v>
      </c>
      <c r="N51" s="283" t="s">
        <v>458</v>
      </c>
      <c r="O51" s="283" t="s">
        <v>457</v>
      </c>
      <c r="P51" s="283" t="s">
        <v>457</v>
      </c>
      <c r="Q51" s="283" t="s">
        <v>458</v>
      </c>
      <c r="R51" s="283" t="s">
        <v>457</v>
      </c>
      <c r="S51" s="283" t="s">
        <v>457</v>
      </c>
      <c r="T51" s="283" t="s">
        <v>457</v>
      </c>
      <c r="U51" s="283" t="s">
        <v>457</v>
      </c>
      <c r="V51" s="283" t="s">
        <v>457</v>
      </c>
      <c r="W51" s="283" t="s">
        <v>457</v>
      </c>
      <c r="X51" s="283" t="s">
        <v>457</v>
      </c>
      <c r="Y51" s="283" t="s">
        <v>457</v>
      </c>
      <c r="Z51" s="283" t="s">
        <v>457</v>
      </c>
      <c r="AA51" s="283" t="s">
        <v>458</v>
      </c>
      <c r="AB51" s="283" t="s">
        <v>458</v>
      </c>
      <c r="AC51" s="283" t="s">
        <v>458</v>
      </c>
      <c r="AD51" s="283" t="s">
        <v>458</v>
      </c>
      <c r="AE51" s="283" t="s">
        <v>457</v>
      </c>
      <c r="AF51" s="283" t="s">
        <v>457</v>
      </c>
      <c r="AG51" s="283" t="s">
        <v>458</v>
      </c>
      <c r="AH51" s="283" t="s">
        <v>457</v>
      </c>
      <c r="AI51" s="283" t="s">
        <v>457</v>
      </c>
      <c r="AJ51" s="283" t="s">
        <v>457</v>
      </c>
      <c r="AK51" s="283" t="s">
        <v>457</v>
      </c>
      <c r="AL51" s="348" t="s">
        <v>457</v>
      </c>
      <c r="AM51" s="283" t="s">
        <v>458</v>
      </c>
      <c r="AN51" s="283" t="s">
        <v>458</v>
      </c>
      <c r="AO51" s="283" t="s">
        <v>458</v>
      </c>
      <c r="AP51" s="283" t="s">
        <v>457</v>
      </c>
      <c r="AQ51" s="283" t="s">
        <v>457</v>
      </c>
      <c r="AR51" s="283" t="s">
        <v>458</v>
      </c>
      <c r="AS51" s="283" t="s">
        <v>458</v>
      </c>
      <c r="AT51" s="283" t="s">
        <v>457</v>
      </c>
      <c r="AU51" s="283" t="s">
        <v>458</v>
      </c>
      <c r="AV51" s="283" t="s">
        <v>457</v>
      </c>
      <c r="AW51" s="283" t="s">
        <v>458</v>
      </c>
      <c r="AX51" s="283" t="s">
        <v>458</v>
      </c>
      <c r="AY51" s="283" t="s">
        <v>458</v>
      </c>
      <c r="AZ51" s="283" t="s">
        <v>458</v>
      </c>
      <c r="BA51" s="283" t="s">
        <v>458</v>
      </c>
      <c r="BB51" s="283" t="s">
        <v>458</v>
      </c>
      <c r="BC51" s="283" t="s">
        <v>457</v>
      </c>
      <c r="BD51" s="283" t="s">
        <v>458</v>
      </c>
      <c r="BE51" s="283" t="s">
        <v>458</v>
      </c>
      <c r="BF51" s="283" t="s">
        <v>458</v>
      </c>
      <c r="BG51" s="283" t="s">
        <v>457</v>
      </c>
      <c r="BH51" s="283" t="s">
        <v>458</v>
      </c>
      <c r="BI51" s="283" t="s">
        <v>457</v>
      </c>
      <c r="BJ51" s="283" t="s">
        <v>457</v>
      </c>
      <c r="BK51" s="283" t="s">
        <v>457</v>
      </c>
      <c r="BL51" s="352">
        <f t="shared" si="7"/>
        <v>35</v>
      </c>
      <c r="BM51" s="353">
        <f t="shared" si="8"/>
        <v>0.57377049180327866</v>
      </c>
      <c r="BN51" s="352">
        <f t="shared" si="9"/>
        <v>25</v>
      </c>
      <c r="BO51" s="353">
        <f t="shared" si="10"/>
        <v>0.4098360655737705</v>
      </c>
      <c r="BP51" s="354">
        <f t="shared" si="6"/>
        <v>1.4</v>
      </c>
      <c r="BQ51" s="352">
        <f t="shared" si="11"/>
        <v>1</v>
      </c>
      <c r="BR51" s="353">
        <f t="shared" si="12"/>
        <v>1.6393442622950821E-2</v>
      </c>
    </row>
    <row r="52" spans="1:70" ht="15.75" x14ac:dyDescent="0.25">
      <c r="A52" s="187" t="s">
        <v>286</v>
      </c>
      <c r="B52" s="188" t="s">
        <v>97</v>
      </c>
      <c r="C52" s="283" t="s">
        <v>457</v>
      </c>
      <c r="D52" s="283" t="s">
        <v>457</v>
      </c>
      <c r="E52" s="283" t="s">
        <v>457</v>
      </c>
      <c r="F52" s="283" t="s">
        <v>457</v>
      </c>
      <c r="G52" s="283" t="s">
        <v>457</v>
      </c>
      <c r="H52" s="283" t="s">
        <v>457</v>
      </c>
      <c r="I52" s="283" t="s">
        <v>456</v>
      </c>
      <c r="J52" s="283" t="s">
        <v>458</v>
      </c>
      <c r="K52" s="283" t="s">
        <v>457</v>
      </c>
      <c r="L52" s="283" t="s">
        <v>457</v>
      </c>
      <c r="M52" s="283" t="s">
        <v>458</v>
      </c>
      <c r="N52" s="283" t="s">
        <v>458</v>
      </c>
      <c r="O52" s="283" t="s">
        <v>457</v>
      </c>
      <c r="P52" s="283" t="s">
        <v>457</v>
      </c>
      <c r="Q52" s="283" t="s">
        <v>458</v>
      </c>
      <c r="R52" s="283" t="s">
        <v>457</v>
      </c>
      <c r="S52" s="283" t="s">
        <v>457</v>
      </c>
      <c r="T52" s="283" t="s">
        <v>457</v>
      </c>
      <c r="U52" s="283" t="s">
        <v>457</v>
      </c>
      <c r="V52" s="283" t="s">
        <v>457</v>
      </c>
      <c r="W52" s="283" t="s">
        <v>457</v>
      </c>
      <c r="X52" s="283" t="s">
        <v>457</v>
      </c>
      <c r="Y52" s="283" t="s">
        <v>457</v>
      </c>
      <c r="Z52" s="283" t="s">
        <v>457</v>
      </c>
      <c r="AA52" s="283" t="s">
        <v>458</v>
      </c>
      <c r="AB52" s="283" t="s">
        <v>458</v>
      </c>
      <c r="AC52" s="283" t="s">
        <v>458</v>
      </c>
      <c r="AD52" s="283" t="s">
        <v>458</v>
      </c>
      <c r="AE52" s="283" t="s">
        <v>457</v>
      </c>
      <c r="AF52" s="283" t="s">
        <v>457</v>
      </c>
      <c r="AG52" s="283" t="s">
        <v>458</v>
      </c>
      <c r="AH52" s="283" t="s">
        <v>457</v>
      </c>
      <c r="AI52" s="283" t="s">
        <v>457</v>
      </c>
      <c r="AJ52" s="283" t="s">
        <v>457</v>
      </c>
      <c r="AK52" s="283" t="s">
        <v>457</v>
      </c>
      <c r="AL52" s="348" t="s">
        <v>457</v>
      </c>
      <c r="AM52" s="283" t="s">
        <v>458</v>
      </c>
      <c r="AN52" s="283" t="s">
        <v>458</v>
      </c>
      <c r="AO52" s="283" t="s">
        <v>458</v>
      </c>
      <c r="AP52" s="283" t="s">
        <v>457</v>
      </c>
      <c r="AQ52" s="283" t="s">
        <v>457</v>
      </c>
      <c r="AR52" s="283" t="s">
        <v>458</v>
      </c>
      <c r="AS52" s="283" t="s">
        <v>458</v>
      </c>
      <c r="AT52" s="283" t="s">
        <v>457</v>
      </c>
      <c r="AU52" s="283" t="s">
        <v>458</v>
      </c>
      <c r="AV52" s="283" t="s">
        <v>457</v>
      </c>
      <c r="AW52" s="283" t="s">
        <v>458</v>
      </c>
      <c r="AX52" s="283" t="s">
        <v>458</v>
      </c>
      <c r="AY52" s="283" t="s">
        <v>458</v>
      </c>
      <c r="AZ52" s="283" t="s">
        <v>458</v>
      </c>
      <c r="BA52" s="283" t="s">
        <v>458</v>
      </c>
      <c r="BB52" s="283" t="s">
        <v>458</v>
      </c>
      <c r="BC52" s="283" t="s">
        <v>457</v>
      </c>
      <c r="BD52" s="283" t="s">
        <v>458</v>
      </c>
      <c r="BE52" s="283" t="s">
        <v>458</v>
      </c>
      <c r="BF52" s="283" t="s">
        <v>458</v>
      </c>
      <c r="BG52" s="283" t="s">
        <v>457</v>
      </c>
      <c r="BH52" s="283" t="s">
        <v>458</v>
      </c>
      <c r="BI52" s="283" t="s">
        <v>457</v>
      </c>
      <c r="BJ52" s="283" t="s">
        <v>457</v>
      </c>
      <c r="BK52" s="283" t="s">
        <v>457</v>
      </c>
      <c r="BL52" s="352">
        <f t="shared" si="7"/>
        <v>35</v>
      </c>
      <c r="BM52" s="353">
        <f t="shared" si="8"/>
        <v>0.57377049180327866</v>
      </c>
      <c r="BN52" s="352">
        <f t="shared" si="9"/>
        <v>25</v>
      </c>
      <c r="BO52" s="353">
        <f t="shared" si="10"/>
        <v>0.4098360655737705</v>
      </c>
      <c r="BP52" s="354">
        <f t="shared" si="6"/>
        <v>1.4</v>
      </c>
      <c r="BQ52" s="352">
        <f t="shared" si="11"/>
        <v>1</v>
      </c>
      <c r="BR52" s="353">
        <f t="shared" si="12"/>
        <v>1.6393442622950821E-2</v>
      </c>
    </row>
    <row r="53" spans="1:70" ht="15.75" x14ac:dyDescent="0.25">
      <c r="A53" s="187" t="s">
        <v>287</v>
      </c>
      <c r="B53" s="188" t="s">
        <v>98</v>
      </c>
      <c r="C53" s="283" t="s">
        <v>457</v>
      </c>
      <c r="D53" s="283" t="s">
        <v>457</v>
      </c>
      <c r="E53" s="283" t="s">
        <v>457</v>
      </c>
      <c r="F53" s="283" t="s">
        <v>457</v>
      </c>
      <c r="G53" s="283" t="s">
        <v>457</v>
      </c>
      <c r="H53" s="283" t="s">
        <v>457</v>
      </c>
      <c r="I53" s="283" t="s">
        <v>456</v>
      </c>
      <c r="J53" s="283" t="s">
        <v>458</v>
      </c>
      <c r="K53" s="283" t="s">
        <v>457</v>
      </c>
      <c r="L53" s="283" t="s">
        <v>457</v>
      </c>
      <c r="M53" s="283" t="s">
        <v>458</v>
      </c>
      <c r="N53" s="283" t="s">
        <v>458</v>
      </c>
      <c r="O53" s="283" t="s">
        <v>457</v>
      </c>
      <c r="P53" s="283" t="s">
        <v>457</v>
      </c>
      <c r="Q53" s="283" t="s">
        <v>458</v>
      </c>
      <c r="R53" s="283" t="s">
        <v>457</v>
      </c>
      <c r="S53" s="283" t="s">
        <v>457</v>
      </c>
      <c r="T53" s="283" t="s">
        <v>457</v>
      </c>
      <c r="U53" s="283" t="s">
        <v>457</v>
      </c>
      <c r="V53" s="283" t="s">
        <v>457</v>
      </c>
      <c r="W53" s="283" t="s">
        <v>457</v>
      </c>
      <c r="X53" s="283" t="s">
        <v>457</v>
      </c>
      <c r="Y53" s="283" t="s">
        <v>457</v>
      </c>
      <c r="Z53" s="283" t="s">
        <v>457</v>
      </c>
      <c r="AA53" s="283" t="s">
        <v>458</v>
      </c>
      <c r="AB53" s="283" t="s">
        <v>458</v>
      </c>
      <c r="AC53" s="283" t="s">
        <v>458</v>
      </c>
      <c r="AD53" s="283" t="s">
        <v>458</v>
      </c>
      <c r="AE53" s="283" t="s">
        <v>457</v>
      </c>
      <c r="AF53" s="283" t="s">
        <v>457</v>
      </c>
      <c r="AG53" s="283" t="s">
        <v>458</v>
      </c>
      <c r="AH53" s="283" t="s">
        <v>457</v>
      </c>
      <c r="AI53" s="283" t="s">
        <v>457</v>
      </c>
      <c r="AJ53" s="283" t="s">
        <v>457</v>
      </c>
      <c r="AK53" s="283" t="s">
        <v>457</v>
      </c>
      <c r="AL53" s="348" t="s">
        <v>457</v>
      </c>
      <c r="AM53" s="283" t="s">
        <v>458</v>
      </c>
      <c r="AN53" s="283" t="s">
        <v>458</v>
      </c>
      <c r="AO53" s="283" t="s">
        <v>458</v>
      </c>
      <c r="AP53" s="283" t="s">
        <v>457</v>
      </c>
      <c r="AQ53" s="283" t="s">
        <v>457</v>
      </c>
      <c r="AR53" s="283" t="s">
        <v>458</v>
      </c>
      <c r="AS53" s="283" t="s">
        <v>458</v>
      </c>
      <c r="AT53" s="283" t="s">
        <v>457</v>
      </c>
      <c r="AU53" s="283" t="s">
        <v>458</v>
      </c>
      <c r="AV53" s="283" t="s">
        <v>457</v>
      </c>
      <c r="AW53" s="283" t="s">
        <v>458</v>
      </c>
      <c r="AX53" s="283" t="s">
        <v>458</v>
      </c>
      <c r="AY53" s="283" t="s">
        <v>458</v>
      </c>
      <c r="AZ53" s="283" t="s">
        <v>458</v>
      </c>
      <c r="BA53" s="283" t="s">
        <v>458</v>
      </c>
      <c r="BB53" s="283" t="s">
        <v>458</v>
      </c>
      <c r="BC53" s="283" t="s">
        <v>457</v>
      </c>
      <c r="BD53" s="283" t="s">
        <v>458</v>
      </c>
      <c r="BE53" s="283" t="s">
        <v>458</v>
      </c>
      <c r="BF53" s="283" t="s">
        <v>458</v>
      </c>
      <c r="BG53" s="283" t="s">
        <v>457</v>
      </c>
      <c r="BH53" s="283" t="s">
        <v>458</v>
      </c>
      <c r="BI53" s="283" t="s">
        <v>457</v>
      </c>
      <c r="BJ53" s="283" t="s">
        <v>457</v>
      </c>
      <c r="BK53" s="283" t="s">
        <v>457</v>
      </c>
      <c r="BL53" s="352">
        <f t="shared" si="7"/>
        <v>35</v>
      </c>
      <c r="BM53" s="353">
        <f t="shared" si="8"/>
        <v>0.57377049180327866</v>
      </c>
      <c r="BN53" s="352">
        <f t="shared" si="9"/>
        <v>25</v>
      </c>
      <c r="BO53" s="353">
        <f t="shared" si="10"/>
        <v>0.4098360655737705</v>
      </c>
      <c r="BP53" s="354">
        <f t="shared" si="6"/>
        <v>1.4</v>
      </c>
      <c r="BQ53" s="352">
        <f t="shared" si="11"/>
        <v>1</v>
      </c>
      <c r="BR53" s="353">
        <f t="shared" si="12"/>
        <v>1.6393442622950821E-2</v>
      </c>
    </row>
    <row r="54" spans="1:70" ht="15.75" x14ac:dyDescent="0.25">
      <c r="A54" s="187" t="s">
        <v>288</v>
      </c>
      <c r="B54" s="188" t="s">
        <v>99</v>
      </c>
      <c r="C54" s="283" t="s">
        <v>457</v>
      </c>
      <c r="D54" s="283" t="s">
        <v>457</v>
      </c>
      <c r="E54" s="283" t="s">
        <v>457</v>
      </c>
      <c r="F54" s="283" t="s">
        <v>457</v>
      </c>
      <c r="G54" s="283" t="s">
        <v>457</v>
      </c>
      <c r="H54" s="283" t="s">
        <v>457</v>
      </c>
      <c r="I54" s="283" t="s">
        <v>456</v>
      </c>
      <c r="J54" s="283" t="s">
        <v>458</v>
      </c>
      <c r="K54" s="283" t="s">
        <v>457</v>
      </c>
      <c r="L54" s="283" t="s">
        <v>457</v>
      </c>
      <c r="M54" s="283" t="s">
        <v>458</v>
      </c>
      <c r="N54" s="283" t="s">
        <v>458</v>
      </c>
      <c r="O54" s="283" t="s">
        <v>457</v>
      </c>
      <c r="P54" s="283" t="s">
        <v>457</v>
      </c>
      <c r="Q54" s="283" t="s">
        <v>458</v>
      </c>
      <c r="R54" s="283" t="s">
        <v>457</v>
      </c>
      <c r="S54" s="283" t="s">
        <v>457</v>
      </c>
      <c r="T54" s="283" t="s">
        <v>457</v>
      </c>
      <c r="U54" s="283" t="s">
        <v>457</v>
      </c>
      <c r="V54" s="283" t="s">
        <v>457</v>
      </c>
      <c r="W54" s="283" t="s">
        <v>457</v>
      </c>
      <c r="X54" s="283" t="s">
        <v>457</v>
      </c>
      <c r="Y54" s="283" t="s">
        <v>457</v>
      </c>
      <c r="Z54" s="283" t="s">
        <v>457</v>
      </c>
      <c r="AA54" s="283" t="s">
        <v>458</v>
      </c>
      <c r="AB54" s="283" t="s">
        <v>458</v>
      </c>
      <c r="AC54" s="283" t="s">
        <v>458</v>
      </c>
      <c r="AD54" s="283" t="s">
        <v>458</v>
      </c>
      <c r="AE54" s="283" t="s">
        <v>457</v>
      </c>
      <c r="AF54" s="283" t="s">
        <v>457</v>
      </c>
      <c r="AG54" s="283" t="s">
        <v>458</v>
      </c>
      <c r="AH54" s="283" t="s">
        <v>457</v>
      </c>
      <c r="AI54" s="283" t="s">
        <v>457</v>
      </c>
      <c r="AJ54" s="283" t="s">
        <v>457</v>
      </c>
      <c r="AK54" s="283" t="s">
        <v>457</v>
      </c>
      <c r="AL54" s="348" t="s">
        <v>457</v>
      </c>
      <c r="AM54" s="283" t="s">
        <v>458</v>
      </c>
      <c r="AN54" s="283" t="s">
        <v>458</v>
      </c>
      <c r="AO54" s="283" t="s">
        <v>458</v>
      </c>
      <c r="AP54" s="283" t="s">
        <v>457</v>
      </c>
      <c r="AQ54" s="283" t="s">
        <v>457</v>
      </c>
      <c r="AR54" s="283" t="s">
        <v>458</v>
      </c>
      <c r="AS54" s="283" t="s">
        <v>458</v>
      </c>
      <c r="AT54" s="283" t="s">
        <v>457</v>
      </c>
      <c r="AU54" s="283" t="s">
        <v>458</v>
      </c>
      <c r="AV54" s="283" t="s">
        <v>457</v>
      </c>
      <c r="AW54" s="283" t="s">
        <v>458</v>
      </c>
      <c r="AX54" s="283" t="s">
        <v>458</v>
      </c>
      <c r="AY54" s="283" t="s">
        <v>458</v>
      </c>
      <c r="AZ54" s="283" t="s">
        <v>458</v>
      </c>
      <c r="BA54" s="283" t="s">
        <v>458</v>
      </c>
      <c r="BB54" s="283" t="s">
        <v>458</v>
      </c>
      <c r="BC54" s="283" t="s">
        <v>457</v>
      </c>
      <c r="BD54" s="283" t="s">
        <v>458</v>
      </c>
      <c r="BE54" s="283" t="s">
        <v>458</v>
      </c>
      <c r="BF54" s="283" t="s">
        <v>458</v>
      </c>
      <c r="BG54" s="283" t="s">
        <v>457</v>
      </c>
      <c r="BH54" s="283" t="s">
        <v>458</v>
      </c>
      <c r="BI54" s="283" t="s">
        <v>457</v>
      </c>
      <c r="BJ54" s="283" t="s">
        <v>457</v>
      </c>
      <c r="BK54" s="283" t="s">
        <v>457</v>
      </c>
      <c r="BL54" s="352">
        <f t="shared" si="7"/>
        <v>35</v>
      </c>
      <c r="BM54" s="353">
        <f t="shared" si="8"/>
        <v>0.57377049180327866</v>
      </c>
      <c r="BN54" s="352">
        <f t="shared" si="9"/>
        <v>25</v>
      </c>
      <c r="BO54" s="353">
        <f t="shared" si="10"/>
        <v>0.4098360655737705</v>
      </c>
      <c r="BP54" s="354">
        <f t="shared" si="6"/>
        <v>1.4</v>
      </c>
      <c r="BQ54" s="352">
        <f t="shared" si="11"/>
        <v>1</v>
      </c>
      <c r="BR54" s="353">
        <f t="shared" si="12"/>
        <v>1.6393442622950821E-2</v>
      </c>
    </row>
    <row r="55" spans="1:70" ht="15.75" x14ac:dyDescent="0.25">
      <c r="A55" s="187" t="s">
        <v>289</v>
      </c>
      <c r="B55" s="188" t="s">
        <v>100</v>
      </c>
      <c r="C55" s="283" t="s">
        <v>457</v>
      </c>
      <c r="D55" s="283" t="s">
        <v>457</v>
      </c>
      <c r="E55" s="283" t="s">
        <v>457</v>
      </c>
      <c r="F55" s="283" t="s">
        <v>457</v>
      </c>
      <c r="G55" s="283" t="s">
        <v>457</v>
      </c>
      <c r="H55" s="283" t="s">
        <v>457</v>
      </c>
      <c r="I55" s="283" t="s">
        <v>456</v>
      </c>
      <c r="J55" s="283" t="s">
        <v>458</v>
      </c>
      <c r="K55" s="283" t="s">
        <v>457</v>
      </c>
      <c r="L55" s="283" t="s">
        <v>457</v>
      </c>
      <c r="M55" s="283" t="s">
        <v>458</v>
      </c>
      <c r="N55" s="283" t="s">
        <v>458</v>
      </c>
      <c r="O55" s="283" t="s">
        <v>457</v>
      </c>
      <c r="P55" s="283" t="s">
        <v>457</v>
      </c>
      <c r="Q55" s="283" t="s">
        <v>458</v>
      </c>
      <c r="R55" s="283" t="s">
        <v>457</v>
      </c>
      <c r="S55" s="283" t="s">
        <v>457</v>
      </c>
      <c r="T55" s="283" t="s">
        <v>457</v>
      </c>
      <c r="U55" s="283" t="s">
        <v>457</v>
      </c>
      <c r="V55" s="283" t="s">
        <v>457</v>
      </c>
      <c r="W55" s="283" t="s">
        <v>457</v>
      </c>
      <c r="X55" s="283" t="s">
        <v>457</v>
      </c>
      <c r="Y55" s="283" t="s">
        <v>457</v>
      </c>
      <c r="Z55" s="283" t="s">
        <v>457</v>
      </c>
      <c r="AA55" s="283" t="s">
        <v>458</v>
      </c>
      <c r="AB55" s="283" t="s">
        <v>458</v>
      </c>
      <c r="AC55" s="283" t="s">
        <v>458</v>
      </c>
      <c r="AD55" s="283" t="s">
        <v>458</v>
      </c>
      <c r="AE55" s="283" t="s">
        <v>457</v>
      </c>
      <c r="AF55" s="283" t="s">
        <v>457</v>
      </c>
      <c r="AG55" s="283" t="s">
        <v>458</v>
      </c>
      <c r="AH55" s="283" t="s">
        <v>457</v>
      </c>
      <c r="AI55" s="283" t="s">
        <v>457</v>
      </c>
      <c r="AJ55" s="283" t="s">
        <v>457</v>
      </c>
      <c r="AK55" s="283" t="s">
        <v>457</v>
      </c>
      <c r="AL55" s="348" t="s">
        <v>457</v>
      </c>
      <c r="AM55" s="283" t="s">
        <v>458</v>
      </c>
      <c r="AN55" s="283" t="s">
        <v>458</v>
      </c>
      <c r="AO55" s="283" t="s">
        <v>458</v>
      </c>
      <c r="AP55" s="283" t="s">
        <v>457</v>
      </c>
      <c r="AQ55" s="283" t="s">
        <v>457</v>
      </c>
      <c r="AR55" s="283" t="s">
        <v>458</v>
      </c>
      <c r="AS55" s="283" t="s">
        <v>458</v>
      </c>
      <c r="AT55" s="283" t="s">
        <v>457</v>
      </c>
      <c r="AU55" s="283" t="s">
        <v>458</v>
      </c>
      <c r="AV55" s="283" t="s">
        <v>457</v>
      </c>
      <c r="AW55" s="283" t="s">
        <v>458</v>
      </c>
      <c r="AX55" s="283" t="s">
        <v>458</v>
      </c>
      <c r="AY55" s="283" t="s">
        <v>458</v>
      </c>
      <c r="AZ55" s="283" t="s">
        <v>458</v>
      </c>
      <c r="BA55" s="283" t="s">
        <v>458</v>
      </c>
      <c r="BB55" s="283" t="s">
        <v>458</v>
      </c>
      <c r="BC55" s="283" t="s">
        <v>457</v>
      </c>
      <c r="BD55" s="283" t="s">
        <v>458</v>
      </c>
      <c r="BE55" s="283" t="s">
        <v>458</v>
      </c>
      <c r="BF55" s="283" t="s">
        <v>458</v>
      </c>
      <c r="BG55" s="283" t="s">
        <v>457</v>
      </c>
      <c r="BH55" s="283" t="s">
        <v>458</v>
      </c>
      <c r="BI55" s="283" t="s">
        <v>457</v>
      </c>
      <c r="BJ55" s="283" t="s">
        <v>457</v>
      </c>
      <c r="BK55" s="283" t="s">
        <v>457</v>
      </c>
      <c r="BL55" s="352">
        <f t="shared" si="7"/>
        <v>35</v>
      </c>
      <c r="BM55" s="353">
        <f t="shared" si="8"/>
        <v>0.57377049180327866</v>
      </c>
      <c r="BN55" s="352">
        <f t="shared" si="9"/>
        <v>25</v>
      </c>
      <c r="BO55" s="353">
        <f t="shared" si="10"/>
        <v>0.4098360655737705</v>
      </c>
      <c r="BP55" s="354">
        <f t="shared" si="6"/>
        <v>1.4</v>
      </c>
      <c r="BQ55" s="352">
        <f t="shared" si="11"/>
        <v>1</v>
      </c>
      <c r="BR55" s="353">
        <f t="shared" si="12"/>
        <v>1.6393442622950821E-2</v>
      </c>
    </row>
    <row r="56" spans="1:70" ht="15.75" x14ac:dyDescent="0.25">
      <c r="A56" s="187" t="s">
        <v>290</v>
      </c>
      <c r="B56" s="188" t="s">
        <v>101</v>
      </c>
      <c r="C56" s="283" t="s">
        <v>457</v>
      </c>
      <c r="D56" s="283" t="s">
        <v>457</v>
      </c>
      <c r="E56" s="283" t="s">
        <v>457</v>
      </c>
      <c r="F56" s="283" t="s">
        <v>457</v>
      </c>
      <c r="G56" s="283" t="s">
        <v>457</v>
      </c>
      <c r="H56" s="283" t="s">
        <v>457</v>
      </c>
      <c r="I56" s="283" t="s">
        <v>456</v>
      </c>
      <c r="J56" s="283" t="s">
        <v>458</v>
      </c>
      <c r="K56" s="283" t="s">
        <v>457</v>
      </c>
      <c r="L56" s="283" t="s">
        <v>457</v>
      </c>
      <c r="M56" s="283" t="s">
        <v>458</v>
      </c>
      <c r="N56" s="283" t="s">
        <v>458</v>
      </c>
      <c r="O56" s="283" t="s">
        <v>457</v>
      </c>
      <c r="P56" s="283" t="s">
        <v>457</v>
      </c>
      <c r="Q56" s="283" t="s">
        <v>458</v>
      </c>
      <c r="R56" s="283" t="s">
        <v>457</v>
      </c>
      <c r="S56" s="283" t="s">
        <v>457</v>
      </c>
      <c r="T56" s="283" t="s">
        <v>457</v>
      </c>
      <c r="U56" s="283" t="s">
        <v>457</v>
      </c>
      <c r="V56" s="283" t="s">
        <v>457</v>
      </c>
      <c r="W56" s="283" t="s">
        <v>457</v>
      </c>
      <c r="X56" s="283" t="s">
        <v>457</v>
      </c>
      <c r="Y56" s="283" t="s">
        <v>457</v>
      </c>
      <c r="Z56" s="283" t="s">
        <v>457</v>
      </c>
      <c r="AA56" s="283" t="s">
        <v>458</v>
      </c>
      <c r="AB56" s="283" t="s">
        <v>458</v>
      </c>
      <c r="AC56" s="283" t="s">
        <v>458</v>
      </c>
      <c r="AD56" s="283" t="s">
        <v>458</v>
      </c>
      <c r="AE56" s="283" t="s">
        <v>457</v>
      </c>
      <c r="AF56" s="283" t="s">
        <v>457</v>
      </c>
      <c r="AG56" s="283" t="s">
        <v>458</v>
      </c>
      <c r="AH56" s="283" t="s">
        <v>457</v>
      </c>
      <c r="AI56" s="283" t="s">
        <v>457</v>
      </c>
      <c r="AJ56" s="283" t="s">
        <v>457</v>
      </c>
      <c r="AK56" s="283" t="s">
        <v>457</v>
      </c>
      <c r="AL56" s="348" t="s">
        <v>457</v>
      </c>
      <c r="AM56" s="283" t="s">
        <v>458</v>
      </c>
      <c r="AN56" s="283" t="s">
        <v>458</v>
      </c>
      <c r="AO56" s="283" t="s">
        <v>458</v>
      </c>
      <c r="AP56" s="283" t="s">
        <v>457</v>
      </c>
      <c r="AQ56" s="283" t="s">
        <v>457</v>
      </c>
      <c r="AR56" s="283" t="s">
        <v>458</v>
      </c>
      <c r="AS56" s="283" t="s">
        <v>458</v>
      </c>
      <c r="AT56" s="283" t="s">
        <v>457</v>
      </c>
      <c r="AU56" s="283" t="s">
        <v>458</v>
      </c>
      <c r="AV56" s="283" t="s">
        <v>457</v>
      </c>
      <c r="AW56" s="283" t="s">
        <v>458</v>
      </c>
      <c r="AX56" s="283" t="s">
        <v>458</v>
      </c>
      <c r="AY56" s="283" t="s">
        <v>458</v>
      </c>
      <c r="AZ56" s="283" t="s">
        <v>458</v>
      </c>
      <c r="BA56" s="283" t="s">
        <v>458</v>
      </c>
      <c r="BB56" s="283" t="s">
        <v>458</v>
      </c>
      <c r="BC56" s="283" t="s">
        <v>457</v>
      </c>
      <c r="BD56" s="283" t="s">
        <v>458</v>
      </c>
      <c r="BE56" s="283" t="s">
        <v>458</v>
      </c>
      <c r="BF56" s="283" t="s">
        <v>458</v>
      </c>
      <c r="BG56" s="283" t="s">
        <v>457</v>
      </c>
      <c r="BH56" s="283" t="s">
        <v>458</v>
      </c>
      <c r="BI56" s="283" t="s">
        <v>457</v>
      </c>
      <c r="BJ56" s="283" t="s">
        <v>457</v>
      </c>
      <c r="BK56" s="283" t="s">
        <v>457</v>
      </c>
      <c r="BL56" s="352">
        <f t="shared" si="7"/>
        <v>35</v>
      </c>
      <c r="BM56" s="353">
        <f t="shared" si="8"/>
        <v>0.57377049180327866</v>
      </c>
      <c r="BN56" s="352">
        <f t="shared" si="9"/>
        <v>25</v>
      </c>
      <c r="BO56" s="353">
        <f t="shared" si="10"/>
        <v>0.4098360655737705</v>
      </c>
      <c r="BP56" s="354">
        <f t="shared" ref="BP56" si="13">BL56/BN56</f>
        <v>1.4</v>
      </c>
      <c r="BQ56" s="352">
        <f t="shared" si="11"/>
        <v>1</v>
      </c>
      <c r="BR56" s="353">
        <f t="shared" si="12"/>
        <v>1.6393442622950821E-2</v>
      </c>
    </row>
    <row r="57" spans="1:70" ht="15.75" x14ac:dyDescent="0.25">
      <c r="A57" s="187" t="s">
        <v>291</v>
      </c>
      <c r="B57" s="188" t="s">
        <v>93</v>
      </c>
      <c r="C57" s="283" t="s">
        <v>457</v>
      </c>
      <c r="D57" s="283" t="s">
        <v>457</v>
      </c>
      <c r="E57" s="283" t="s">
        <v>457</v>
      </c>
      <c r="F57" s="283" t="s">
        <v>457</v>
      </c>
      <c r="G57" s="283" t="s">
        <v>457</v>
      </c>
      <c r="H57" s="283" t="s">
        <v>457</v>
      </c>
      <c r="I57" s="283" t="s">
        <v>456</v>
      </c>
      <c r="J57" s="283" t="s">
        <v>458</v>
      </c>
      <c r="K57" s="283" t="s">
        <v>457</v>
      </c>
      <c r="L57" s="283" t="s">
        <v>457</v>
      </c>
      <c r="M57" s="283" t="s">
        <v>458</v>
      </c>
      <c r="N57" s="283" t="s">
        <v>458</v>
      </c>
      <c r="O57" s="283" t="s">
        <v>457</v>
      </c>
      <c r="P57" s="283" t="s">
        <v>457</v>
      </c>
      <c r="Q57" s="283" t="s">
        <v>458</v>
      </c>
      <c r="R57" s="283" t="s">
        <v>457</v>
      </c>
      <c r="S57" s="283" t="s">
        <v>457</v>
      </c>
      <c r="T57" s="283" t="s">
        <v>457</v>
      </c>
      <c r="U57" s="283" t="s">
        <v>457</v>
      </c>
      <c r="V57" s="283" t="s">
        <v>457</v>
      </c>
      <c r="W57" s="283" t="s">
        <v>457</v>
      </c>
      <c r="X57" s="283" t="s">
        <v>457</v>
      </c>
      <c r="Y57" s="283" t="s">
        <v>457</v>
      </c>
      <c r="Z57" s="283" t="s">
        <v>457</v>
      </c>
      <c r="AA57" s="283" t="s">
        <v>458</v>
      </c>
      <c r="AB57" s="283" t="s">
        <v>458</v>
      </c>
      <c r="AC57" s="283" t="s">
        <v>458</v>
      </c>
      <c r="AD57" s="283" t="s">
        <v>458</v>
      </c>
      <c r="AE57" s="283" t="s">
        <v>457</v>
      </c>
      <c r="AF57" s="283" t="s">
        <v>457</v>
      </c>
      <c r="AG57" s="283" t="s">
        <v>458</v>
      </c>
      <c r="AH57" s="283" t="s">
        <v>457</v>
      </c>
      <c r="AI57" s="283" t="s">
        <v>457</v>
      </c>
      <c r="AJ57" s="283" t="s">
        <v>457</v>
      </c>
      <c r="AK57" s="283" t="s">
        <v>457</v>
      </c>
      <c r="AL57" s="348" t="s">
        <v>457</v>
      </c>
      <c r="AM57" s="283" t="s">
        <v>458</v>
      </c>
      <c r="AN57" s="283" t="s">
        <v>458</v>
      </c>
      <c r="AO57" s="283" t="s">
        <v>458</v>
      </c>
      <c r="AP57" s="283" t="s">
        <v>457</v>
      </c>
      <c r="AQ57" s="283" t="s">
        <v>457</v>
      </c>
      <c r="AR57" s="283" t="s">
        <v>458</v>
      </c>
      <c r="AS57" s="283" t="s">
        <v>458</v>
      </c>
      <c r="AT57" s="283" t="s">
        <v>457</v>
      </c>
      <c r="AU57" s="283" t="s">
        <v>458</v>
      </c>
      <c r="AV57" s="283" t="s">
        <v>457</v>
      </c>
      <c r="AW57" s="283" t="s">
        <v>458</v>
      </c>
      <c r="AX57" s="283" t="s">
        <v>458</v>
      </c>
      <c r="AY57" s="283" t="s">
        <v>458</v>
      </c>
      <c r="AZ57" s="283" t="s">
        <v>458</v>
      </c>
      <c r="BA57" s="283" t="s">
        <v>458</v>
      </c>
      <c r="BB57" s="283" t="s">
        <v>458</v>
      </c>
      <c r="BC57" s="283" t="s">
        <v>457</v>
      </c>
      <c r="BD57" s="283" t="s">
        <v>458</v>
      </c>
      <c r="BE57" s="283" t="s">
        <v>458</v>
      </c>
      <c r="BF57" s="283" t="s">
        <v>458</v>
      </c>
      <c r="BG57" s="283" t="s">
        <v>457</v>
      </c>
      <c r="BH57" s="283" t="s">
        <v>458</v>
      </c>
      <c r="BI57" s="283" t="s">
        <v>457</v>
      </c>
      <c r="BJ57" s="283" t="s">
        <v>457</v>
      </c>
      <c r="BK57" s="283" t="s">
        <v>457</v>
      </c>
      <c r="BL57" s="352">
        <f t="shared" si="7"/>
        <v>35</v>
      </c>
      <c r="BM57" s="353">
        <f t="shared" si="8"/>
        <v>0.57377049180327866</v>
      </c>
      <c r="BN57" s="352">
        <f t="shared" si="9"/>
        <v>25</v>
      </c>
      <c r="BO57" s="353">
        <f t="shared" si="10"/>
        <v>0.4098360655737705</v>
      </c>
      <c r="BP57" s="354">
        <f t="shared" si="6"/>
        <v>1.4</v>
      </c>
      <c r="BQ57" s="352">
        <f t="shared" si="11"/>
        <v>1</v>
      </c>
      <c r="BR57" s="353">
        <f t="shared" si="12"/>
        <v>1.6393442622950821E-2</v>
      </c>
    </row>
    <row r="58" spans="1:70" ht="15.75" x14ac:dyDescent="0.25">
      <c r="A58" s="187" t="s">
        <v>292</v>
      </c>
      <c r="B58" s="188" t="s">
        <v>102</v>
      </c>
      <c r="C58" s="283" t="s">
        <v>457</v>
      </c>
      <c r="D58" s="283" t="s">
        <v>457</v>
      </c>
      <c r="E58" s="283" t="s">
        <v>457</v>
      </c>
      <c r="F58" s="283" t="s">
        <v>457</v>
      </c>
      <c r="G58" s="283" t="s">
        <v>457</v>
      </c>
      <c r="H58" s="283" t="s">
        <v>457</v>
      </c>
      <c r="I58" s="283" t="s">
        <v>456</v>
      </c>
      <c r="J58" s="283" t="s">
        <v>458</v>
      </c>
      <c r="K58" s="283" t="s">
        <v>457</v>
      </c>
      <c r="L58" s="283" t="s">
        <v>457</v>
      </c>
      <c r="M58" s="283" t="s">
        <v>458</v>
      </c>
      <c r="N58" s="283" t="s">
        <v>458</v>
      </c>
      <c r="O58" s="283" t="s">
        <v>457</v>
      </c>
      <c r="P58" s="283" t="s">
        <v>457</v>
      </c>
      <c r="Q58" s="283" t="s">
        <v>458</v>
      </c>
      <c r="R58" s="283" t="s">
        <v>457</v>
      </c>
      <c r="S58" s="283" t="s">
        <v>457</v>
      </c>
      <c r="T58" s="283" t="s">
        <v>457</v>
      </c>
      <c r="U58" s="283" t="s">
        <v>457</v>
      </c>
      <c r="V58" s="283" t="s">
        <v>457</v>
      </c>
      <c r="W58" s="283" t="s">
        <v>457</v>
      </c>
      <c r="X58" s="283" t="s">
        <v>457</v>
      </c>
      <c r="Y58" s="283" t="s">
        <v>457</v>
      </c>
      <c r="Z58" s="283" t="s">
        <v>457</v>
      </c>
      <c r="AA58" s="283" t="s">
        <v>458</v>
      </c>
      <c r="AB58" s="283" t="s">
        <v>458</v>
      </c>
      <c r="AC58" s="283" t="s">
        <v>458</v>
      </c>
      <c r="AD58" s="283" t="s">
        <v>458</v>
      </c>
      <c r="AE58" s="283" t="s">
        <v>457</v>
      </c>
      <c r="AF58" s="283" t="s">
        <v>457</v>
      </c>
      <c r="AG58" s="283" t="s">
        <v>458</v>
      </c>
      <c r="AH58" s="283" t="s">
        <v>457</v>
      </c>
      <c r="AI58" s="283" t="s">
        <v>457</v>
      </c>
      <c r="AJ58" s="283" t="s">
        <v>457</v>
      </c>
      <c r="AK58" s="283" t="s">
        <v>457</v>
      </c>
      <c r="AL58" s="348" t="s">
        <v>457</v>
      </c>
      <c r="AM58" s="283" t="s">
        <v>458</v>
      </c>
      <c r="AN58" s="283" t="s">
        <v>458</v>
      </c>
      <c r="AO58" s="283" t="s">
        <v>458</v>
      </c>
      <c r="AP58" s="283" t="s">
        <v>457</v>
      </c>
      <c r="AQ58" s="283" t="s">
        <v>457</v>
      </c>
      <c r="AR58" s="283" t="s">
        <v>458</v>
      </c>
      <c r="AS58" s="283" t="s">
        <v>458</v>
      </c>
      <c r="AT58" s="283" t="s">
        <v>457</v>
      </c>
      <c r="AU58" s="283" t="s">
        <v>458</v>
      </c>
      <c r="AV58" s="283" t="s">
        <v>457</v>
      </c>
      <c r="AW58" s="283" t="s">
        <v>458</v>
      </c>
      <c r="AX58" s="283" t="s">
        <v>458</v>
      </c>
      <c r="AY58" s="283" t="s">
        <v>458</v>
      </c>
      <c r="AZ58" s="283" t="s">
        <v>458</v>
      </c>
      <c r="BA58" s="283" t="s">
        <v>458</v>
      </c>
      <c r="BB58" s="283" t="s">
        <v>458</v>
      </c>
      <c r="BC58" s="283" t="s">
        <v>457</v>
      </c>
      <c r="BD58" s="283" t="s">
        <v>458</v>
      </c>
      <c r="BE58" s="283" t="s">
        <v>458</v>
      </c>
      <c r="BF58" s="283" t="s">
        <v>458</v>
      </c>
      <c r="BG58" s="283" t="s">
        <v>457</v>
      </c>
      <c r="BH58" s="283" t="s">
        <v>458</v>
      </c>
      <c r="BI58" s="283" t="s">
        <v>457</v>
      </c>
      <c r="BJ58" s="283" t="s">
        <v>457</v>
      </c>
      <c r="BK58" s="283" t="s">
        <v>457</v>
      </c>
      <c r="BL58" s="352">
        <f t="shared" si="7"/>
        <v>35</v>
      </c>
      <c r="BM58" s="353">
        <f t="shared" si="8"/>
        <v>0.57377049180327866</v>
      </c>
      <c r="BN58" s="352">
        <f t="shared" si="9"/>
        <v>25</v>
      </c>
      <c r="BO58" s="353">
        <f t="shared" si="10"/>
        <v>0.4098360655737705</v>
      </c>
      <c r="BP58" s="354">
        <f t="shared" si="6"/>
        <v>1.4</v>
      </c>
      <c r="BQ58" s="352">
        <f t="shared" si="11"/>
        <v>1</v>
      </c>
      <c r="BR58" s="353">
        <f t="shared" si="12"/>
        <v>1.6393442622950821E-2</v>
      </c>
    </row>
    <row r="59" spans="1:70" ht="15.75" x14ac:dyDescent="0.25">
      <c r="A59" s="187" t="s">
        <v>293</v>
      </c>
      <c r="B59" s="188" t="s">
        <v>174</v>
      </c>
      <c r="C59" s="283" t="s">
        <v>457</v>
      </c>
      <c r="D59" s="283" t="s">
        <v>457</v>
      </c>
      <c r="E59" s="283" t="s">
        <v>457</v>
      </c>
      <c r="F59" s="283" t="s">
        <v>457</v>
      </c>
      <c r="G59" s="283" t="s">
        <v>457</v>
      </c>
      <c r="H59" s="283" t="s">
        <v>457</v>
      </c>
      <c r="I59" s="283" t="s">
        <v>456</v>
      </c>
      <c r="J59" s="283" t="s">
        <v>458</v>
      </c>
      <c r="K59" s="283" t="s">
        <v>457</v>
      </c>
      <c r="L59" s="283" t="s">
        <v>456</v>
      </c>
      <c r="M59" s="283" t="s">
        <v>458</v>
      </c>
      <c r="N59" s="283" t="s">
        <v>458</v>
      </c>
      <c r="O59" s="283" t="s">
        <v>457</v>
      </c>
      <c r="P59" s="283" t="s">
        <v>456</v>
      </c>
      <c r="Q59" s="283" t="s">
        <v>458</v>
      </c>
      <c r="R59" s="283" t="s">
        <v>457</v>
      </c>
      <c r="S59" s="283" t="s">
        <v>457</v>
      </c>
      <c r="T59" s="283" t="s">
        <v>457</v>
      </c>
      <c r="U59" s="283" t="s">
        <v>457</v>
      </c>
      <c r="V59" s="283" t="s">
        <v>457</v>
      </c>
      <c r="W59" s="283" t="s">
        <v>457</v>
      </c>
      <c r="X59" s="283" t="s">
        <v>457</v>
      </c>
      <c r="Y59" s="283" t="s">
        <v>457</v>
      </c>
      <c r="Z59" s="283" t="s">
        <v>457</v>
      </c>
      <c r="AA59" s="283" t="s">
        <v>458</v>
      </c>
      <c r="AB59" s="283" t="s">
        <v>458</v>
      </c>
      <c r="AC59" s="283" t="s">
        <v>458</v>
      </c>
      <c r="AD59" s="283" t="s">
        <v>458</v>
      </c>
      <c r="AE59" s="283" t="s">
        <v>457</v>
      </c>
      <c r="AF59" s="283" t="s">
        <v>457</v>
      </c>
      <c r="AG59" s="283" t="s">
        <v>458</v>
      </c>
      <c r="AH59" s="283" t="s">
        <v>457</v>
      </c>
      <c r="AI59" s="283" t="s">
        <v>457</v>
      </c>
      <c r="AJ59" s="283" t="s">
        <v>457</v>
      </c>
      <c r="AK59" s="283" t="s">
        <v>457</v>
      </c>
      <c r="AL59" s="348" t="s">
        <v>457</v>
      </c>
      <c r="AM59" s="283" t="s">
        <v>458</v>
      </c>
      <c r="AN59" s="283" t="s">
        <v>458</v>
      </c>
      <c r="AO59" s="283" t="s">
        <v>458</v>
      </c>
      <c r="AP59" s="283" t="s">
        <v>457</v>
      </c>
      <c r="AQ59" s="283" t="s">
        <v>457</v>
      </c>
      <c r="AR59" s="283" t="s">
        <v>458</v>
      </c>
      <c r="AS59" s="283" t="s">
        <v>458</v>
      </c>
      <c r="AT59" s="283" t="s">
        <v>457</v>
      </c>
      <c r="AU59" s="283" t="s">
        <v>458</v>
      </c>
      <c r="AV59" s="283" t="s">
        <v>457</v>
      </c>
      <c r="AW59" s="283" t="s">
        <v>458</v>
      </c>
      <c r="AX59" s="283" t="s">
        <v>458</v>
      </c>
      <c r="AY59" s="283" t="s">
        <v>458</v>
      </c>
      <c r="AZ59" s="283" t="s">
        <v>458</v>
      </c>
      <c r="BA59" s="283" t="s">
        <v>458</v>
      </c>
      <c r="BB59" s="283" t="s">
        <v>458</v>
      </c>
      <c r="BC59" s="283" t="s">
        <v>457</v>
      </c>
      <c r="BD59" s="283" t="s">
        <v>458</v>
      </c>
      <c r="BE59" s="283" t="s">
        <v>458</v>
      </c>
      <c r="BF59" s="283" t="s">
        <v>458</v>
      </c>
      <c r="BG59" s="283" t="s">
        <v>457</v>
      </c>
      <c r="BH59" s="283" t="s">
        <v>458</v>
      </c>
      <c r="BI59" s="283" t="s">
        <v>457</v>
      </c>
      <c r="BJ59" s="283" t="s">
        <v>457</v>
      </c>
      <c r="BK59" s="283" t="s">
        <v>457</v>
      </c>
      <c r="BL59" s="352">
        <f t="shared" si="7"/>
        <v>33</v>
      </c>
      <c r="BM59" s="353">
        <f t="shared" si="8"/>
        <v>0.54098360655737709</v>
      </c>
      <c r="BN59" s="352">
        <f t="shared" si="9"/>
        <v>25</v>
      </c>
      <c r="BO59" s="353">
        <f t="shared" si="10"/>
        <v>0.4098360655737705</v>
      </c>
      <c r="BP59" s="354">
        <f t="shared" si="6"/>
        <v>1.32</v>
      </c>
      <c r="BQ59" s="352">
        <f t="shared" si="11"/>
        <v>3</v>
      </c>
      <c r="BR59" s="353">
        <f t="shared" si="12"/>
        <v>4.9180327868852458E-2</v>
      </c>
    </row>
    <row r="60" spans="1:70" ht="15.75" x14ac:dyDescent="0.25">
      <c r="A60" s="187" t="s">
        <v>294</v>
      </c>
      <c r="B60" s="188" t="s">
        <v>103</v>
      </c>
      <c r="C60" s="283" t="s">
        <v>457</v>
      </c>
      <c r="D60" s="283" t="s">
        <v>457</v>
      </c>
      <c r="E60" s="283" t="s">
        <v>457</v>
      </c>
      <c r="F60" s="283" t="s">
        <v>457</v>
      </c>
      <c r="G60" s="283" t="s">
        <v>457</v>
      </c>
      <c r="H60" s="283" t="s">
        <v>457</v>
      </c>
      <c r="I60" s="283" t="s">
        <v>456</v>
      </c>
      <c r="J60" s="283" t="s">
        <v>458</v>
      </c>
      <c r="K60" s="283" t="s">
        <v>457</v>
      </c>
      <c r="L60" s="283" t="s">
        <v>457</v>
      </c>
      <c r="M60" s="283" t="s">
        <v>458</v>
      </c>
      <c r="N60" s="283" t="s">
        <v>458</v>
      </c>
      <c r="O60" s="283" t="s">
        <v>457</v>
      </c>
      <c r="P60" s="283" t="s">
        <v>457</v>
      </c>
      <c r="Q60" s="283" t="s">
        <v>458</v>
      </c>
      <c r="R60" s="283" t="s">
        <v>457</v>
      </c>
      <c r="S60" s="283" t="s">
        <v>457</v>
      </c>
      <c r="T60" s="283" t="s">
        <v>457</v>
      </c>
      <c r="U60" s="283" t="s">
        <v>457</v>
      </c>
      <c r="V60" s="283" t="s">
        <v>457</v>
      </c>
      <c r="W60" s="283" t="s">
        <v>457</v>
      </c>
      <c r="X60" s="283" t="s">
        <v>457</v>
      </c>
      <c r="Y60" s="283" t="s">
        <v>457</v>
      </c>
      <c r="Z60" s="283" t="s">
        <v>457</v>
      </c>
      <c r="AA60" s="283" t="s">
        <v>458</v>
      </c>
      <c r="AB60" s="283" t="s">
        <v>458</v>
      </c>
      <c r="AC60" s="283" t="s">
        <v>458</v>
      </c>
      <c r="AD60" s="283" t="s">
        <v>458</v>
      </c>
      <c r="AE60" s="283" t="s">
        <v>457</v>
      </c>
      <c r="AF60" s="283" t="s">
        <v>457</v>
      </c>
      <c r="AG60" s="283" t="s">
        <v>458</v>
      </c>
      <c r="AH60" s="283" t="s">
        <v>457</v>
      </c>
      <c r="AI60" s="283" t="s">
        <v>457</v>
      </c>
      <c r="AJ60" s="283" t="s">
        <v>457</v>
      </c>
      <c r="AK60" s="283" t="s">
        <v>457</v>
      </c>
      <c r="AL60" s="348" t="s">
        <v>457</v>
      </c>
      <c r="AM60" s="283" t="s">
        <v>458</v>
      </c>
      <c r="AN60" s="283" t="s">
        <v>458</v>
      </c>
      <c r="AO60" s="283" t="s">
        <v>458</v>
      </c>
      <c r="AP60" s="283" t="s">
        <v>457</v>
      </c>
      <c r="AQ60" s="283" t="s">
        <v>457</v>
      </c>
      <c r="AR60" s="283" t="s">
        <v>458</v>
      </c>
      <c r="AS60" s="283" t="s">
        <v>458</v>
      </c>
      <c r="AT60" s="283" t="s">
        <v>457</v>
      </c>
      <c r="AU60" s="283" t="s">
        <v>458</v>
      </c>
      <c r="AV60" s="283" t="s">
        <v>457</v>
      </c>
      <c r="AW60" s="283" t="s">
        <v>458</v>
      </c>
      <c r="AX60" s="283" t="s">
        <v>458</v>
      </c>
      <c r="AY60" s="283" t="s">
        <v>458</v>
      </c>
      <c r="AZ60" s="283" t="s">
        <v>458</v>
      </c>
      <c r="BA60" s="283" t="s">
        <v>458</v>
      </c>
      <c r="BB60" s="283" t="s">
        <v>458</v>
      </c>
      <c r="BC60" s="283" t="s">
        <v>457</v>
      </c>
      <c r="BD60" s="283" t="s">
        <v>458</v>
      </c>
      <c r="BE60" s="283" t="s">
        <v>458</v>
      </c>
      <c r="BF60" s="283" t="s">
        <v>458</v>
      </c>
      <c r="BG60" s="283" t="s">
        <v>457</v>
      </c>
      <c r="BH60" s="283" t="s">
        <v>458</v>
      </c>
      <c r="BI60" s="283" t="s">
        <v>457</v>
      </c>
      <c r="BJ60" s="283" t="s">
        <v>457</v>
      </c>
      <c r="BK60" s="283" t="s">
        <v>457</v>
      </c>
      <c r="BL60" s="352">
        <f t="shared" si="7"/>
        <v>35</v>
      </c>
      <c r="BM60" s="353">
        <f t="shared" si="8"/>
        <v>0.57377049180327866</v>
      </c>
      <c r="BN60" s="352">
        <f t="shared" si="9"/>
        <v>25</v>
      </c>
      <c r="BO60" s="353">
        <f t="shared" si="10"/>
        <v>0.4098360655737705</v>
      </c>
      <c r="BP60" s="354">
        <f t="shared" si="6"/>
        <v>1.4</v>
      </c>
      <c r="BQ60" s="352">
        <f t="shared" si="11"/>
        <v>1</v>
      </c>
      <c r="BR60" s="353">
        <f t="shared" si="12"/>
        <v>1.6393442622950821E-2</v>
      </c>
    </row>
    <row r="61" spans="1:70" ht="15.75" x14ac:dyDescent="0.25">
      <c r="A61" s="187" t="s">
        <v>295</v>
      </c>
      <c r="B61" s="188" t="s">
        <v>104</v>
      </c>
      <c r="C61" s="283" t="s">
        <v>457</v>
      </c>
      <c r="D61" s="283" t="s">
        <v>457</v>
      </c>
      <c r="E61" s="283" t="s">
        <v>457</v>
      </c>
      <c r="F61" s="283" t="s">
        <v>457</v>
      </c>
      <c r="G61" s="283" t="s">
        <v>457</v>
      </c>
      <c r="H61" s="283" t="s">
        <v>457</v>
      </c>
      <c r="I61" s="283" t="s">
        <v>456</v>
      </c>
      <c r="J61" s="283" t="s">
        <v>458</v>
      </c>
      <c r="K61" s="283" t="s">
        <v>457</v>
      </c>
      <c r="L61" s="283" t="s">
        <v>457</v>
      </c>
      <c r="M61" s="283" t="s">
        <v>458</v>
      </c>
      <c r="N61" s="283" t="s">
        <v>458</v>
      </c>
      <c r="O61" s="283" t="s">
        <v>457</v>
      </c>
      <c r="P61" s="283" t="s">
        <v>457</v>
      </c>
      <c r="Q61" s="283" t="s">
        <v>458</v>
      </c>
      <c r="R61" s="283" t="s">
        <v>457</v>
      </c>
      <c r="S61" s="283" t="s">
        <v>457</v>
      </c>
      <c r="T61" s="283" t="s">
        <v>457</v>
      </c>
      <c r="U61" s="283" t="s">
        <v>457</v>
      </c>
      <c r="V61" s="283" t="s">
        <v>457</v>
      </c>
      <c r="W61" s="283" t="s">
        <v>457</v>
      </c>
      <c r="X61" s="283" t="s">
        <v>457</v>
      </c>
      <c r="Y61" s="283" t="s">
        <v>457</v>
      </c>
      <c r="Z61" s="283" t="s">
        <v>457</v>
      </c>
      <c r="AA61" s="283" t="s">
        <v>458</v>
      </c>
      <c r="AB61" s="283" t="s">
        <v>458</v>
      </c>
      <c r="AC61" s="283" t="s">
        <v>458</v>
      </c>
      <c r="AD61" s="283" t="s">
        <v>458</v>
      </c>
      <c r="AE61" s="283" t="s">
        <v>457</v>
      </c>
      <c r="AF61" s="283" t="s">
        <v>457</v>
      </c>
      <c r="AG61" s="283" t="s">
        <v>458</v>
      </c>
      <c r="AH61" s="283" t="s">
        <v>457</v>
      </c>
      <c r="AI61" s="283" t="s">
        <v>457</v>
      </c>
      <c r="AJ61" s="283" t="s">
        <v>457</v>
      </c>
      <c r="AK61" s="283" t="s">
        <v>457</v>
      </c>
      <c r="AL61" s="348" t="s">
        <v>457</v>
      </c>
      <c r="AM61" s="283" t="s">
        <v>458</v>
      </c>
      <c r="AN61" s="283" t="s">
        <v>458</v>
      </c>
      <c r="AO61" s="283" t="s">
        <v>458</v>
      </c>
      <c r="AP61" s="283" t="s">
        <v>457</v>
      </c>
      <c r="AQ61" s="283" t="s">
        <v>457</v>
      </c>
      <c r="AR61" s="283" t="s">
        <v>458</v>
      </c>
      <c r="AS61" s="283" t="s">
        <v>458</v>
      </c>
      <c r="AT61" s="283" t="s">
        <v>457</v>
      </c>
      <c r="AU61" s="283" t="s">
        <v>458</v>
      </c>
      <c r="AV61" s="283" t="s">
        <v>457</v>
      </c>
      <c r="AW61" s="283" t="s">
        <v>458</v>
      </c>
      <c r="AX61" s="283" t="s">
        <v>458</v>
      </c>
      <c r="AY61" s="283" t="s">
        <v>458</v>
      </c>
      <c r="AZ61" s="283" t="s">
        <v>458</v>
      </c>
      <c r="BA61" s="283" t="s">
        <v>458</v>
      </c>
      <c r="BB61" s="283" t="s">
        <v>458</v>
      </c>
      <c r="BC61" s="283" t="s">
        <v>457</v>
      </c>
      <c r="BD61" s="283" t="s">
        <v>458</v>
      </c>
      <c r="BE61" s="283" t="s">
        <v>458</v>
      </c>
      <c r="BF61" s="283" t="s">
        <v>458</v>
      </c>
      <c r="BG61" s="283" t="s">
        <v>457</v>
      </c>
      <c r="BH61" s="283" t="s">
        <v>458</v>
      </c>
      <c r="BI61" s="283" t="s">
        <v>457</v>
      </c>
      <c r="BJ61" s="283" t="s">
        <v>457</v>
      </c>
      <c r="BK61" s="283" t="s">
        <v>457</v>
      </c>
      <c r="BL61" s="352">
        <f t="shared" si="7"/>
        <v>35</v>
      </c>
      <c r="BM61" s="353">
        <f t="shared" si="8"/>
        <v>0.57377049180327866</v>
      </c>
      <c r="BN61" s="352">
        <f t="shared" si="9"/>
        <v>25</v>
      </c>
      <c r="BO61" s="353">
        <f t="shared" si="10"/>
        <v>0.4098360655737705</v>
      </c>
      <c r="BP61" s="354">
        <f t="shared" si="6"/>
        <v>1.4</v>
      </c>
      <c r="BQ61" s="352">
        <f t="shared" si="11"/>
        <v>1</v>
      </c>
      <c r="BR61" s="353">
        <f t="shared" si="12"/>
        <v>1.6393442622950821E-2</v>
      </c>
    </row>
    <row r="62" spans="1:70" ht="15.75" x14ac:dyDescent="0.25">
      <c r="A62" s="187" t="s">
        <v>296</v>
      </c>
      <c r="B62" s="188" t="s">
        <v>96</v>
      </c>
      <c r="C62" s="283" t="s">
        <v>457</v>
      </c>
      <c r="D62" s="283" t="s">
        <v>457</v>
      </c>
      <c r="E62" s="283" t="s">
        <v>457</v>
      </c>
      <c r="F62" s="283" t="s">
        <v>457</v>
      </c>
      <c r="G62" s="283" t="s">
        <v>457</v>
      </c>
      <c r="H62" s="283" t="s">
        <v>457</v>
      </c>
      <c r="I62" s="283" t="s">
        <v>456</v>
      </c>
      <c r="J62" s="283" t="s">
        <v>458</v>
      </c>
      <c r="K62" s="283" t="s">
        <v>457</v>
      </c>
      <c r="L62" s="283" t="s">
        <v>457</v>
      </c>
      <c r="M62" s="283" t="s">
        <v>458</v>
      </c>
      <c r="N62" s="283" t="s">
        <v>458</v>
      </c>
      <c r="O62" s="283" t="s">
        <v>457</v>
      </c>
      <c r="P62" s="283" t="s">
        <v>457</v>
      </c>
      <c r="Q62" s="283" t="s">
        <v>458</v>
      </c>
      <c r="R62" s="283" t="s">
        <v>457</v>
      </c>
      <c r="S62" s="283" t="s">
        <v>457</v>
      </c>
      <c r="T62" s="283" t="s">
        <v>457</v>
      </c>
      <c r="U62" s="283" t="s">
        <v>457</v>
      </c>
      <c r="V62" s="283" t="s">
        <v>457</v>
      </c>
      <c r="W62" s="283" t="s">
        <v>457</v>
      </c>
      <c r="X62" s="283" t="s">
        <v>457</v>
      </c>
      <c r="Y62" s="283" t="s">
        <v>457</v>
      </c>
      <c r="Z62" s="283" t="s">
        <v>457</v>
      </c>
      <c r="AA62" s="283" t="s">
        <v>458</v>
      </c>
      <c r="AB62" s="283" t="s">
        <v>458</v>
      </c>
      <c r="AC62" s="283" t="s">
        <v>458</v>
      </c>
      <c r="AD62" s="283" t="s">
        <v>458</v>
      </c>
      <c r="AE62" s="283" t="s">
        <v>457</v>
      </c>
      <c r="AF62" s="283" t="s">
        <v>457</v>
      </c>
      <c r="AG62" s="283" t="s">
        <v>458</v>
      </c>
      <c r="AH62" s="283" t="s">
        <v>457</v>
      </c>
      <c r="AI62" s="283" t="s">
        <v>457</v>
      </c>
      <c r="AJ62" s="283" t="s">
        <v>457</v>
      </c>
      <c r="AK62" s="283" t="s">
        <v>457</v>
      </c>
      <c r="AL62" s="348" t="s">
        <v>457</v>
      </c>
      <c r="AM62" s="283" t="s">
        <v>458</v>
      </c>
      <c r="AN62" s="283" t="s">
        <v>458</v>
      </c>
      <c r="AO62" s="283" t="s">
        <v>458</v>
      </c>
      <c r="AP62" s="283" t="s">
        <v>457</v>
      </c>
      <c r="AQ62" s="283" t="s">
        <v>457</v>
      </c>
      <c r="AR62" s="283" t="s">
        <v>458</v>
      </c>
      <c r="AS62" s="283" t="s">
        <v>458</v>
      </c>
      <c r="AT62" s="283" t="s">
        <v>457</v>
      </c>
      <c r="AU62" s="283" t="s">
        <v>458</v>
      </c>
      <c r="AV62" s="283" t="s">
        <v>457</v>
      </c>
      <c r="AW62" s="283" t="s">
        <v>458</v>
      </c>
      <c r="AX62" s="283" t="s">
        <v>458</v>
      </c>
      <c r="AY62" s="283" t="s">
        <v>458</v>
      </c>
      <c r="AZ62" s="283" t="s">
        <v>458</v>
      </c>
      <c r="BA62" s="283" t="s">
        <v>458</v>
      </c>
      <c r="BB62" s="283" t="s">
        <v>458</v>
      </c>
      <c r="BC62" s="283" t="s">
        <v>457</v>
      </c>
      <c r="BD62" s="283" t="s">
        <v>458</v>
      </c>
      <c r="BE62" s="283" t="s">
        <v>458</v>
      </c>
      <c r="BF62" s="283" t="s">
        <v>458</v>
      </c>
      <c r="BG62" s="283" t="s">
        <v>457</v>
      </c>
      <c r="BH62" s="283" t="s">
        <v>458</v>
      </c>
      <c r="BI62" s="283" t="s">
        <v>457</v>
      </c>
      <c r="BJ62" s="283" t="s">
        <v>457</v>
      </c>
      <c r="BK62" s="283" t="s">
        <v>457</v>
      </c>
      <c r="BL62" s="352">
        <f t="shared" si="7"/>
        <v>35</v>
      </c>
      <c r="BM62" s="353">
        <f t="shared" si="8"/>
        <v>0.57377049180327866</v>
      </c>
      <c r="BN62" s="352">
        <f t="shared" si="9"/>
        <v>25</v>
      </c>
      <c r="BO62" s="353">
        <f t="shared" si="10"/>
        <v>0.4098360655737705</v>
      </c>
      <c r="BP62" s="354">
        <f t="shared" si="6"/>
        <v>1.4</v>
      </c>
      <c r="BQ62" s="352">
        <f t="shared" si="11"/>
        <v>1</v>
      </c>
      <c r="BR62" s="353">
        <f t="shared" si="12"/>
        <v>1.6393442622950821E-2</v>
      </c>
    </row>
    <row r="63" spans="1:70" ht="15.75" x14ac:dyDescent="0.25">
      <c r="A63" s="187" t="s">
        <v>297</v>
      </c>
      <c r="B63" s="188" t="s">
        <v>105</v>
      </c>
      <c r="C63" s="283" t="s">
        <v>457</v>
      </c>
      <c r="D63" s="283" t="s">
        <v>457</v>
      </c>
      <c r="E63" s="283" t="s">
        <v>457</v>
      </c>
      <c r="F63" s="283" t="s">
        <v>457</v>
      </c>
      <c r="G63" s="283" t="s">
        <v>457</v>
      </c>
      <c r="H63" s="283" t="s">
        <v>457</v>
      </c>
      <c r="I63" s="283" t="s">
        <v>457</v>
      </c>
      <c r="J63" s="283" t="s">
        <v>458</v>
      </c>
      <c r="K63" s="283" t="s">
        <v>457</v>
      </c>
      <c r="L63" s="283" t="s">
        <v>457</v>
      </c>
      <c r="M63" s="283" t="s">
        <v>458</v>
      </c>
      <c r="N63" s="283" t="s">
        <v>458</v>
      </c>
      <c r="O63" s="283" t="s">
        <v>457</v>
      </c>
      <c r="P63" s="283" t="s">
        <v>457</v>
      </c>
      <c r="Q63" s="283" t="s">
        <v>458</v>
      </c>
      <c r="R63" s="283" t="s">
        <v>458</v>
      </c>
      <c r="S63" s="283" t="s">
        <v>458</v>
      </c>
      <c r="T63" s="283" t="s">
        <v>458</v>
      </c>
      <c r="U63" s="283" t="s">
        <v>458</v>
      </c>
      <c r="V63" s="283" t="s">
        <v>457</v>
      </c>
      <c r="W63" s="283" t="s">
        <v>457</v>
      </c>
      <c r="X63" s="283" t="s">
        <v>457</v>
      </c>
      <c r="Y63" s="283" t="s">
        <v>457</v>
      </c>
      <c r="Z63" s="283" t="s">
        <v>457</v>
      </c>
      <c r="AA63" s="283" t="s">
        <v>458</v>
      </c>
      <c r="AB63" s="283" t="s">
        <v>458</v>
      </c>
      <c r="AC63" s="283" t="s">
        <v>458</v>
      </c>
      <c r="AD63" s="283" t="s">
        <v>458</v>
      </c>
      <c r="AE63" s="283" t="s">
        <v>457</v>
      </c>
      <c r="AF63" s="283" t="s">
        <v>457</v>
      </c>
      <c r="AG63" s="283" t="s">
        <v>458</v>
      </c>
      <c r="AH63" s="283" t="s">
        <v>458</v>
      </c>
      <c r="AI63" s="283" t="s">
        <v>457</v>
      </c>
      <c r="AJ63" s="283" t="s">
        <v>458</v>
      </c>
      <c r="AK63" s="283" t="s">
        <v>457</v>
      </c>
      <c r="AL63" s="348" t="s">
        <v>457</v>
      </c>
      <c r="AM63" s="283" t="s">
        <v>458</v>
      </c>
      <c r="AN63" s="283" t="s">
        <v>458</v>
      </c>
      <c r="AO63" s="283" t="s">
        <v>458</v>
      </c>
      <c r="AP63" s="283" t="s">
        <v>458</v>
      </c>
      <c r="AQ63" s="283" t="s">
        <v>458</v>
      </c>
      <c r="AR63" s="283" t="s">
        <v>458</v>
      </c>
      <c r="AS63" s="283" t="s">
        <v>458</v>
      </c>
      <c r="AT63" s="283" t="s">
        <v>457</v>
      </c>
      <c r="AU63" s="283" t="s">
        <v>458</v>
      </c>
      <c r="AV63" s="283" t="s">
        <v>457</v>
      </c>
      <c r="AW63" s="283" t="s">
        <v>458</v>
      </c>
      <c r="AX63" s="283" t="s">
        <v>458</v>
      </c>
      <c r="AY63" s="283" t="s">
        <v>458</v>
      </c>
      <c r="AZ63" s="283" t="s">
        <v>458</v>
      </c>
      <c r="BA63" s="283" t="s">
        <v>458</v>
      </c>
      <c r="BB63" s="283" t="s">
        <v>458</v>
      </c>
      <c r="BC63" s="283" t="s">
        <v>458</v>
      </c>
      <c r="BD63" s="283" t="s">
        <v>458</v>
      </c>
      <c r="BE63" s="283" t="s">
        <v>458</v>
      </c>
      <c r="BF63" s="283" t="s">
        <v>458</v>
      </c>
      <c r="BG63" s="283" t="s">
        <v>457</v>
      </c>
      <c r="BH63" s="283" t="s">
        <v>458</v>
      </c>
      <c r="BI63" s="283" t="s">
        <v>457</v>
      </c>
      <c r="BJ63" s="283" t="s">
        <v>457</v>
      </c>
      <c r="BK63" s="283" t="s">
        <v>457</v>
      </c>
      <c r="BL63" s="352">
        <f t="shared" si="7"/>
        <v>27</v>
      </c>
      <c r="BM63" s="353">
        <f t="shared" si="8"/>
        <v>0.44262295081967212</v>
      </c>
      <c r="BN63" s="352">
        <f t="shared" si="9"/>
        <v>34</v>
      </c>
      <c r="BO63" s="353">
        <f t="shared" si="10"/>
        <v>0.55737704918032782</v>
      </c>
      <c r="BP63" s="354">
        <f t="shared" si="6"/>
        <v>0.79411764705882348</v>
      </c>
      <c r="BQ63" s="352">
        <f t="shared" si="11"/>
        <v>0</v>
      </c>
      <c r="BR63" s="353">
        <f t="shared" si="12"/>
        <v>0</v>
      </c>
    </row>
    <row r="64" spans="1:70" ht="15.75" x14ac:dyDescent="0.25">
      <c r="A64" s="187" t="s">
        <v>298</v>
      </c>
      <c r="B64" s="188" t="s">
        <v>106</v>
      </c>
      <c r="C64" s="283" t="s">
        <v>457</v>
      </c>
      <c r="D64" s="283" t="s">
        <v>457</v>
      </c>
      <c r="E64" s="283" t="s">
        <v>457</v>
      </c>
      <c r="F64" s="283" t="s">
        <v>457</v>
      </c>
      <c r="G64" s="283" t="s">
        <v>457</v>
      </c>
      <c r="H64" s="283" t="s">
        <v>457</v>
      </c>
      <c r="I64" s="283" t="s">
        <v>457</v>
      </c>
      <c r="J64" s="283" t="s">
        <v>458</v>
      </c>
      <c r="K64" s="283" t="s">
        <v>457</v>
      </c>
      <c r="L64" s="283" t="s">
        <v>457</v>
      </c>
      <c r="M64" s="283" t="s">
        <v>458</v>
      </c>
      <c r="N64" s="283" t="s">
        <v>458</v>
      </c>
      <c r="O64" s="283" t="s">
        <v>457</v>
      </c>
      <c r="P64" s="283" t="s">
        <v>457</v>
      </c>
      <c r="Q64" s="283" t="s">
        <v>458</v>
      </c>
      <c r="R64" s="283" t="s">
        <v>458</v>
      </c>
      <c r="S64" s="283" t="s">
        <v>458</v>
      </c>
      <c r="T64" s="283" t="s">
        <v>458</v>
      </c>
      <c r="U64" s="283" t="s">
        <v>458</v>
      </c>
      <c r="V64" s="283" t="s">
        <v>457</v>
      </c>
      <c r="W64" s="283" t="s">
        <v>457</v>
      </c>
      <c r="X64" s="283" t="s">
        <v>457</v>
      </c>
      <c r="Y64" s="283" t="s">
        <v>457</v>
      </c>
      <c r="Z64" s="283" t="s">
        <v>457</v>
      </c>
      <c r="AA64" s="283" t="s">
        <v>458</v>
      </c>
      <c r="AB64" s="283" t="s">
        <v>458</v>
      </c>
      <c r="AC64" s="283" t="s">
        <v>458</v>
      </c>
      <c r="AD64" s="283" t="s">
        <v>458</v>
      </c>
      <c r="AE64" s="283" t="s">
        <v>457</v>
      </c>
      <c r="AF64" s="283" t="s">
        <v>457</v>
      </c>
      <c r="AG64" s="283" t="s">
        <v>458</v>
      </c>
      <c r="AH64" s="283" t="s">
        <v>458</v>
      </c>
      <c r="AI64" s="283" t="s">
        <v>457</v>
      </c>
      <c r="AJ64" s="283" t="s">
        <v>458</v>
      </c>
      <c r="AK64" s="283" t="s">
        <v>457</v>
      </c>
      <c r="AL64" s="348" t="s">
        <v>457</v>
      </c>
      <c r="AM64" s="283" t="s">
        <v>458</v>
      </c>
      <c r="AN64" s="283" t="s">
        <v>458</v>
      </c>
      <c r="AO64" s="283" t="s">
        <v>458</v>
      </c>
      <c r="AP64" s="283" t="s">
        <v>458</v>
      </c>
      <c r="AQ64" s="283" t="s">
        <v>458</v>
      </c>
      <c r="AR64" s="283" t="s">
        <v>458</v>
      </c>
      <c r="AS64" s="283" t="s">
        <v>458</v>
      </c>
      <c r="AT64" s="283" t="s">
        <v>457</v>
      </c>
      <c r="AU64" s="283" t="s">
        <v>458</v>
      </c>
      <c r="AV64" s="283" t="s">
        <v>457</v>
      </c>
      <c r="AW64" s="283" t="s">
        <v>458</v>
      </c>
      <c r="AX64" s="283" t="s">
        <v>458</v>
      </c>
      <c r="AY64" s="283" t="s">
        <v>458</v>
      </c>
      <c r="AZ64" s="283" t="s">
        <v>458</v>
      </c>
      <c r="BA64" s="283" t="s">
        <v>458</v>
      </c>
      <c r="BB64" s="283" t="s">
        <v>458</v>
      </c>
      <c r="BC64" s="283" t="s">
        <v>458</v>
      </c>
      <c r="BD64" s="283" t="s">
        <v>458</v>
      </c>
      <c r="BE64" s="283" t="s">
        <v>458</v>
      </c>
      <c r="BF64" s="283" t="s">
        <v>458</v>
      </c>
      <c r="BG64" s="283" t="s">
        <v>457</v>
      </c>
      <c r="BH64" s="283" t="s">
        <v>458</v>
      </c>
      <c r="BI64" s="283" t="s">
        <v>457</v>
      </c>
      <c r="BJ64" s="283" t="s">
        <v>457</v>
      </c>
      <c r="BK64" s="283" t="s">
        <v>457</v>
      </c>
      <c r="BL64" s="352">
        <f t="shared" si="7"/>
        <v>27</v>
      </c>
      <c r="BM64" s="353">
        <f t="shared" si="8"/>
        <v>0.44262295081967212</v>
      </c>
      <c r="BN64" s="352">
        <f t="shared" si="9"/>
        <v>34</v>
      </c>
      <c r="BO64" s="353">
        <f t="shared" si="10"/>
        <v>0.55737704918032782</v>
      </c>
      <c r="BP64" s="354">
        <f t="shared" si="6"/>
        <v>0.79411764705882348</v>
      </c>
      <c r="BQ64" s="352">
        <f t="shared" si="11"/>
        <v>0</v>
      </c>
      <c r="BR64" s="353">
        <f t="shared" si="12"/>
        <v>0</v>
      </c>
    </row>
    <row r="65" spans="1:71" ht="15.75" x14ac:dyDescent="0.25">
      <c r="A65" s="187" t="s">
        <v>299</v>
      </c>
      <c r="B65" s="188" t="s">
        <v>107</v>
      </c>
      <c r="C65" s="283" t="s">
        <v>457</v>
      </c>
      <c r="D65" s="283" t="s">
        <v>457</v>
      </c>
      <c r="E65" s="283" t="s">
        <v>457</v>
      </c>
      <c r="F65" s="283" t="s">
        <v>457</v>
      </c>
      <c r="G65" s="283" t="s">
        <v>457</v>
      </c>
      <c r="H65" s="283" t="s">
        <v>457</v>
      </c>
      <c r="I65" s="283" t="s">
        <v>457</v>
      </c>
      <c r="J65" s="283" t="s">
        <v>458</v>
      </c>
      <c r="K65" s="283" t="s">
        <v>457</v>
      </c>
      <c r="L65" s="283" t="s">
        <v>457</v>
      </c>
      <c r="M65" s="283" t="s">
        <v>458</v>
      </c>
      <c r="N65" s="283" t="s">
        <v>458</v>
      </c>
      <c r="O65" s="283" t="s">
        <v>457</v>
      </c>
      <c r="P65" s="283" t="s">
        <v>457</v>
      </c>
      <c r="Q65" s="283" t="s">
        <v>458</v>
      </c>
      <c r="R65" s="283" t="s">
        <v>458</v>
      </c>
      <c r="S65" s="283" t="s">
        <v>458</v>
      </c>
      <c r="T65" s="283" t="s">
        <v>458</v>
      </c>
      <c r="U65" s="283" t="s">
        <v>458</v>
      </c>
      <c r="V65" s="283" t="s">
        <v>457</v>
      </c>
      <c r="W65" s="283" t="s">
        <v>457</v>
      </c>
      <c r="X65" s="283" t="s">
        <v>457</v>
      </c>
      <c r="Y65" s="283" t="s">
        <v>457</v>
      </c>
      <c r="Z65" s="283" t="s">
        <v>457</v>
      </c>
      <c r="AA65" s="283" t="s">
        <v>458</v>
      </c>
      <c r="AB65" s="283" t="s">
        <v>458</v>
      </c>
      <c r="AC65" s="283" t="s">
        <v>458</v>
      </c>
      <c r="AD65" s="283" t="s">
        <v>458</v>
      </c>
      <c r="AE65" s="283" t="s">
        <v>457</v>
      </c>
      <c r="AF65" s="283" t="s">
        <v>457</v>
      </c>
      <c r="AG65" s="283" t="s">
        <v>458</v>
      </c>
      <c r="AH65" s="283" t="s">
        <v>458</v>
      </c>
      <c r="AI65" s="283" t="s">
        <v>457</v>
      </c>
      <c r="AJ65" s="283" t="s">
        <v>458</v>
      </c>
      <c r="AK65" s="283" t="s">
        <v>457</v>
      </c>
      <c r="AL65" s="348" t="s">
        <v>457</v>
      </c>
      <c r="AM65" s="283" t="s">
        <v>458</v>
      </c>
      <c r="AN65" s="283" t="s">
        <v>458</v>
      </c>
      <c r="AO65" s="283" t="s">
        <v>458</v>
      </c>
      <c r="AP65" s="283" t="s">
        <v>458</v>
      </c>
      <c r="AQ65" s="283" t="s">
        <v>458</v>
      </c>
      <c r="AR65" s="283" t="s">
        <v>458</v>
      </c>
      <c r="AS65" s="283" t="s">
        <v>458</v>
      </c>
      <c r="AT65" s="283" t="s">
        <v>457</v>
      </c>
      <c r="AU65" s="283" t="s">
        <v>458</v>
      </c>
      <c r="AV65" s="283" t="s">
        <v>457</v>
      </c>
      <c r="AW65" s="283" t="s">
        <v>458</v>
      </c>
      <c r="AX65" s="283" t="s">
        <v>458</v>
      </c>
      <c r="AY65" s="283" t="s">
        <v>458</v>
      </c>
      <c r="AZ65" s="283" t="s">
        <v>458</v>
      </c>
      <c r="BA65" s="283" t="s">
        <v>458</v>
      </c>
      <c r="BB65" s="283" t="s">
        <v>458</v>
      </c>
      <c r="BC65" s="283" t="s">
        <v>458</v>
      </c>
      <c r="BD65" s="283" t="s">
        <v>458</v>
      </c>
      <c r="BE65" s="283" t="s">
        <v>458</v>
      </c>
      <c r="BF65" s="283" t="s">
        <v>458</v>
      </c>
      <c r="BG65" s="283" t="s">
        <v>457</v>
      </c>
      <c r="BH65" s="283" t="s">
        <v>458</v>
      </c>
      <c r="BI65" s="283" t="s">
        <v>457</v>
      </c>
      <c r="BJ65" s="283" t="s">
        <v>457</v>
      </c>
      <c r="BK65" s="283" t="s">
        <v>457</v>
      </c>
      <c r="BL65" s="352">
        <f t="shared" si="7"/>
        <v>27</v>
      </c>
      <c r="BM65" s="353">
        <f t="shared" si="8"/>
        <v>0.44262295081967212</v>
      </c>
      <c r="BN65" s="352">
        <f t="shared" si="9"/>
        <v>34</v>
      </c>
      <c r="BO65" s="353">
        <f t="shared" si="10"/>
        <v>0.55737704918032782</v>
      </c>
      <c r="BP65" s="354">
        <f t="shared" si="6"/>
        <v>0.79411764705882348</v>
      </c>
      <c r="BQ65" s="352">
        <f t="shared" si="11"/>
        <v>0</v>
      </c>
      <c r="BR65" s="353">
        <f t="shared" si="12"/>
        <v>0</v>
      </c>
    </row>
    <row r="66" spans="1:71" ht="15.75" x14ac:dyDescent="0.25">
      <c r="A66" s="187" t="s">
        <v>300</v>
      </c>
      <c r="B66" s="188" t="s">
        <v>108</v>
      </c>
      <c r="C66" s="283" t="s">
        <v>457</v>
      </c>
      <c r="D66" s="283" t="s">
        <v>457</v>
      </c>
      <c r="E66" s="283" t="s">
        <v>457</v>
      </c>
      <c r="F66" s="283" t="s">
        <v>457</v>
      </c>
      <c r="G66" s="283" t="s">
        <v>457</v>
      </c>
      <c r="H66" s="283" t="s">
        <v>457</v>
      </c>
      <c r="I66" s="283" t="s">
        <v>457</v>
      </c>
      <c r="J66" s="283" t="s">
        <v>458</v>
      </c>
      <c r="K66" s="283" t="s">
        <v>457</v>
      </c>
      <c r="L66" s="283" t="s">
        <v>457</v>
      </c>
      <c r="M66" s="283" t="s">
        <v>458</v>
      </c>
      <c r="N66" s="283" t="s">
        <v>458</v>
      </c>
      <c r="O66" s="283" t="s">
        <v>457</v>
      </c>
      <c r="P66" s="283" t="s">
        <v>457</v>
      </c>
      <c r="Q66" s="283" t="s">
        <v>458</v>
      </c>
      <c r="R66" s="283" t="s">
        <v>458</v>
      </c>
      <c r="S66" s="283" t="s">
        <v>458</v>
      </c>
      <c r="T66" s="283" t="s">
        <v>458</v>
      </c>
      <c r="U66" s="283" t="s">
        <v>458</v>
      </c>
      <c r="V66" s="283" t="s">
        <v>457</v>
      </c>
      <c r="W66" s="283" t="s">
        <v>457</v>
      </c>
      <c r="X66" s="283" t="s">
        <v>457</v>
      </c>
      <c r="Y66" s="283" t="s">
        <v>457</v>
      </c>
      <c r="Z66" s="283" t="s">
        <v>457</v>
      </c>
      <c r="AA66" s="283" t="s">
        <v>458</v>
      </c>
      <c r="AB66" s="283" t="s">
        <v>458</v>
      </c>
      <c r="AC66" s="283" t="s">
        <v>458</v>
      </c>
      <c r="AD66" s="283" t="s">
        <v>458</v>
      </c>
      <c r="AE66" s="283" t="s">
        <v>457</v>
      </c>
      <c r="AF66" s="283" t="s">
        <v>457</v>
      </c>
      <c r="AG66" s="283" t="s">
        <v>458</v>
      </c>
      <c r="AH66" s="283" t="s">
        <v>458</v>
      </c>
      <c r="AI66" s="283" t="s">
        <v>457</v>
      </c>
      <c r="AJ66" s="283" t="s">
        <v>458</v>
      </c>
      <c r="AK66" s="283" t="s">
        <v>457</v>
      </c>
      <c r="AL66" s="348" t="s">
        <v>457</v>
      </c>
      <c r="AM66" s="283" t="s">
        <v>458</v>
      </c>
      <c r="AN66" s="283" t="s">
        <v>458</v>
      </c>
      <c r="AO66" s="283" t="s">
        <v>458</v>
      </c>
      <c r="AP66" s="283" t="s">
        <v>458</v>
      </c>
      <c r="AQ66" s="283" t="s">
        <v>458</v>
      </c>
      <c r="AR66" s="283" t="s">
        <v>458</v>
      </c>
      <c r="AS66" s="283" t="s">
        <v>458</v>
      </c>
      <c r="AT66" s="283" t="s">
        <v>457</v>
      </c>
      <c r="AU66" s="283" t="s">
        <v>458</v>
      </c>
      <c r="AV66" s="283" t="s">
        <v>457</v>
      </c>
      <c r="AW66" s="283" t="s">
        <v>458</v>
      </c>
      <c r="AX66" s="283" t="s">
        <v>458</v>
      </c>
      <c r="AY66" s="283" t="s">
        <v>458</v>
      </c>
      <c r="AZ66" s="283" t="s">
        <v>458</v>
      </c>
      <c r="BA66" s="283" t="s">
        <v>458</v>
      </c>
      <c r="BB66" s="283" t="s">
        <v>458</v>
      </c>
      <c r="BC66" s="283" t="s">
        <v>458</v>
      </c>
      <c r="BD66" s="283" t="s">
        <v>458</v>
      </c>
      <c r="BE66" s="283" t="s">
        <v>458</v>
      </c>
      <c r="BF66" s="283" t="s">
        <v>458</v>
      </c>
      <c r="BG66" s="283" t="s">
        <v>457</v>
      </c>
      <c r="BH66" s="283" t="s">
        <v>458</v>
      </c>
      <c r="BI66" s="283" t="s">
        <v>457</v>
      </c>
      <c r="BJ66" s="283" t="s">
        <v>457</v>
      </c>
      <c r="BK66" s="283" t="s">
        <v>457</v>
      </c>
      <c r="BL66" s="352">
        <f t="shared" si="7"/>
        <v>27</v>
      </c>
      <c r="BM66" s="353">
        <f t="shared" si="8"/>
        <v>0.44262295081967212</v>
      </c>
      <c r="BN66" s="352">
        <f t="shared" si="9"/>
        <v>34</v>
      </c>
      <c r="BO66" s="353">
        <f t="shared" si="10"/>
        <v>0.55737704918032782</v>
      </c>
      <c r="BP66" s="354">
        <f t="shared" si="6"/>
        <v>0.79411764705882348</v>
      </c>
      <c r="BQ66" s="352">
        <f t="shared" si="11"/>
        <v>0</v>
      </c>
      <c r="BR66" s="353">
        <f t="shared" si="12"/>
        <v>0</v>
      </c>
    </row>
    <row r="67" spans="1:71" ht="15.75" x14ac:dyDescent="0.25">
      <c r="A67" s="187" t="s">
        <v>301</v>
      </c>
      <c r="B67" s="188" t="s">
        <v>109</v>
      </c>
      <c r="C67" s="283" t="s">
        <v>457</v>
      </c>
      <c r="D67" s="283" t="s">
        <v>457</v>
      </c>
      <c r="E67" s="283" t="s">
        <v>457</v>
      </c>
      <c r="F67" s="283" t="s">
        <v>457</v>
      </c>
      <c r="G67" s="283" t="s">
        <v>457</v>
      </c>
      <c r="H67" s="283" t="s">
        <v>457</v>
      </c>
      <c r="I67" s="283" t="s">
        <v>457</v>
      </c>
      <c r="J67" s="283" t="s">
        <v>458</v>
      </c>
      <c r="K67" s="283" t="s">
        <v>457</v>
      </c>
      <c r="L67" s="283" t="s">
        <v>457</v>
      </c>
      <c r="M67" s="283" t="s">
        <v>458</v>
      </c>
      <c r="N67" s="283" t="s">
        <v>458</v>
      </c>
      <c r="O67" s="283" t="s">
        <v>457</v>
      </c>
      <c r="P67" s="283" t="s">
        <v>457</v>
      </c>
      <c r="Q67" s="283" t="s">
        <v>458</v>
      </c>
      <c r="R67" s="283" t="s">
        <v>458</v>
      </c>
      <c r="S67" s="283" t="s">
        <v>458</v>
      </c>
      <c r="T67" s="283" t="s">
        <v>458</v>
      </c>
      <c r="U67" s="283" t="s">
        <v>458</v>
      </c>
      <c r="V67" s="283" t="s">
        <v>457</v>
      </c>
      <c r="W67" s="283" t="s">
        <v>457</v>
      </c>
      <c r="X67" s="283" t="s">
        <v>457</v>
      </c>
      <c r="Y67" s="283" t="s">
        <v>457</v>
      </c>
      <c r="Z67" s="283" t="s">
        <v>457</v>
      </c>
      <c r="AA67" s="283" t="s">
        <v>458</v>
      </c>
      <c r="AB67" s="283" t="s">
        <v>458</v>
      </c>
      <c r="AC67" s="283" t="s">
        <v>458</v>
      </c>
      <c r="AD67" s="283" t="s">
        <v>458</v>
      </c>
      <c r="AE67" s="283" t="s">
        <v>457</v>
      </c>
      <c r="AF67" s="283" t="s">
        <v>457</v>
      </c>
      <c r="AG67" s="283" t="s">
        <v>458</v>
      </c>
      <c r="AH67" s="283" t="s">
        <v>458</v>
      </c>
      <c r="AI67" s="283" t="s">
        <v>457</v>
      </c>
      <c r="AJ67" s="283" t="s">
        <v>458</v>
      </c>
      <c r="AK67" s="283" t="s">
        <v>457</v>
      </c>
      <c r="AL67" s="348" t="s">
        <v>457</v>
      </c>
      <c r="AM67" s="283" t="s">
        <v>458</v>
      </c>
      <c r="AN67" s="283" t="s">
        <v>458</v>
      </c>
      <c r="AO67" s="283" t="s">
        <v>458</v>
      </c>
      <c r="AP67" s="283" t="s">
        <v>458</v>
      </c>
      <c r="AQ67" s="283" t="s">
        <v>458</v>
      </c>
      <c r="AR67" s="283" t="s">
        <v>458</v>
      </c>
      <c r="AS67" s="283" t="s">
        <v>458</v>
      </c>
      <c r="AT67" s="283" t="s">
        <v>457</v>
      </c>
      <c r="AU67" s="283" t="s">
        <v>458</v>
      </c>
      <c r="AV67" s="283" t="s">
        <v>457</v>
      </c>
      <c r="AW67" s="283" t="s">
        <v>458</v>
      </c>
      <c r="AX67" s="283" t="s">
        <v>458</v>
      </c>
      <c r="AY67" s="283" t="s">
        <v>458</v>
      </c>
      <c r="AZ67" s="283" t="s">
        <v>458</v>
      </c>
      <c r="BA67" s="283" t="s">
        <v>458</v>
      </c>
      <c r="BB67" s="283" t="s">
        <v>458</v>
      </c>
      <c r="BC67" s="283" t="s">
        <v>458</v>
      </c>
      <c r="BD67" s="283" t="s">
        <v>458</v>
      </c>
      <c r="BE67" s="283" t="s">
        <v>458</v>
      </c>
      <c r="BF67" s="283" t="s">
        <v>458</v>
      </c>
      <c r="BG67" s="283" t="s">
        <v>457</v>
      </c>
      <c r="BH67" s="283" t="s">
        <v>458</v>
      </c>
      <c r="BI67" s="283" t="s">
        <v>457</v>
      </c>
      <c r="BJ67" s="283" t="s">
        <v>457</v>
      </c>
      <c r="BK67" s="283" t="s">
        <v>457</v>
      </c>
      <c r="BL67" s="352">
        <f t="shared" si="7"/>
        <v>27</v>
      </c>
      <c r="BM67" s="353">
        <f t="shared" si="8"/>
        <v>0.44262295081967212</v>
      </c>
      <c r="BN67" s="352">
        <f t="shared" si="9"/>
        <v>34</v>
      </c>
      <c r="BO67" s="353">
        <f t="shared" si="10"/>
        <v>0.55737704918032782</v>
      </c>
      <c r="BP67" s="354">
        <f t="shared" si="6"/>
        <v>0.79411764705882348</v>
      </c>
      <c r="BQ67" s="352">
        <f t="shared" si="11"/>
        <v>0</v>
      </c>
      <c r="BR67" s="353">
        <f t="shared" si="12"/>
        <v>0</v>
      </c>
      <c r="BS67" s="105"/>
    </row>
    <row r="68" spans="1:71" ht="15.75" x14ac:dyDescent="0.25">
      <c r="A68" s="187" t="s">
        <v>302</v>
      </c>
      <c r="B68" s="188" t="s">
        <v>110</v>
      </c>
      <c r="C68" s="283" t="s">
        <v>457</v>
      </c>
      <c r="D68" s="283" t="s">
        <v>457</v>
      </c>
      <c r="E68" s="283" t="s">
        <v>457</v>
      </c>
      <c r="F68" s="283" t="s">
        <v>457</v>
      </c>
      <c r="G68" s="283" t="s">
        <v>457</v>
      </c>
      <c r="H68" s="283" t="s">
        <v>457</v>
      </c>
      <c r="I68" s="283" t="s">
        <v>456</v>
      </c>
      <c r="J68" s="283" t="s">
        <v>458</v>
      </c>
      <c r="K68" s="283" t="s">
        <v>457</v>
      </c>
      <c r="L68" s="283" t="s">
        <v>457</v>
      </c>
      <c r="M68" s="283" t="s">
        <v>458</v>
      </c>
      <c r="N68" s="283" t="s">
        <v>458</v>
      </c>
      <c r="O68" s="283" t="s">
        <v>458</v>
      </c>
      <c r="P68" s="283" t="s">
        <v>457</v>
      </c>
      <c r="Q68" s="283" t="s">
        <v>458</v>
      </c>
      <c r="R68" s="283" t="s">
        <v>458</v>
      </c>
      <c r="S68" s="283" t="s">
        <v>457</v>
      </c>
      <c r="T68" s="283" t="s">
        <v>457</v>
      </c>
      <c r="U68" s="283" t="s">
        <v>457</v>
      </c>
      <c r="V68" s="283" t="s">
        <v>458</v>
      </c>
      <c r="W68" s="283" t="s">
        <v>458</v>
      </c>
      <c r="X68" s="283" t="s">
        <v>457</v>
      </c>
      <c r="Y68" s="283" t="s">
        <v>457</v>
      </c>
      <c r="Z68" s="283" t="s">
        <v>458</v>
      </c>
      <c r="AA68" s="283" t="s">
        <v>458</v>
      </c>
      <c r="AB68" s="283" t="s">
        <v>458</v>
      </c>
      <c r="AC68" s="283" t="s">
        <v>458</v>
      </c>
      <c r="AD68" s="283" t="s">
        <v>458</v>
      </c>
      <c r="AE68" s="283" t="s">
        <v>457</v>
      </c>
      <c r="AF68" s="283" t="s">
        <v>457</v>
      </c>
      <c r="AG68" s="283" t="s">
        <v>458</v>
      </c>
      <c r="AH68" s="283" t="s">
        <v>456</v>
      </c>
      <c r="AI68" s="283" t="s">
        <v>458</v>
      </c>
      <c r="AJ68" s="283" t="s">
        <v>458</v>
      </c>
      <c r="AK68" s="283" t="s">
        <v>457</v>
      </c>
      <c r="AL68" s="348" t="s">
        <v>456</v>
      </c>
      <c r="AM68" s="283" t="s">
        <v>458</v>
      </c>
      <c r="AN68" s="283" t="s">
        <v>458</v>
      </c>
      <c r="AO68" s="283" t="s">
        <v>458</v>
      </c>
      <c r="AP68" s="348" t="s">
        <v>456</v>
      </c>
      <c r="AQ68" s="348" t="s">
        <v>456</v>
      </c>
      <c r="AR68" s="348" t="s">
        <v>456</v>
      </c>
      <c r="AS68" s="283" t="s">
        <v>458</v>
      </c>
      <c r="AT68" s="283" t="s">
        <v>458</v>
      </c>
      <c r="AU68" s="283" t="s">
        <v>458</v>
      </c>
      <c r="AV68" s="283" t="s">
        <v>457</v>
      </c>
      <c r="AW68" s="283" t="s">
        <v>458</v>
      </c>
      <c r="AX68" s="283" t="s">
        <v>458</v>
      </c>
      <c r="AY68" s="283" t="s">
        <v>458</v>
      </c>
      <c r="AZ68" s="283" t="s">
        <v>458</v>
      </c>
      <c r="BA68" s="283" t="s">
        <v>456</v>
      </c>
      <c r="BB68" s="283" t="s">
        <v>458</v>
      </c>
      <c r="BC68" s="283" t="s">
        <v>458</v>
      </c>
      <c r="BD68" s="283" t="s">
        <v>458</v>
      </c>
      <c r="BE68" s="283" t="s">
        <v>457</v>
      </c>
      <c r="BF68" s="283" t="s">
        <v>457</v>
      </c>
      <c r="BG68" s="283" t="s">
        <v>457</v>
      </c>
      <c r="BH68" s="283" t="s">
        <v>458</v>
      </c>
      <c r="BI68" s="283" t="s">
        <v>457</v>
      </c>
      <c r="BJ68" s="283" t="s">
        <v>457</v>
      </c>
      <c r="BK68" s="283" t="s">
        <v>457</v>
      </c>
      <c r="BL68" s="352">
        <f t="shared" si="7"/>
        <v>24</v>
      </c>
      <c r="BM68" s="353">
        <f t="shared" si="8"/>
        <v>0.39344262295081966</v>
      </c>
      <c r="BN68" s="352">
        <f t="shared" si="9"/>
        <v>30</v>
      </c>
      <c r="BO68" s="353">
        <f t="shared" si="10"/>
        <v>0.49180327868852458</v>
      </c>
      <c r="BP68" s="354">
        <f t="shared" si="6"/>
        <v>0.8</v>
      </c>
      <c r="BQ68" s="352">
        <f t="shared" si="11"/>
        <v>7</v>
      </c>
      <c r="BR68" s="353">
        <f t="shared" si="12"/>
        <v>0.11475409836065574</v>
      </c>
      <c r="BS68" s="105"/>
    </row>
    <row r="69" spans="1:71" ht="15.75" x14ac:dyDescent="0.25">
      <c r="A69" s="187" t="s">
        <v>303</v>
      </c>
      <c r="B69" s="188" t="s">
        <v>111</v>
      </c>
      <c r="C69" s="283" t="s">
        <v>457</v>
      </c>
      <c r="D69" s="283" t="s">
        <v>457</v>
      </c>
      <c r="E69" s="283" t="s">
        <v>457</v>
      </c>
      <c r="F69" s="283" t="s">
        <v>457</v>
      </c>
      <c r="G69" s="283" t="s">
        <v>457</v>
      </c>
      <c r="H69" s="283" t="s">
        <v>457</v>
      </c>
      <c r="I69" s="283" t="s">
        <v>456</v>
      </c>
      <c r="J69" s="283" t="s">
        <v>458</v>
      </c>
      <c r="K69" s="283" t="s">
        <v>457</v>
      </c>
      <c r="L69" s="283" t="s">
        <v>457</v>
      </c>
      <c r="M69" s="283" t="s">
        <v>458</v>
      </c>
      <c r="N69" s="283" t="s">
        <v>458</v>
      </c>
      <c r="O69" s="283" t="s">
        <v>458</v>
      </c>
      <c r="P69" s="283" t="s">
        <v>457</v>
      </c>
      <c r="Q69" s="283" t="s">
        <v>458</v>
      </c>
      <c r="R69" s="283" t="s">
        <v>458</v>
      </c>
      <c r="S69" s="283" t="s">
        <v>457</v>
      </c>
      <c r="T69" s="283" t="s">
        <v>457</v>
      </c>
      <c r="U69" s="283" t="s">
        <v>457</v>
      </c>
      <c r="V69" s="283" t="s">
        <v>458</v>
      </c>
      <c r="W69" s="283" t="s">
        <v>458</v>
      </c>
      <c r="X69" s="283" t="s">
        <v>457</v>
      </c>
      <c r="Y69" s="283" t="s">
        <v>457</v>
      </c>
      <c r="Z69" s="283" t="s">
        <v>458</v>
      </c>
      <c r="AA69" s="283" t="s">
        <v>458</v>
      </c>
      <c r="AB69" s="283" t="s">
        <v>458</v>
      </c>
      <c r="AC69" s="283" t="s">
        <v>458</v>
      </c>
      <c r="AD69" s="283" t="s">
        <v>458</v>
      </c>
      <c r="AE69" s="283" t="s">
        <v>457</v>
      </c>
      <c r="AF69" s="283" t="s">
        <v>457</v>
      </c>
      <c r="AG69" s="283" t="s">
        <v>458</v>
      </c>
      <c r="AH69" s="283" t="s">
        <v>456</v>
      </c>
      <c r="AI69" s="283" t="s">
        <v>458</v>
      </c>
      <c r="AJ69" s="283" t="s">
        <v>458</v>
      </c>
      <c r="AK69" s="283" t="s">
        <v>457</v>
      </c>
      <c r="AL69" s="348" t="s">
        <v>456</v>
      </c>
      <c r="AM69" s="283" t="s">
        <v>458</v>
      </c>
      <c r="AN69" s="283" t="s">
        <v>458</v>
      </c>
      <c r="AO69" s="283" t="s">
        <v>458</v>
      </c>
      <c r="AP69" s="348" t="s">
        <v>456</v>
      </c>
      <c r="AQ69" s="348" t="s">
        <v>456</v>
      </c>
      <c r="AR69" s="348" t="s">
        <v>456</v>
      </c>
      <c r="AS69" s="283" t="s">
        <v>458</v>
      </c>
      <c r="AT69" s="283" t="s">
        <v>458</v>
      </c>
      <c r="AU69" s="283" t="s">
        <v>458</v>
      </c>
      <c r="AV69" s="283" t="s">
        <v>457</v>
      </c>
      <c r="AW69" s="283" t="s">
        <v>458</v>
      </c>
      <c r="AX69" s="283" t="s">
        <v>458</v>
      </c>
      <c r="AY69" s="283" t="s">
        <v>458</v>
      </c>
      <c r="AZ69" s="283" t="s">
        <v>458</v>
      </c>
      <c r="BA69" s="283" t="s">
        <v>456</v>
      </c>
      <c r="BB69" s="283" t="s">
        <v>458</v>
      </c>
      <c r="BC69" s="283" t="s">
        <v>458</v>
      </c>
      <c r="BD69" s="283" t="s">
        <v>458</v>
      </c>
      <c r="BE69" s="283" t="s">
        <v>457</v>
      </c>
      <c r="BF69" s="283" t="s">
        <v>457</v>
      </c>
      <c r="BG69" s="283" t="s">
        <v>457</v>
      </c>
      <c r="BH69" s="283" t="s">
        <v>458</v>
      </c>
      <c r="BI69" s="283" t="s">
        <v>457</v>
      </c>
      <c r="BJ69" s="283" t="s">
        <v>457</v>
      </c>
      <c r="BK69" s="283" t="s">
        <v>457</v>
      </c>
      <c r="BL69" s="352">
        <f t="shared" ref="BL69:BL87" si="14">COUNTIF($C69:$BK69,"субнациональный")</f>
        <v>24</v>
      </c>
      <c r="BM69" s="353">
        <f t="shared" ref="BM69:BM87" si="15">COUNTIF($C69:$BK69,"субнациональный")/COUNTA($C69:$BK69)</f>
        <v>0.39344262295081966</v>
      </c>
      <c r="BN69" s="352">
        <f t="shared" ref="BN69:BN87" si="16">COUNTIF($C69:$BK69,"национальный")</f>
        <v>30</v>
      </c>
      <c r="BO69" s="353">
        <f t="shared" ref="BO69:BO87" si="17">COUNTIF($C69:$BK69,"национальный")/COUNTA($C69:$BK69)</f>
        <v>0.49180327868852458</v>
      </c>
      <c r="BP69" s="354">
        <f t="shared" ref="BP69:BP87" si="18">BL69/BN69</f>
        <v>0.8</v>
      </c>
      <c r="BQ69" s="352">
        <f t="shared" ref="BQ69:BQ87" si="19">COUNTIF($C69:$BK69,"нет данных")</f>
        <v>7</v>
      </c>
      <c r="BR69" s="353">
        <f t="shared" ref="BR69:BR87" si="20">COUNTIF($C69:$BK69,"нет данных")/COUNTA($C69:$BK69)</f>
        <v>0.11475409836065574</v>
      </c>
    </row>
    <row r="70" spans="1:71" ht="15.75" x14ac:dyDescent="0.25">
      <c r="A70" s="187" t="s">
        <v>304</v>
      </c>
      <c r="B70" s="188" t="s">
        <v>112</v>
      </c>
      <c r="C70" s="283" t="s">
        <v>457</v>
      </c>
      <c r="D70" s="283" t="s">
        <v>457</v>
      </c>
      <c r="E70" s="283" t="s">
        <v>457</v>
      </c>
      <c r="F70" s="283" t="s">
        <v>457</v>
      </c>
      <c r="G70" s="283" t="s">
        <v>457</v>
      </c>
      <c r="H70" s="283" t="s">
        <v>457</v>
      </c>
      <c r="I70" s="283" t="s">
        <v>456</v>
      </c>
      <c r="J70" s="283" t="s">
        <v>458</v>
      </c>
      <c r="K70" s="283" t="s">
        <v>457</v>
      </c>
      <c r="L70" s="283" t="s">
        <v>457</v>
      </c>
      <c r="M70" s="283" t="s">
        <v>458</v>
      </c>
      <c r="N70" s="283" t="s">
        <v>458</v>
      </c>
      <c r="O70" s="283" t="s">
        <v>458</v>
      </c>
      <c r="P70" s="283" t="s">
        <v>457</v>
      </c>
      <c r="Q70" s="283" t="s">
        <v>458</v>
      </c>
      <c r="R70" s="283" t="s">
        <v>458</v>
      </c>
      <c r="S70" s="283" t="s">
        <v>457</v>
      </c>
      <c r="T70" s="283" t="s">
        <v>457</v>
      </c>
      <c r="U70" s="283" t="s">
        <v>457</v>
      </c>
      <c r="V70" s="283" t="s">
        <v>458</v>
      </c>
      <c r="W70" s="283" t="s">
        <v>458</v>
      </c>
      <c r="X70" s="283" t="s">
        <v>457</v>
      </c>
      <c r="Y70" s="283" t="s">
        <v>457</v>
      </c>
      <c r="Z70" s="283" t="s">
        <v>458</v>
      </c>
      <c r="AA70" s="283" t="s">
        <v>458</v>
      </c>
      <c r="AB70" s="283" t="s">
        <v>458</v>
      </c>
      <c r="AC70" s="283" t="s">
        <v>458</v>
      </c>
      <c r="AD70" s="283" t="s">
        <v>458</v>
      </c>
      <c r="AE70" s="283" t="s">
        <v>457</v>
      </c>
      <c r="AF70" s="283" t="s">
        <v>457</v>
      </c>
      <c r="AG70" s="283" t="s">
        <v>458</v>
      </c>
      <c r="AH70" s="283" t="s">
        <v>456</v>
      </c>
      <c r="AI70" s="283" t="s">
        <v>458</v>
      </c>
      <c r="AJ70" s="283" t="s">
        <v>458</v>
      </c>
      <c r="AK70" s="283" t="s">
        <v>457</v>
      </c>
      <c r="AL70" s="348" t="s">
        <v>456</v>
      </c>
      <c r="AM70" s="283" t="s">
        <v>458</v>
      </c>
      <c r="AN70" s="283" t="s">
        <v>458</v>
      </c>
      <c r="AO70" s="283" t="s">
        <v>458</v>
      </c>
      <c r="AP70" s="348" t="s">
        <v>456</v>
      </c>
      <c r="AQ70" s="348" t="s">
        <v>456</v>
      </c>
      <c r="AR70" s="348" t="s">
        <v>456</v>
      </c>
      <c r="AS70" s="283" t="s">
        <v>458</v>
      </c>
      <c r="AT70" s="283" t="s">
        <v>458</v>
      </c>
      <c r="AU70" s="283" t="s">
        <v>458</v>
      </c>
      <c r="AV70" s="283" t="s">
        <v>457</v>
      </c>
      <c r="AW70" s="283" t="s">
        <v>458</v>
      </c>
      <c r="AX70" s="283" t="s">
        <v>458</v>
      </c>
      <c r="AY70" s="283" t="s">
        <v>458</v>
      </c>
      <c r="AZ70" s="283" t="s">
        <v>458</v>
      </c>
      <c r="BA70" s="283" t="s">
        <v>456</v>
      </c>
      <c r="BB70" s="283" t="s">
        <v>458</v>
      </c>
      <c r="BC70" s="283" t="s">
        <v>458</v>
      </c>
      <c r="BD70" s="283" t="s">
        <v>458</v>
      </c>
      <c r="BE70" s="283" t="s">
        <v>457</v>
      </c>
      <c r="BF70" s="283" t="s">
        <v>457</v>
      </c>
      <c r="BG70" s="283" t="s">
        <v>457</v>
      </c>
      <c r="BH70" s="283" t="s">
        <v>458</v>
      </c>
      <c r="BI70" s="283" t="s">
        <v>457</v>
      </c>
      <c r="BJ70" s="283" t="s">
        <v>457</v>
      </c>
      <c r="BK70" s="283" t="s">
        <v>457</v>
      </c>
      <c r="BL70" s="352">
        <f t="shared" si="14"/>
        <v>24</v>
      </c>
      <c r="BM70" s="353">
        <f t="shared" si="15"/>
        <v>0.39344262295081966</v>
      </c>
      <c r="BN70" s="352">
        <f t="shared" si="16"/>
        <v>30</v>
      </c>
      <c r="BO70" s="353">
        <f t="shared" si="17"/>
        <v>0.49180327868852458</v>
      </c>
      <c r="BP70" s="354">
        <f t="shared" si="18"/>
        <v>0.8</v>
      </c>
      <c r="BQ70" s="352">
        <f t="shared" si="19"/>
        <v>7</v>
      </c>
      <c r="BR70" s="353">
        <f t="shared" si="20"/>
        <v>0.11475409836065574</v>
      </c>
    </row>
    <row r="71" spans="1:71" ht="15.75" x14ac:dyDescent="0.25">
      <c r="A71" s="187" t="s">
        <v>305</v>
      </c>
      <c r="B71" s="188" t="s">
        <v>113</v>
      </c>
      <c r="C71" s="283" t="s">
        <v>457</v>
      </c>
      <c r="D71" s="283" t="s">
        <v>457</v>
      </c>
      <c r="E71" s="283" t="s">
        <v>457</v>
      </c>
      <c r="F71" s="283" t="s">
        <v>457</v>
      </c>
      <c r="G71" s="283" t="s">
        <v>457</v>
      </c>
      <c r="H71" s="283" t="s">
        <v>457</v>
      </c>
      <c r="I71" s="283" t="s">
        <v>456</v>
      </c>
      <c r="J71" s="283" t="s">
        <v>458</v>
      </c>
      <c r="K71" s="283" t="s">
        <v>457</v>
      </c>
      <c r="L71" s="283" t="s">
        <v>457</v>
      </c>
      <c r="M71" s="283" t="s">
        <v>458</v>
      </c>
      <c r="N71" s="283" t="s">
        <v>458</v>
      </c>
      <c r="O71" s="283" t="s">
        <v>458</v>
      </c>
      <c r="P71" s="283" t="s">
        <v>457</v>
      </c>
      <c r="Q71" s="283" t="s">
        <v>458</v>
      </c>
      <c r="R71" s="283" t="s">
        <v>458</v>
      </c>
      <c r="S71" s="283" t="s">
        <v>457</v>
      </c>
      <c r="T71" s="283" t="s">
        <v>457</v>
      </c>
      <c r="U71" s="283" t="s">
        <v>457</v>
      </c>
      <c r="V71" s="283" t="s">
        <v>458</v>
      </c>
      <c r="W71" s="283" t="s">
        <v>458</v>
      </c>
      <c r="X71" s="283" t="s">
        <v>457</v>
      </c>
      <c r="Y71" s="283" t="s">
        <v>457</v>
      </c>
      <c r="Z71" s="283" t="s">
        <v>458</v>
      </c>
      <c r="AA71" s="283" t="s">
        <v>458</v>
      </c>
      <c r="AB71" s="283" t="s">
        <v>458</v>
      </c>
      <c r="AC71" s="283" t="s">
        <v>458</v>
      </c>
      <c r="AD71" s="283" t="s">
        <v>458</v>
      </c>
      <c r="AE71" s="283" t="s">
        <v>457</v>
      </c>
      <c r="AF71" s="283" t="s">
        <v>457</v>
      </c>
      <c r="AG71" s="283" t="s">
        <v>458</v>
      </c>
      <c r="AH71" s="283" t="s">
        <v>456</v>
      </c>
      <c r="AI71" s="283" t="s">
        <v>458</v>
      </c>
      <c r="AJ71" s="283" t="s">
        <v>458</v>
      </c>
      <c r="AK71" s="283" t="s">
        <v>457</v>
      </c>
      <c r="AL71" s="348" t="s">
        <v>456</v>
      </c>
      <c r="AM71" s="283" t="s">
        <v>458</v>
      </c>
      <c r="AN71" s="283" t="s">
        <v>458</v>
      </c>
      <c r="AO71" s="283" t="s">
        <v>458</v>
      </c>
      <c r="AP71" s="348" t="s">
        <v>456</v>
      </c>
      <c r="AQ71" s="348" t="s">
        <v>456</v>
      </c>
      <c r="AR71" s="348" t="s">
        <v>456</v>
      </c>
      <c r="AS71" s="283" t="s">
        <v>458</v>
      </c>
      <c r="AT71" s="283" t="s">
        <v>458</v>
      </c>
      <c r="AU71" s="283" t="s">
        <v>458</v>
      </c>
      <c r="AV71" s="283" t="s">
        <v>457</v>
      </c>
      <c r="AW71" s="283" t="s">
        <v>458</v>
      </c>
      <c r="AX71" s="283" t="s">
        <v>458</v>
      </c>
      <c r="AY71" s="283" t="s">
        <v>458</v>
      </c>
      <c r="AZ71" s="283" t="s">
        <v>458</v>
      </c>
      <c r="BA71" s="283" t="s">
        <v>456</v>
      </c>
      <c r="BB71" s="283" t="s">
        <v>458</v>
      </c>
      <c r="BC71" s="283" t="s">
        <v>458</v>
      </c>
      <c r="BD71" s="283" t="s">
        <v>458</v>
      </c>
      <c r="BE71" s="283" t="s">
        <v>457</v>
      </c>
      <c r="BF71" s="283" t="s">
        <v>457</v>
      </c>
      <c r="BG71" s="283" t="s">
        <v>457</v>
      </c>
      <c r="BH71" s="283" t="s">
        <v>458</v>
      </c>
      <c r="BI71" s="283" t="s">
        <v>457</v>
      </c>
      <c r="BJ71" s="283" t="s">
        <v>457</v>
      </c>
      <c r="BK71" s="283" t="s">
        <v>457</v>
      </c>
      <c r="BL71" s="352">
        <f t="shared" si="14"/>
        <v>24</v>
      </c>
      <c r="BM71" s="353">
        <f t="shared" si="15"/>
        <v>0.39344262295081966</v>
      </c>
      <c r="BN71" s="352">
        <f t="shared" si="16"/>
        <v>30</v>
      </c>
      <c r="BO71" s="353">
        <f t="shared" si="17"/>
        <v>0.49180327868852458</v>
      </c>
      <c r="BP71" s="354">
        <f t="shared" si="18"/>
        <v>0.8</v>
      </c>
      <c r="BQ71" s="352">
        <f t="shared" si="19"/>
        <v>7</v>
      </c>
      <c r="BR71" s="353">
        <f t="shared" si="20"/>
        <v>0.11475409836065574</v>
      </c>
    </row>
    <row r="72" spans="1:71" ht="15.75" x14ac:dyDescent="0.25">
      <c r="A72" s="187" t="s">
        <v>306</v>
      </c>
      <c r="B72" s="188" t="s">
        <v>114</v>
      </c>
      <c r="C72" s="283" t="s">
        <v>457</v>
      </c>
      <c r="D72" s="283" t="s">
        <v>457</v>
      </c>
      <c r="E72" s="283" t="s">
        <v>457</v>
      </c>
      <c r="F72" s="283" t="s">
        <v>457</v>
      </c>
      <c r="G72" s="283" t="s">
        <v>457</v>
      </c>
      <c r="H72" s="283" t="s">
        <v>457</v>
      </c>
      <c r="I72" s="283" t="s">
        <v>456</v>
      </c>
      <c r="J72" s="283" t="s">
        <v>458</v>
      </c>
      <c r="K72" s="283" t="s">
        <v>457</v>
      </c>
      <c r="L72" s="283" t="s">
        <v>457</v>
      </c>
      <c r="M72" s="283" t="s">
        <v>458</v>
      </c>
      <c r="N72" s="283" t="s">
        <v>458</v>
      </c>
      <c r="O72" s="283" t="s">
        <v>458</v>
      </c>
      <c r="P72" s="283" t="s">
        <v>457</v>
      </c>
      <c r="Q72" s="283" t="s">
        <v>458</v>
      </c>
      <c r="R72" s="283" t="s">
        <v>458</v>
      </c>
      <c r="S72" s="283" t="s">
        <v>457</v>
      </c>
      <c r="T72" s="283" t="s">
        <v>457</v>
      </c>
      <c r="U72" s="283" t="s">
        <v>457</v>
      </c>
      <c r="V72" s="283" t="s">
        <v>458</v>
      </c>
      <c r="W72" s="283" t="s">
        <v>458</v>
      </c>
      <c r="X72" s="283" t="s">
        <v>457</v>
      </c>
      <c r="Y72" s="283" t="s">
        <v>457</v>
      </c>
      <c r="Z72" s="283" t="s">
        <v>458</v>
      </c>
      <c r="AA72" s="283" t="s">
        <v>458</v>
      </c>
      <c r="AB72" s="283" t="s">
        <v>458</v>
      </c>
      <c r="AC72" s="283" t="s">
        <v>458</v>
      </c>
      <c r="AD72" s="283" t="s">
        <v>458</v>
      </c>
      <c r="AE72" s="283" t="s">
        <v>457</v>
      </c>
      <c r="AF72" s="283" t="s">
        <v>457</v>
      </c>
      <c r="AG72" s="283" t="s">
        <v>458</v>
      </c>
      <c r="AH72" s="283" t="s">
        <v>456</v>
      </c>
      <c r="AI72" s="283" t="s">
        <v>458</v>
      </c>
      <c r="AJ72" s="283" t="s">
        <v>458</v>
      </c>
      <c r="AK72" s="283" t="s">
        <v>457</v>
      </c>
      <c r="AL72" s="348" t="s">
        <v>456</v>
      </c>
      <c r="AM72" s="283" t="s">
        <v>458</v>
      </c>
      <c r="AN72" s="283" t="s">
        <v>458</v>
      </c>
      <c r="AO72" s="283" t="s">
        <v>458</v>
      </c>
      <c r="AP72" s="348" t="s">
        <v>456</v>
      </c>
      <c r="AQ72" s="348" t="s">
        <v>456</v>
      </c>
      <c r="AR72" s="348" t="s">
        <v>456</v>
      </c>
      <c r="AS72" s="283" t="s">
        <v>458</v>
      </c>
      <c r="AT72" s="283" t="s">
        <v>458</v>
      </c>
      <c r="AU72" s="283" t="s">
        <v>458</v>
      </c>
      <c r="AV72" s="283" t="s">
        <v>457</v>
      </c>
      <c r="AW72" s="283" t="s">
        <v>458</v>
      </c>
      <c r="AX72" s="283" t="s">
        <v>458</v>
      </c>
      <c r="AY72" s="283" t="s">
        <v>458</v>
      </c>
      <c r="AZ72" s="283" t="s">
        <v>458</v>
      </c>
      <c r="BA72" s="283" t="s">
        <v>456</v>
      </c>
      <c r="BB72" s="283" t="s">
        <v>458</v>
      </c>
      <c r="BC72" s="283" t="s">
        <v>458</v>
      </c>
      <c r="BD72" s="283" t="s">
        <v>458</v>
      </c>
      <c r="BE72" s="283" t="s">
        <v>457</v>
      </c>
      <c r="BF72" s="283" t="s">
        <v>457</v>
      </c>
      <c r="BG72" s="283" t="s">
        <v>457</v>
      </c>
      <c r="BH72" s="283" t="s">
        <v>458</v>
      </c>
      <c r="BI72" s="283" t="s">
        <v>457</v>
      </c>
      <c r="BJ72" s="283" t="s">
        <v>457</v>
      </c>
      <c r="BK72" s="283" t="s">
        <v>457</v>
      </c>
      <c r="BL72" s="352">
        <f t="shared" si="14"/>
        <v>24</v>
      </c>
      <c r="BM72" s="353">
        <f t="shared" si="15"/>
        <v>0.39344262295081966</v>
      </c>
      <c r="BN72" s="352">
        <f t="shared" si="16"/>
        <v>30</v>
      </c>
      <c r="BO72" s="353">
        <f t="shared" si="17"/>
        <v>0.49180327868852458</v>
      </c>
      <c r="BP72" s="354">
        <f t="shared" si="18"/>
        <v>0.8</v>
      </c>
      <c r="BQ72" s="352">
        <f t="shared" si="19"/>
        <v>7</v>
      </c>
      <c r="BR72" s="353">
        <f t="shared" si="20"/>
        <v>0.11475409836065574</v>
      </c>
    </row>
    <row r="73" spans="1:71" ht="15.75" x14ac:dyDescent="0.25">
      <c r="A73" s="187" t="s">
        <v>307</v>
      </c>
      <c r="B73" s="188" t="s">
        <v>115</v>
      </c>
      <c r="C73" s="283" t="s">
        <v>457</v>
      </c>
      <c r="D73" s="283" t="s">
        <v>457</v>
      </c>
      <c r="E73" s="283" t="s">
        <v>457</v>
      </c>
      <c r="F73" s="283" t="s">
        <v>457</v>
      </c>
      <c r="G73" s="283" t="s">
        <v>457</v>
      </c>
      <c r="H73" s="283" t="s">
        <v>457</v>
      </c>
      <c r="I73" s="283" t="s">
        <v>456</v>
      </c>
      <c r="J73" s="283" t="s">
        <v>458</v>
      </c>
      <c r="K73" s="283" t="s">
        <v>457</v>
      </c>
      <c r="L73" s="283" t="s">
        <v>457</v>
      </c>
      <c r="M73" s="283" t="s">
        <v>458</v>
      </c>
      <c r="N73" s="283" t="s">
        <v>458</v>
      </c>
      <c r="O73" s="283" t="s">
        <v>458</v>
      </c>
      <c r="P73" s="283" t="s">
        <v>457</v>
      </c>
      <c r="Q73" s="283" t="s">
        <v>458</v>
      </c>
      <c r="R73" s="283" t="s">
        <v>458</v>
      </c>
      <c r="S73" s="283" t="s">
        <v>457</v>
      </c>
      <c r="T73" s="283" t="s">
        <v>457</v>
      </c>
      <c r="U73" s="283" t="s">
        <v>457</v>
      </c>
      <c r="V73" s="283" t="s">
        <v>458</v>
      </c>
      <c r="W73" s="283" t="s">
        <v>458</v>
      </c>
      <c r="X73" s="283" t="s">
        <v>457</v>
      </c>
      <c r="Y73" s="283" t="s">
        <v>457</v>
      </c>
      <c r="Z73" s="283" t="s">
        <v>458</v>
      </c>
      <c r="AA73" s="283" t="s">
        <v>458</v>
      </c>
      <c r="AB73" s="283" t="s">
        <v>458</v>
      </c>
      <c r="AC73" s="283" t="s">
        <v>458</v>
      </c>
      <c r="AD73" s="283" t="s">
        <v>458</v>
      </c>
      <c r="AE73" s="283" t="s">
        <v>457</v>
      </c>
      <c r="AF73" s="283" t="s">
        <v>457</v>
      </c>
      <c r="AG73" s="283" t="s">
        <v>458</v>
      </c>
      <c r="AH73" s="283" t="s">
        <v>456</v>
      </c>
      <c r="AI73" s="283" t="s">
        <v>458</v>
      </c>
      <c r="AJ73" s="283" t="s">
        <v>458</v>
      </c>
      <c r="AK73" s="283" t="s">
        <v>457</v>
      </c>
      <c r="AL73" s="348" t="s">
        <v>456</v>
      </c>
      <c r="AM73" s="283" t="s">
        <v>458</v>
      </c>
      <c r="AN73" s="283" t="s">
        <v>458</v>
      </c>
      <c r="AO73" s="283" t="s">
        <v>458</v>
      </c>
      <c r="AP73" s="348" t="s">
        <v>456</v>
      </c>
      <c r="AQ73" s="348" t="s">
        <v>456</v>
      </c>
      <c r="AR73" s="348" t="s">
        <v>456</v>
      </c>
      <c r="AS73" s="283" t="s">
        <v>458</v>
      </c>
      <c r="AT73" s="283" t="s">
        <v>458</v>
      </c>
      <c r="AU73" s="283" t="s">
        <v>458</v>
      </c>
      <c r="AV73" s="283" t="s">
        <v>457</v>
      </c>
      <c r="AW73" s="283" t="s">
        <v>458</v>
      </c>
      <c r="AX73" s="283" t="s">
        <v>458</v>
      </c>
      <c r="AY73" s="283" t="s">
        <v>458</v>
      </c>
      <c r="AZ73" s="283" t="s">
        <v>458</v>
      </c>
      <c r="BA73" s="283" t="s">
        <v>456</v>
      </c>
      <c r="BB73" s="283" t="s">
        <v>458</v>
      </c>
      <c r="BC73" s="283" t="s">
        <v>458</v>
      </c>
      <c r="BD73" s="283" t="s">
        <v>458</v>
      </c>
      <c r="BE73" s="283" t="s">
        <v>457</v>
      </c>
      <c r="BF73" s="283" t="s">
        <v>457</v>
      </c>
      <c r="BG73" s="283" t="s">
        <v>457</v>
      </c>
      <c r="BH73" s="283" t="s">
        <v>458</v>
      </c>
      <c r="BI73" s="283" t="s">
        <v>457</v>
      </c>
      <c r="BJ73" s="283" t="s">
        <v>457</v>
      </c>
      <c r="BK73" s="283" t="s">
        <v>457</v>
      </c>
      <c r="BL73" s="352">
        <f t="shared" si="14"/>
        <v>24</v>
      </c>
      <c r="BM73" s="353">
        <f t="shared" si="15"/>
        <v>0.39344262295081966</v>
      </c>
      <c r="BN73" s="352">
        <f t="shared" si="16"/>
        <v>30</v>
      </c>
      <c r="BO73" s="353">
        <f t="shared" si="17"/>
        <v>0.49180327868852458</v>
      </c>
      <c r="BP73" s="354">
        <f t="shared" si="18"/>
        <v>0.8</v>
      </c>
      <c r="BQ73" s="352">
        <f t="shared" si="19"/>
        <v>7</v>
      </c>
      <c r="BR73" s="353">
        <f t="shared" si="20"/>
        <v>0.11475409836065574</v>
      </c>
    </row>
    <row r="74" spans="1:71" ht="15.75" x14ac:dyDescent="0.25">
      <c r="A74" s="187" t="s">
        <v>308</v>
      </c>
      <c r="B74" s="188" t="s">
        <v>116</v>
      </c>
      <c r="C74" s="283" t="s">
        <v>457</v>
      </c>
      <c r="D74" s="283" t="s">
        <v>457</v>
      </c>
      <c r="E74" s="283" t="s">
        <v>457</v>
      </c>
      <c r="F74" s="283" t="s">
        <v>457</v>
      </c>
      <c r="G74" s="283" t="s">
        <v>457</v>
      </c>
      <c r="H74" s="283" t="s">
        <v>457</v>
      </c>
      <c r="I74" s="283" t="s">
        <v>457</v>
      </c>
      <c r="J74" s="283" t="s">
        <v>458</v>
      </c>
      <c r="K74" s="283" t="s">
        <v>457</v>
      </c>
      <c r="L74" s="283" t="s">
        <v>457</v>
      </c>
      <c r="M74" s="283" t="s">
        <v>458</v>
      </c>
      <c r="N74" s="283" t="s">
        <v>458</v>
      </c>
      <c r="O74" s="283" t="s">
        <v>457</v>
      </c>
      <c r="P74" s="283" t="s">
        <v>457</v>
      </c>
      <c r="Q74" s="283" t="s">
        <v>458</v>
      </c>
      <c r="R74" s="283" t="s">
        <v>457</v>
      </c>
      <c r="S74" s="283" t="s">
        <v>457</v>
      </c>
      <c r="T74" s="283" t="s">
        <v>458</v>
      </c>
      <c r="U74" s="283" t="s">
        <v>458</v>
      </c>
      <c r="V74" s="283" t="s">
        <v>457</v>
      </c>
      <c r="W74" s="283" t="s">
        <v>457</v>
      </c>
      <c r="X74" s="283" t="s">
        <v>458</v>
      </c>
      <c r="Y74" s="283" t="s">
        <v>458</v>
      </c>
      <c r="Z74" s="283" t="s">
        <v>458</v>
      </c>
      <c r="AA74" s="283" t="s">
        <v>458</v>
      </c>
      <c r="AB74" s="283" t="s">
        <v>458</v>
      </c>
      <c r="AC74" s="283" t="s">
        <v>458</v>
      </c>
      <c r="AD74" s="283" t="s">
        <v>458</v>
      </c>
      <c r="AE74" s="283" t="s">
        <v>457</v>
      </c>
      <c r="AF74" s="283" t="s">
        <v>457</v>
      </c>
      <c r="AG74" s="283" t="s">
        <v>457</v>
      </c>
      <c r="AH74" s="283" t="s">
        <v>457</v>
      </c>
      <c r="AI74" s="283" t="s">
        <v>457</v>
      </c>
      <c r="AJ74" s="283" t="s">
        <v>457</v>
      </c>
      <c r="AK74" s="283" t="s">
        <v>457</v>
      </c>
      <c r="AL74" s="348" t="s">
        <v>457</v>
      </c>
      <c r="AM74" s="283" t="s">
        <v>458</v>
      </c>
      <c r="AN74" s="283" t="s">
        <v>458</v>
      </c>
      <c r="AO74" s="283" t="s">
        <v>458</v>
      </c>
      <c r="AP74" s="283" t="s">
        <v>457</v>
      </c>
      <c r="AQ74" s="283" t="s">
        <v>458</v>
      </c>
      <c r="AR74" s="283" t="s">
        <v>458</v>
      </c>
      <c r="AS74" s="283" t="s">
        <v>458</v>
      </c>
      <c r="AT74" s="283" t="s">
        <v>457</v>
      </c>
      <c r="AU74" s="283" t="s">
        <v>458</v>
      </c>
      <c r="AV74" s="283" t="s">
        <v>457</v>
      </c>
      <c r="AW74" s="283" t="s">
        <v>458</v>
      </c>
      <c r="AX74" s="283" t="s">
        <v>458</v>
      </c>
      <c r="AY74" s="283" t="s">
        <v>458</v>
      </c>
      <c r="AZ74" s="283" t="s">
        <v>458</v>
      </c>
      <c r="BA74" s="283" t="s">
        <v>458</v>
      </c>
      <c r="BB74" s="283" t="s">
        <v>458</v>
      </c>
      <c r="BC74" s="283" t="s">
        <v>457</v>
      </c>
      <c r="BD74" s="283" t="s">
        <v>457</v>
      </c>
      <c r="BE74" s="283" t="s">
        <v>458</v>
      </c>
      <c r="BF74" s="283" t="s">
        <v>458</v>
      </c>
      <c r="BG74" s="283" t="s">
        <v>457</v>
      </c>
      <c r="BH74" s="283" t="s">
        <v>458</v>
      </c>
      <c r="BI74" s="283" t="s">
        <v>457</v>
      </c>
      <c r="BJ74" s="283" t="s">
        <v>457</v>
      </c>
      <c r="BK74" s="283" t="s">
        <v>457</v>
      </c>
      <c r="BL74" s="352">
        <f t="shared" si="14"/>
        <v>32</v>
      </c>
      <c r="BM74" s="353">
        <f t="shared" si="15"/>
        <v>0.52459016393442626</v>
      </c>
      <c r="BN74" s="352">
        <f t="shared" si="16"/>
        <v>29</v>
      </c>
      <c r="BO74" s="353">
        <f t="shared" si="17"/>
        <v>0.47540983606557374</v>
      </c>
      <c r="BP74" s="354">
        <f t="shared" si="18"/>
        <v>1.103448275862069</v>
      </c>
      <c r="BQ74" s="352">
        <f t="shared" si="19"/>
        <v>0</v>
      </c>
      <c r="BR74" s="353">
        <f t="shared" si="20"/>
        <v>0</v>
      </c>
    </row>
    <row r="75" spans="1:71" ht="15.75" x14ac:dyDescent="0.25">
      <c r="A75" s="187" t="s">
        <v>309</v>
      </c>
      <c r="B75" s="188" t="s">
        <v>117</v>
      </c>
      <c r="C75" s="283" t="s">
        <v>457</v>
      </c>
      <c r="D75" s="283" t="s">
        <v>457</v>
      </c>
      <c r="E75" s="283" t="s">
        <v>457</v>
      </c>
      <c r="F75" s="283" t="s">
        <v>457</v>
      </c>
      <c r="G75" s="283" t="s">
        <v>457</v>
      </c>
      <c r="H75" s="283" t="s">
        <v>457</v>
      </c>
      <c r="I75" s="283" t="s">
        <v>457</v>
      </c>
      <c r="J75" s="283" t="s">
        <v>458</v>
      </c>
      <c r="K75" s="283" t="s">
        <v>457</v>
      </c>
      <c r="L75" s="283" t="s">
        <v>457</v>
      </c>
      <c r="M75" s="283" t="s">
        <v>458</v>
      </c>
      <c r="N75" s="283" t="s">
        <v>458</v>
      </c>
      <c r="O75" s="283" t="s">
        <v>457</v>
      </c>
      <c r="P75" s="283" t="s">
        <v>457</v>
      </c>
      <c r="Q75" s="283" t="s">
        <v>458</v>
      </c>
      <c r="R75" s="283" t="s">
        <v>457</v>
      </c>
      <c r="S75" s="283" t="s">
        <v>457</v>
      </c>
      <c r="T75" s="283" t="s">
        <v>458</v>
      </c>
      <c r="U75" s="283" t="s">
        <v>458</v>
      </c>
      <c r="V75" s="283" t="s">
        <v>457</v>
      </c>
      <c r="W75" s="283" t="s">
        <v>457</v>
      </c>
      <c r="X75" s="283" t="s">
        <v>458</v>
      </c>
      <c r="Y75" s="283" t="s">
        <v>458</v>
      </c>
      <c r="Z75" s="283" t="s">
        <v>458</v>
      </c>
      <c r="AA75" s="283" t="s">
        <v>458</v>
      </c>
      <c r="AB75" s="283" t="s">
        <v>458</v>
      </c>
      <c r="AC75" s="283" t="s">
        <v>458</v>
      </c>
      <c r="AD75" s="283" t="s">
        <v>458</v>
      </c>
      <c r="AE75" s="283" t="s">
        <v>457</v>
      </c>
      <c r="AF75" s="283" t="s">
        <v>457</v>
      </c>
      <c r="AG75" s="283" t="s">
        <v>457</v>
      </c>
      <c r="AH75" s="283" t="s">
        <v>457</v>
      </c>
      <c r="AI75" s="283" t="s">
        <v>457</v>
      </c>
      <c r="AJ75" s="283" t="s">
        <v>457</v>
      </c>
      <c r="AK75" s="283" t="s">
        <v>457</v>
      </c>
      <c r="AL75" s="348" t="s">
        <v>457</v>
      </c>
      <c r="AM75" s="283" t="s">
        <v>458</v>
      </c>
      <c r="AN75" s="283" t="s">
        <v>458</v>
      </c>
      <c r="AO75" s="283" t="s">
        <v>458</v>
      </c>
      <c r="AP75" s="283" t="s">
        <v>457</v>
      </c>
      <c r="AQ75" s="283" t="s">
        <v>458</v>
      </c>
      <c r="AR75" s="283" t="s">
        <v>458</v>
      </c>
      <c r="AS75" s="283" t="s">
        <v>458</v>
      </c>
      <c r="AT75" s="283" t="s">
        <v>457</v>
      </c>
      <c r="AU75" s="283" t="s">
        <v>458</v>
      </c>
      <c r="AV75" s="283" t="s">
        <v>457</v>
      </c>
      <c r="AW75" s="283" t="s">
        <v>458</v>
      </c>
      <c r="AX75" s="283" t="s">
        <v>458</v>
      </c>
      <c r="AY75" s="283" t="s">
        <v>458</v>
      </c>
      <c r="AZ75" s="283" t="s">
        <v>458</v>
      </c>
      <c r="BA75" s="283" t="s">
        <v>458</v>
      </c>
      <c r="BB75" s="283" t="s">
        <v>458</v>
      </c>
      <c r="BC75" s="283" t="s">
        <v>457</v>
      </c>
      <c r="BD75" s="283" t="s">
        <v>457</v>
      </c>
      <c r="BE75" s="283" t="s">
        <v>458</v>
      </c>
      <c r="BF75" s="283" t="s">
        <v>458</v>
      </c>
      <c r="BG75" s="283" t="s">
        <v>457</v>
      </c>
      <c r="BH75" s="283" t="s">
        <v>458</v>
      </c>
      <c r="BI75" s="283" t="s">
        <v>457</v>
      </c>
      <c r="BJ75" s="283" t="s">
        <v>457</v>
      </c>
      <c r="BK75" s="283" t="s">
        <v>457</v>
      </c>
      <c r="BL75" s="352">
        <f t="shared" si="14"/>
        <v>32</v>
      </c>
      <c r="BM75" s="353">
        <f t="shared" si="15"/>
        <v>0.52459016393442626</v>
      </c>
      <c r="BN75" s="352">
        <f t="shared" si="16"/>
        <v>29</v>
      </c>
      <c r="BO75" s="353">
        <f t="shared" si="17"/>
        <v>0.47540983606557374</v>
      </c>
      <c r="BP75" s="354">
        <f t="shared" si="18"/>
        <v>1.103448275862069</v>
      </c>
      <c r="BQ75" s="352">
        <f t="shared" si="19"/>
        <v>0</v>
      </c>
      <c r="BR75" s="353">
        <f t="shared" si="20"/>
        <v>0</v>
      </c>
    </row>
    <row r="76" spans="1:71" ht="15.75" x14ac:dyDescent="0.25">
      <c r="A76" s="187" t="s">
        <v>310</v>
      </c>
      <c r="B76" s="188" t="s">
        <v>118</v>
      </c>
      <c r="C76" s="283" t="s">
        <v>457</v>
      </c>
      <c r="D76" s="283" t="s">
        <v>457</v>
      </c>
      <c r="E76" s="283" t="s">
        <v>457</v>
      </c>
      <c r="F76" s="283" t="s">
        <v>457</v>
      </c>
      <c r="G76" s="283" t="s">
        <v>457</v>
      </c>
      <c r="H76" s="283" t="s">
        <v>457</v>
      </c>
      <c r="I76" s="283" t="s">
        <v>457</v>
      </c>
      <c r="J76" s="283" t="s">
        <v>458</v>
      </c>
      <c r="K76" s="283" t="s">
        <v>457</v>
      </c>
      <c r="L76" s="283" t="s">
        <v>457</v>
      </c>
      <c r="M76" s="283" t="s">
        <v>458</v>
      </c>
      <c r="N76" s="283" t="s">
        <v>458</v>
      </c>
      <c r="O76" s="283" t="s">
        <v>457</v>
      </c>
      <c r="P76" s="283" t="s">
        <v>457</v>
      </c>
      <c r="Q76" s="283" t="s">
        <v>458</v>
      </c>
      <c r="R76" s="283" t="s">
        <v>457</v>
      </c>
      <c r="S76" s="283" t="s">
        <v>457</v>
      </c>
      <c r="T76" s="283" t="s">
        <v>458</v>
      </c>
      <c r="U76" s="283" t="s">
        <v>458</v>
      </c>
      <c r="V76" s="283" t="s">
        <v>457</v>
      </c>
      <c r="W76" s="283" t="s">
        <v>457</v>
      </c>
      <c r="X76" s="283" t="s">
        <v>458</v>
      </c>
      <c r="Y76" s="283" t="s">
        <v>458</v>
      </c>
      <c r="Z76" s="283" t="s">
        <v>458</v>
      </c>
      <c r="AA76" s="283" t="s">
        <v>458</v>
      </c>
      <c r="AB76" s="283" t="s">
        <v>458</v>
      </c>
      <c r="AC76" s="283" t="s">
        <v>458</v>
      </c>
      <c r="AD76" s="283" t="s">
        <v>458</v>
      </c>
      <c r="AE76" s="283" t="s">
        <v>457</v>
      </c>
      <c r="AF76" s="283" t="s">
        <v>457</v>
      </c>
      <c r="AG76" s="283" t="s">
        <v>457</v>
      </c>
      <c r="AH76" s="283" t="s">
        <v>457</v>
      </c>
      <c r="AI76" s="283" t="s">
        <v>457</v>
      </c>
      <c r="AJ76" s="283" t="s">
        <v>457</v>
      </c>
      <c r="AK76" s="283" t="s">
        <v>457</v>
      </c>
      <c r="AL76" s="348" t="s">
        <v>457</v>
      </c>
      <c r="AM76" s="283" t="s">
        <v>458</v>
      </c>
      <c r="AN76" s="283" t="s">
        <v>458</v>
      </c>
      <c r="AO76" s="283" t="s">
        <v>458</v>
      </c>
      <c r="AP76" s="283" t="s">
        <v>457</v>
      </c>
      <c r="AQ76" s="283" t="s">
        <v>458</v>
      </c>
      <c r="AR76" s="283" t="s">
        <v>458</v>
      </c>
      <c r="AS76" s="283" t="s">
        <v>458</v>
      </c>
      <c r="AT76" s="283" t="s">
        <v>457</v>
      </c>
      <c r="AU76" s="283" t="s">
        <v>458</v>
      </c>
      <c r="AV76" s="283" t="s">
        <v>457</v>
      </c>
      <c r="AW76" s="283" t="s">
        <v>458</v>
      </c>
      <c r="AX76" s="283" t="s">
        <v>458</v>
      </c>
      <c r="AY76" s="283" t="s">
        <v>458</v>
      </c>
      <c r="AZ76" s="283" t="s">
        <v>458</v>
      </c>
      <c r="BA76" s="283" t="s">
        <v>458</v>
      </c>
      <c r="BB76" s="283" t="s">
        <v>458</v>
      </c>
      <c r="BC76" s="283" t="s">
        <v>457</v>
      </c>
      <c r="BD76" s="283" t="s">
        <v>457</v>
      </c>
      <c r="BE76" s="283" t="s">
        <v>458</v>
      </c>
      <c r="BF76" s="283" t="s">
        <v>458</v>
      </c>
      <c r="BG76" s="283" t="s">
        <v>457</v>
      </c>
      <c r="BH76" s="283" t="s">
        <v>458</v>
      </c>
      <c r="BI76" s="283" t="s">
        <v>457</v>
      </c>
      <c r="BJ76" s="283" t="s">
        <v>457</v>
      </c>
      <c r="BK76" s="283" t="s">
        <v>457</v>
      </c>
      <c r="BL76" s="352">
        <f t="shared" si="14"/>
        <v>32</v>
      </c>
      <c r="BM76" s="353">
        <f t="shared" si="15"/>
        <v>0.52459016393442626</v>
      </c>
      <c r="BN76" s="352">
        <f t="shared" si="16"/>
        <v>29</v>
      </c>
      <c r="BO76" s="353">
        <f t="shared" si="17"/>
        <v>0.47540983606557374</v>
      </c>
      <c r="BP76" s="354">
        <f t="shared" si="18"/>
        <v>1.103448275862069</v>
      </c>
      <c r="BQ76" s="352">
        <f t="shared" si="19"/>
        <v>0</v>
      </c>
      <c r="BR76" s="353">
        <f t="shared" si="20"/>
        <v>0</v>
      </c>
    </row>
    <row r="77" spans="1:71" ht="15.75" x14ac:dyDescent="0.25">
      <c r="A77" s="187" t="s">
        <v>311</v>
      </c>
      <c r="B77" s="188" t="s">
        <v>119</v>
      </c>
      <c r="C77" s="283" t="s">
        <v>457</v>
      </c>
      <c r="D77" s="283" t="s">
        <v>457</v>
      </c>
      <c r="E77" s="283" t="s">
        <v>457</v>
      </c>
      <c r="F77" s="283" t="s">
        <v>457</v>
      </c>
      <c r="G77" s="283" t="s">
        <v>457</v>
      </c>
      <c r="H77" s="283" t="s">
        <v>457</v>
      </c>
      <c r="I77" s="283" t="s">
        <v>457</v>
      </c>
      <c r="J77" s="283" t="s">
        <v>458</v>
      </c>
      <c r="K77" s="283" t="s">
        <v>457</v>
      </c>
      <c r="L77" s="283" t="s">
        <v>457</v>
      </c>
      <c r="M77" s="283" t="s">
        <v>458</v>
      </c>
      <c r="N77" s="283" t="s">
        <v>458</v>
      </c>
      <c r="O77" s="283" t="s">
        <v>457</v>
      </c>
      <c r="P77" s="283" t="s">
        <v>457</v>
      </c>
      <c r="Q77" s="283" t="s">
        <v>458</v>
      </c>
      <c r="R77" s="283" t="s">
        <v>457</v>
      </c>
      <c r="S77" s="283" t="s">
        <v>457</v>
      </c>
      <c r="T77" s="283" t="s">
        <v>458</v>
      </c>
      <c r="U77" s="283" t="s">
        <v>458</v>
      </c>
      <c r="V77" s="283" t="s">
        <v>457</v>
      </c>
      <c r="W77" s="283" t="s">
        <v>457</v>
      </c>
      <c r="X77" s="283" t="s">
        <v>458</v>
      </c>
      <c r="Y77" s="283" t="s">
        <v>458</v>
      </c>
      <c r="Z77" s="283" t="s">
        <v>458</v>
      </c>
      <c r="AA77" s="283" t="s">
        <v>458</v>
      </c>
      <c r="AB77" s="283" t="s">
        <v>458</v>
      </c>
      <c r="AC77" s="283" t="s">
        <v>458</v>
      </c>
      <c r="AD77" s="283" t="s">
        <v>458</v>
      </c>
      <c r="AE77" s="283" t="s">
        <v>457</v>
      </c>
      <c r="AF77" s="283" t="s">
        <v>457</v>
      </c>
      <c r="AG77" s="283" t="s">
        <v>457</v>
      </c>
      <c r="AH77" s="283" t="s">
        <v>457</v>
      </c>
      <c r="AI77" s="283" t="s">
        <v>457</v>
      </c>
      <c r="AJ77" s="283" t="s">
        <v>457</v>
      </c>
      <c r="AK77" s="283" t="s">
        <v>457</v>
      </c>
      <c r="AL77" s="348" t="s">
        <v>457</v>
      </c>
      <c r="AM77" s="283" t="s">
        <v>458</v>
      </c>
      <c r="AN77" s="283" t="s">
        <v>458</v>
      </c>
      <c r="AO77" s="283" t="s">
        <v>458</v>
      </c>
      <c r="AP77" s="283" t="s">
        <v>457</v>
      </c>
      <c r="AQ77" s="283" t="s">
        <v>458</v>
      </c>
      <c r="AR77" s="283" t="s">
        <v>458</v>
      </c>
      <c r="AS77" s="283" t="s">
        <v>458</v>
      </c>
      <c r="AT77" s="283" t="s">
        <v>457</v>
      </c>
      <c r="AU77" s="283" t="s">
        <v>458</v>
      </c>
      <c r="AV77" s="283" t="s">
        <v>457</v>
      </c>
      <c r="AW77" s="283" t="s">
        <v>458</v>
      </c>
      <c r="AX77" s="283" t="s">
        <v>458</v>
      </c>
      <c r="AY77" s="283" t="s">
        <v>458</v>
      </c>
      <c r="AZ77" s="283" t="s">
        <v>458</v>
      </c>
      <c r="BA77" s="283" t="s">
        <v>458</v>
      </c>
      <c r="BB77" s="283" t="s">
        <v>458</v>
      </c>
      <c r="BC77" s="283" t="s">
        <v>457</v>
      </c>
      <c r="BD77" s="283" t="s">
        <v>457</v>
      </c>
      <c r="BE77" s="283" t="s">
        <v>458</v>
      </c>
      <c r="BF77" s="283" t="s">
        <v>458</v>
      </c>
      <c r="BG77" s="283" t="s">
        <v>457</v>
      </c>
      <c r="BH77" s="283" t="s">
        <v>458</v>
      </c>
      <c r="BI77" s="283" t="s">
        <v>457</v>
      </c>
      <c r="BJ77" s="283" t="s">
        <v>457</v>
      </c>
      <c r="BK77" s="283" t="s">
        <v>457</v>
      </c>
      <c r="BL77" s="352">
        <f t="shared" si="14"/>
        <v>32</v>
      </c>
      <c r="BM77" s="353">
        <f t="shared" si="15"/>
        <v>0.52459016393442626</v>
      </c>
      <c r="BN77" s="352">
        <f t="shared" si="16"/>
        <v>29</v>
      </c>
      <c r="BO77" s="353">
        <f t="shared" si="17"/>
        <v>0.47540983606557374</v>
      </c>
      <c r="BP77" s="354">
        <f t="shared" si="18"/>
        <v>1.103448275862069</v>
      </c>
      <c r="BQ77" s="352">
        <f t="shared" si="19"/>
        <v>0</v>
      </c>
      <c r="BR77" s="353">
        <f t="shared" si="20"/>
        <v>0</v>
      </c>
    </row>
    <row r="78" spans="1:71" ht="15.75" x14ac:dyDescent="0.25">
      <c r="A78" s="187" t="s">
        <v>312</v>
      </c>
      <c r="B78" s="188" t="s">
        <v>123</v>
      </c>
      <c r="C78" s="283" t="s">
        <v>457</v>
      </c>
      <c r="D78" s="283" t="s">
        <v>457</v>
      </c>
      <c r="E78" s="283" t="s">
        <v>457</v>
      </c>
      <c r="F78" s="283" t="s">
        <v>457</v>
      </c>
      <c r="G78" s="283" t="s">
        <v>457</v>
      </c>
      <c r="H78" s="283" t="s">
        <v>457</v>
      </c>
      <c r="I78" s="283" t="s">
        <v>457</v>
      </c>
      <c r="J78" s="283" t="s">
        <v>458</v>
      </c>
      <c r="K78" s="283" t="s">
        <v>457</v>
      </c>
      <c r="L78" s="283" t="s">
        <v>457</v>
      </c>
      <c r="M78" s="283" t="s">
        <v>458</v>
      </c>
      <c r="N78" s="283" t="s">
        <v>458</v>
      </c>
      <c r="O78" s="283" t="s">
        <v>457</v>
      </c>
      <c r="P78" s="283" t="s">
        <v>457</v>
      </c>
      <c r="Q78" s="283" t="s">
        <v>458</v>
      </c>
      <c r="R78" s="283" t="s">
        <v>457</v>
      </c>
      <c r="S78" s="283" t="s">
        <v>457</v>
      </c>
      <c r="T78" s="283" t="s">
        <v>458</v>
      </c>
      <c r="U78" s="283" t="s">
        <v>458</v>
      </c>
      <c r="V78" s="283" t="s">
        <v>457</v>
      </c>
      <c r="W78" s="283" t="s">
        <v>457</v>
      </c>
      <c r="X78" s="283" t="s">
        <v>458</v>
      </c>
      <c r="Y78" s="283" t="s">
        <v>458</v>
      </c>
      <c r="Z78" s="283" t="s">
        <v>458</v>
      </c>
      <c r="AA78" s="283" t="s">
        <v>458</v>
      </c>
      <c r="AB78" s="283" t="s">
        <v>458</v>
      </c>
      <c r="AC78" s="283" t="s">
        <v>458</v>
      </c>
      <c r="AD78" s="283" t="s">
        <v>458</v>
      </c>
      <c r="AE78" s="283" t="s">
        <v>457</v>
      </c>
      <c r="AF78" s="283" t="s">
        <v>457</v>
      </c>
      <c r="AG78" s="283" t="s">
        <v>457</v>
      </c>
      <c r="AH78" s="283" t="s">
        <v>457</v>
      </c>
      <c r="AI78" s="283" t="s">
        <v>457</v>
      </c>
      <c r="AJ78" s="283" t="s">
        <v>457</v>
      </c>
      <c r="AK78" s="283" t="s">
        <v>457</v>
      </c>
      <c r="AL78" s="348" t="s">
        <v>457</v>
      </c>
      <c r="AM78" s="283" t="s">
        <v>458</v>
      </c>
      <c r="AN78" s="283" t="s">
        <v>458</v>
      </c>
      <c r="AO78" s="283" t="s">
        <v>458</v>
      </c>
      <c r="AP78" s="283" t="s">
        <v>457</v>
      </c>
      <c r="AQ78" s="283" t="s">
        <v>458</v>
      </c>
      <c r="AR78" s="283" t="s">
        <v>458</v>
      </c>
      <c r="AS78" s="283" t="s">
        <v>458</v>
      </c>
      <c r="AT78" s="283" t="s">
        <v>457</v>
      </c>
      <c r="AU78" s="283" t="s">
        <v>458</v>
      </c>
      <c r="AV78" s="283" t="s">
        <v>457</v>
      </c>
      <c r="AW78" s="283" t="s">
        <v>458</v>
      </c>
      <c r="AX78" s="283" t="s">
        <v>458</v>
      </c>
      <c r="AY78" s="283" t="s">
        <v>458</v>
      </c>
      <c r="AZ78" s="283" t="s">
        <v>458</v>
      </c>
      <c r="BA78" s="283" t="s">
        <v>458</v>
      </c>
      <c r="BB78" s="283" t="s">
        <v>458</v>
      </c>
      <c r="BC78" s="283" t="s">
        <v>457</v>
      </c>
      <c r="BD78" s="283" t="s">
        <v>457</v>
      </c>
      <c r="BE78" s="283" t="s">
        <v>458</v>
      </c>
      <c r="BF78" s="283" t="s">
        <v>458</v>
      </c>
      <c r="BG78" s="283" t="s">
        <v>457</v>
      </c>
      <c r="BH78" s="283" t="s">
        <v>458</v>
      </c>
      <c r="BI78" s="283" t="s">
        <v>457</v>
      </c>
      <c r="BJ78" s="283" t="s">
        <v>457</v>
      </c>
      <c r="BK78" s="283" t="s">
        <v>457</v>
      </c>
      <c r="BL78" s="352">
        <f t="shared" si="14"/>
        <v>32</v>
      </c>
      <c r="BM78" s="353">
        <f t="shared" si="15"/>
        <v>0.52459016393442626</v>
      </c>
      <c r="BN78" s="352">
        <f t="shared" si="16"/>
        <v>29</v>
      </c>
      <c r="BO78" s="353">
        <f t="shared" si="17"/>
        <v>0.47540983606557374</v>
      </c>
      <c r="BP78" s="354">
        <f t="shared" si="18"/>
        <v>1.103448275862069</v>
      </c>
      <c r="BQ78" s="352">
        <f t="shared" si="19"/>
        <v>0</v>
      </c>
      <c r="BR78" s="353">
        <f t="shared" si="20"/>
        <v>0</v>
      </c>
    </row>
    <row r="79" spans="1:71" ht="15.75" x14ac:dyDescent="0.25">
      <c r="A79" s="187" t="s">
        <v>313</v>
      </c>
      <c r="B79" s="188" t="s">
        <v>129</v>
      </c>
      <c r="C79" s="283" t="s">
        <v>457</v>
      </c>
      <c r="D79" s="283" t="s">
        <v>457</v>
      </c>
      <c r="E79" s="283" t="s">
        <v>457</v>
      </c>
      <c r="F79" s="283" t="s">
        <v>457</v>
      </c>
      <c r="G79" s="283" t="s">
        <v>457</v>
      </c>
      <c r="H79" s="283" t="s">
        <v>457</v>
      </c>
      <c r="I79" s="283" t="s">
        <v>457</v>
      </c>
      <c r="J79" s="283" t="s">
        <v>458</v>
      </c>
      <c r="K79" s="283" t="s">
        <v>457</v>
      </c>
      <c r="L79" s="283" t="s">
        <v>457</v>
      </c>
      <c r="M79" s="283" t="s">
        <v>458</v>
      </c>
      <c r="N79" s="283" t="s">
        <v>458</v>
      </c>
      <c r="O79" s="283" t="s">
        <v>457</v>
      </c>
      <c r="P79" s="283" t="s">
        <v>457</v>
      </c>
      <c r="Q79" s="283" t="s">
        <v>458</v>
      </c>
      <c r="R79" s="283" t="s">
        <v>457</v>
      </c>
      <c r="S79" s="283" t="s">
        <v>457</v>
      </c>
      <c r="T79" s="283" t="s">
        <v>458</v>
      </c>
      <c r="U79" s="283" t="s">
        <v>458</v>
      </c>
      <c r="V79" s="283" t="s">
        <v>457</v>
      </c>
      <c r="W79" s="283" t="s">
        <v>457</v>
      </c>
      <c r="X79" s="283" t="s">
        <v>458</v>
      </c>
      <c r="Y79" s="283" t="s">
        <v>458</v>
      </c>
      <c r="Z79" s="283" t="s">
        <v>458</v>
      </c>
      <c r="AA79" s="283" t="s">
        <v>458</v>
      </c>
      <c r="AB79" s="283" t="s">
        <v>458</v>
      </c>
      <c r="AC79" s="283" t="s">
        <v>458</v>
      </c>
      <c r="AD79" s="283" t="s">
        <v>458</v>
      </c>
      <c r="AE79" s="283" t="s">
        <v>457</v>
      </c>
      <c r="AF79" s="283" t="s">
        <v>457</v>
      </c>
      <c r="AG79" s="283" t="s">
        <v>457</v>
      </c>
      <c r="AH79" s="283" t="s">
        <v>457</v>
      </c>
      <c r="AI79" s="283" t="s">
        <v>457</v>
      </c>
      <c r="AJ79" s="283" t="s">
        <v>457</v>
      </c>
      <c r="AK79" s="283" t="s">
        <v>457</v>
      </c>
      <c r="AL79" s="348" t="s">
        <v>457</v>
      </c>
      <c r="AM79" s="283" t="s">
        <v>458</v>
      </c>
      <c r="AN79" s="283" t="s">
        <v>458</v>
      </c>
      <c r="AO79" s="283" t="s">
        <v>458</v>
      </c>
      <c r="AP79" s="283" t="s">
        <v>457</v>
      </c>
      <c r="AQ79" s="283" t="s">
        <v>458</v>
      </c>
      <c r="AR79" s="283" t="s">
        <v>458</v>
      </c>
      <c r="AS79" s="283" t="s">
        <v>458</v>
      </c>
      <c r="AT79" s="283" t="s">
        <v>457</v>
      </c>
      <c r="AU79" s="283" t="s">
        <v>458</v>
      </c>
      <c r="AV79" s="283" t="s">
        <v>457</v>
      </c>
      <c r="AW79" s="283" t="s">
        <v>458</v>
      </c>
      <c r="AX79" s="283" t="s">
        <v>458</v>
      </c>
      <c r="AY79" s="283" t="s">
        <v>458</v>
      </c>
      <c r="AZ79" s="283" t="s">
        <v>458</v>
      </c>
      <c r="BA79" s="283" t="s">
        <v>458</v>
      </c>
      <c r="BB79" s="283" t="s">
        <v>458</v>
      </c>
      <c r="BC79" s="283" t="s">
        <v>457</v>
      </c>
      <c r="BD79" s="283" t="s">
        <v>457</v>
      </c>
      <c r="BE79" s="283" t="s">
        <v>458</v>
      </c>
      <c r="BF79" s="283" t="s">
        <v>458</v>
      </c>
      <c r="BG79" s="283" t="s">
        <v>457</v>
      </c>
      <c r="BH79" s="283" t="s">
        <v>458</v>
      </c>
      <c r="BI79" s="283" t="s">
        <v>457</v>
      </c>
      <c r="BJ79" s="283" t="s">
        <v>457</v>
      </c>
      <c r="BK79" s="283" t="s">
        <v>457</v>
      </c>
      <c r="BL79" s="352">
        <f t="shared" si="14"/>
        <v>32</v>
      </c>
      <c r="BM79" s="353">
        <f t="shared" si="15"/>
        <v>0.52459016393442626</v>
      </c>
      <c r="BN79" s="352">
        <f t="shared" si="16"/>
        <v>29</v>
      </c>
      <c r="BO79" s="353">
        <f t="shared" si="17"/>
        <v>0.47540983606557374</v>
      </c>
      <c r="BP79" s="354">
        <f t="shared" si="18"/>
        <v>1.103448275862069</v>
      </c>
      <c r="BQ79" s="352">
        <f t="shared" si="19"/>
        <v>0</v>
      </c>
      <c r="BR79" s="353">
        <f t="shared" si="20"/>
        <v>0</v>
      </c>
    </row>
    <row r="80" spans="1:71" ht="15.75" x14ac:dyDescent="0.25">
      <c r="A80" s="187" t="s">
        <v>314</v>
      </c>
      <c r="B80" s="188" t="s">
        <v>121</v>
      </c>
      <c r="C80" s="283" t="s">
        <v>457</v>
      </c>
      <c r="D80" s="283" t="s">
        <v>457</v>
      </c>
      <c r="E80" s="283" t="s">
        <v>457</v>
      </c>
      <c r="F80" s="283" t="s">
        <v>457</v>
      </c>
      <c r="G80" s="283" t="s">
        <v>457</v>
      </c>
      <c r="H80" s="283" t="s">
        <v>457</v>
      </c>
      <c r="I80" s="283" t="s">
        <v>457</v>
      </c>
      <c r="J80" s="283" t="s">
        <v>458</v>
      </c>
      <c r="K80" s="283" t="s">
        <v>457</v>
      </c>
      <c r="L80" s="283" t="s">
        <v>457</v>
      </c>
      <c r="M80" s="283" t="s">
        <v>458</v>
      </c>
      <c r="N80" s="283" t="s">
        <v>458</v>
      </c>
      <c r="O80" s="283" t="s">
        <v>457</v>
      </c>
      <c r="P80" s="283" t="s">
        <v>457</v>
      </c>
      <c r="Q80" s="283" t="s">
        <v>458</v>
      </c>
      <c r="R80" s="283" t="s">
        <v>457</v>
      </c>
      <c r="S80" s="283" t="s">
        <v>457</v>
      </c>
      <c r="T80" s="283" t="s">
        <v>458</v>
      </c>
      <c r="U80" s="283" t="s">
        <v>458</v>
      </c>
      <c r="V80" s="283" t="s">
        <v>457</v>
      </c>
      <c r="W80" s="283" t="s">
        <v>457</v>
      </c>
      <c r="X80" s="283" t="s">
        <v>458</v>
      </c>
      <c r="Y80" s="283" t="s">
        <v>458</v>
      </c>
      <c r="Z80" s="283" t="s">
        <v>458</v>
      </c>
      <c r="AA80" s="283" t="s">
        <v>458</v>
      </c>
      <c r="AB80" s="283" t="s">
        <v>458</v>
      </c>
      <c r="AC80" s="283" t="s">
        <v>458</v>
      </c>
      <c r="AD80" s="283" t="s">
        <v>458</v>
      </c>
      <c r="AE80" s="283" t="s">
        <v>457</v>
      </c>
      <c r="AF80" s="283" t="s">
        <v>457</v>
      </c>
      <c r="AG80" s="283" t="s">
        <v>457</v>
      </c>
      <c r="AH80" s="283" t="s">
        <v>457</v>
      </c>
      <c r="AI80" s="283" t="s">
        <v>457</v>
      </c>
      <c r="AJ80" s="283" t="s">
        <v>457</v>
      </c>
      <c r="AK80" s="283" t="s">
        <v>457</v>
      </c>
      <c r="AL80" s="348" t="s">
        <v>457</v>
      </c>
      <c r="AM80" s="283" t="s">
        <v>458</v>
      </c>
      <c r="AN80" s="283" t="s">
        <v>458</v>
      </c>
      <c r="AO80" s="283" t="s">
        <v>458</v>
      </c>
      <c r="AP80" s="283" t="s">
        <v>457</v>
      </c>
      <c r="AQ80" s="283" t="s">
        <v>458</v>
      </c>
      <c r="AR80" s="283" t="s">
        <v>458</v>
      </c>
      <c r="AS80" s="283" t="s">
        <v>458</v>
      </c>
      <c r="AT80" s="283" t="s">
        <v>457</v>
      </c>
      <c r="AU80" s="283" t="s">
        <v>458</v>
      </c>
      <c r="AV80" s="283" t="s">
        <v>457</v>
      </c>
      <c r="AW80" s="283" t="s">
        <v>458</v>
      </c>
      <c r="AX80" s="283" t="s">
        <v>458</v>
      </c>
      <c r="AY80" s="283" t="s">
        <v>458</v>
      </c>
      <c r="AZ80" s="283" t="s">
        <v>458</v>
      </c>
      <c r="BA80" s="283" t="s">
        <v>458</v>
      </c>
      <c r="BB80" s="283" t="s">
        <v>458</v>
      </c>
      <c r="BC80" s="283" t="s">
        <v>457</v>
      </c>
      <c r="BD80" s="283" t="s">
        <v>457</v>
      </c>
      <c r="BE80" s="283" t="s">
        <v>458</v>
      </c>
      <c r="BF80" s="283" t="s">
        <v>458</v>
      </c>
      <c r="BG80" s="283" t="s">
        <v>457</v>
      </c>
      <c r="BH80" s="283" t="s">
        <v>458</v>
      </c>
      <c r="BI80" s="283" t="s">
        <v>457</v>
      </c>
      <c r="BJ80" s="283" t="s">
        <v>457</v>
      </c>
      <c r="BK80" s="283" t="s">
        <v>457</v>
      </c>
      <c r="BL80" s="352">
        <f t="shared" si="14"/>
        <v>32</v>
      </c>
      <c r="BM80" s="353">
        <f t="shared" si="15"/>
        <v>0.52459016393442626</v>
      </c>
      <c r="BN80" s="352">
        <f t="shared" si="16"/>
        <v>29</v>
      </c>
      <c r="BO80" s="353">
        <f t="shared" si="17"/>
        <v>0.47540983606557374</v>
      </c>
      <c r="BP80" s="354">
        <f t="shared" si="18"/>
        <v>1.103448275862069</v>
      </c>
      <c r="BQ80" s="352">
        <f t="shared" si="19"/>
        <v>0</v>
      </c>
      <c r="BR80" s="353">
        <f t="shared" si="20"/>
        <v>0</v>
      </c>
    </row>
    <row r="81" spans="1:70" ht="15.75" x14ac:dyDescent="0.25">
      <c r="A81" s="187" t="s">
        <v>315</v>
      </c>
      <c r="B81" s="188" t="s">
        <v>122</v>
      </c>
      <c r="C81" s="283" t="s">
        <v>457</v>
      </c>
      <c r="D81" s="283" t="s">
        <v>457</v>
      </c>
      <c r="E81" s="283" t="s">
        <v>457</v>
      </c>
      <c r="F81" s="283" t="s">
        <v>457</v>
      </c>
      <c r="G81" s="283" t="s">
        <v>457</v>
      </c>
      <c r="H81" s="283" t="s">
        <v>457</v>
      </c>
      <c r="I81" s="283" t="s">
        <v>457</v>
      </c>
      <c r="J81" s="283" t="s">
        <v>458</v>
      </c>
      <c r="K81" s="283" t="s">
        <v>457</v>
      </c>
      <c r="L81" s="283" t="s">
        <v>457</v>
      </c>
      <c r="M81" s="283" t="s">
        <v>458</v>
      </c>
      <c r="N81" s="283" t="s">
        <v>458</v>
      </c>
      <c r="O81" s="283" t="s">
        <v>457</v>
      </c>
      <c r="P81" s="283" t="s">
        <v>457</v>
      </c>
      <c r="Q81" s="283" t="s">
        <v>458</v>
      </c>
      <c r="R81" s="283" t="s">
        <v>457</v>
      </c>
      <c r="S81" s="283" t="s">
        <v>457</v>
      </c>
      <c r="T81" s="283" t="s">
        <v>458</v>
      </c>
      <c r="U81" s="283" t="s">
        <v>458</v>
      </c>
      <c r="V81" s="283" t="s">
        <v>457</v>
      </c>
      <c r="W81" s="283" t="s">
        <v>457</v>
      </c>
      <c r="X81" s="283" t="s">
        <v>458</v>
      </c>
      <c r="Y81" s="283" t="s">
        <v>458</v>
      </c>
      <c r="Z81" s="283" t="s">
        <v>458</v>
      </c>
      <c r="AA81" s="283" t="s">
        <v>458</v>
      </c>
      <c r="AB81" s="283" t="s">
        <v>458</v>
      </c>
      <c r="AC81" s="283" t="s">
        <v>458</v>
      </c>
      <c r="AD81" s="283" t="s">
        <v>458</v>
      </c>
      <c r="AE81" s="283" t="s">
        <v>457</v>
      </c>
      <c r="AF81" s="283" t="s">
        <v>457</v>
      </c>
      <c r="AG81" s="283" t="s">
        <v>457</v>
      </c>
      <c r="AH81" s="283" t="s">
        <v>457</v>
      </c>
      <c r="AI81" s="283" t="s">
        <v>457</v>
      </c>
      <c r="AJ81" s="283" t="s">
        <v>457</v>
      </c>
      <c r="AK81" s="283" t="s">
        <v>457</v>
      </c>
      <c r="AL81" s="348" t="s">
        <v>457</v>
      </c>
      <c r="AM81" s="283" t="s">
        <v>458</v>
      </c>
      <c r="AN81" s="283" t="s">
        <v>458</v>
      </c>
      <c r="AO81" s="283" t="s">
        <v>458</v>
      </c>
      <c r="AP81" s="283" t="s">
        <v>457</v>
      </c>
      <c r="AQ81" s="283" t="s">
        <v>458</v>
      </c>
      <c r="AR81" s="283" t="s">
        <v>458</v>
      </c>
      <c r="AS81" s="283" t="s">
        <v>458</v>
      </c>
      <c r="AT81" s="283" t="s">
        <v>457</v>
      </c>
      <c r="AU81" s="283" t="s">
        <v>458</v>
      </c>
      <c r="AV81" s="283" t="s">
        <v>457</v>
      </c>
      <c r="AW81" s="283" t="s">
        <v>458</v>
      </c>
      <c r="AX81" s="283" t="s">
        <v>458</v>
      </c>
      <c r="AY81" s="283" t="s">
        <v>458</v>
      </c>
      <c r="AZ81" s="283" t="s">
        <v>458</v>
      </c>
      <c r="BA81" s="283" t="s">
        <v>458</v>
      </c>
      <c r="BB81" s="283" t="s">
        <v>458</v>
      </c>
      <c r="BC81" s="283" t="s">
        <v>457</v>
      </c>
      <c r="BD81" s="283" t="s">
        <v>457</v>
      </c>
      <c r="BE81" s="283" t="s">
        <v>458</v>
      </c>
      <c r="BF81" s="283" t="s">
        <v>458</v>
      </c>
      <c r="BG81" s="283" t="s">
        <v>457</v>
      </c>
      <c r="BH81" s="283" t="s">
        <v>458</v>
      </c>
      <c r="BI81" s="283" t="s">
        <v>457</v>
      </c>
      <c r="BJ81" s="283" t="s">
        <v>457</v>
      </c>
      <c r="BK81" s="283" t="s">
        <v>457</v>
      </c>
      <c r="BL81" s="352">
        <f t="shared" si="14"/>
        <v>32</v>
      </c>
      <c r="BM81" s="353">
        <f t="shared" si="15"/>
        <v>0.52459016393442626</v>
      </c>
      <c r="BN81" s="352">
        <f t="shared" si="16"/>
        <v>29</v>
      </c>
      <c r="BO81" s="353">
        <f t="shared" si="17"/>
        <v>0.47540983606557374</v>
      </c>
      <c r="BP81" s="354">
        <f t="shared" si="18"/>
        <v>1.103448275862069</v>
      </c>
      <c r="BQ81" s="352">
        <f t="shared" si="19"/>
        <v>0</v>
      </c>
      <c r="BR81" s="353">
        <f t="shared" si="20"/>
        <v>0</v>
      </c>
    </row>
    <row r="82" spans="1:70" ht="15.75" x14ac:dyDescent="0.25">
      <c r="A82" s="187" t="s">
        <v>316</v>
      </c>
      <c r="B82" s="188" t="s">
        <v>120</v>
      </c>
      <c r="C82" s="283" t="s">
        <v>457</v>
      </c>
      <c r="D82" s="283" t="s">
        <v>457</v>
      </c>
      <c r="E82" s="283" t="s">
        <v>457</v>
      </c>
      <c r="F82" s="283" t="s">
        <v>457</v>
      </c>
      <c r="G82" s="283" t="s">
        <v>457</v>
      </c>
      <c r="H82" s="283" t="s">
        <v>457</v>
      </c>
      <c r="I82" s="283" t="s">
        <v>457</v>
      </c>
      <c r="J82" s="283" t="s">
        <v>458</v>
      </c>
      <c r="K82" s="283" t="s">
        <v>457</v>
      </c>
      <c r="L82" s="283" t="s">
        <v>457</v>
      </c>
      <c r="M82" s="283" t="s">
        <v>458</v>
      </c>
      <c r="N82" s="283" t="s">
        <v>458</v>
      </c>
      <c r="O82" s="283" t="s">
        <v>457</v>
      </c>
      <c r="P82" s="283" t="s">
        <v>457</v>
      </c>
      <c r="Q82" s="283" t="s">
        <v>458</v>
      </c>
      <c r="R82" s="283" t="s">
        <v>457</v>
      </c>
      <c r="S82" s="283" t="s">
        <v>457</v>
      </c>
      <c r="T82" s="283" t="s">
        <v>458</v>
      </c>
      <c r="U82" s="283" t="s">
        <v>458</v>
      </c>
      <c r="V82" s="283" t="s">
        <v>457</v>
      </c>
      <c r="W82" s="283" t="s">
        <v>457</v>
      </c>
      <c r="X82" s="283" t="s">
        <v>458</v>
      </c>
      <c r="Y82" s="283" t="s">
        <v>458</v>
      </c>
      <c r="Z82" s="283" t="s">
        <v>458</v>
      </c>
      <c r="AA82" s="283" t="s">
        <v>458</v>
      </c>
      <c r="AB82" s="283" t="s">
        <v>458</v>
      </c>
      <c r="AC82" s="283" t="s">
        <v>458</v>
      </c>
      <c r="AD82" s="283" t="s">
        <v>458</v>
      </c>
      <c r="AE82" s="283" t="s">
        <v>457</v>
      </c>
      <c r="AF82" s="283" t="s">
        <v>457</v>
      </c>
      <c r="AG82" s="283" t="s">
        <v>457</v>
      </c>
      <c r="AH82" s="283" t="s">
        <v>457</v>
      </c>
      <c r="AI82" s="283" t="s">
        <v>457</v>
      </c>
      <c r="AJ82" s="283" t="s">
        <v>457</v>
      </c>
      <c r="AK82" s="283" t="s">
        <v>457</v>
      </c>
      <c r="AL82" s="348" t="s">
        <v>457</v>
      </c>
      <c r="AM82" s="283" t="s">
        <v>458</v>
      </c>
      <c r="AN82" s="283" t="s">
        <v>458</v>
      </c>
      <c r="AO82" s="283" t="s">
        <v>458</v>
      </c>
      <c r="AP82" s="283" t="s">
        <v>457</v>
      </c>
      <c r="AQ82" s="283" t="s">
        <v>458</v>
      </c>
      <c r="AR82" s="283" t="s">
        <v>458</v>
      </c>
      <c r="AS82" s="283" t="s">
        <v>458</v>
      </c>
      <c r="AT82" s="283" t="s">
        <v>457</v>
      </c>
      <c r="AU82" s="283" t="s">
        <v>458</v>
      </c>
      <c r="AV82" s="283" t="s">
        <v>457</v>
      </c>
      <c r="AW82" s="283" t="s">
        <v>458</v>
      </c>
      <c r="AX82" s="283" t="s">
        <v>458</v>
      </c>
      <c r="AY82" s="283" t="s">
        <v>458</v>
      </c>
      <c r="AZ82" s="283" t="s">
        <v>458</v>
      </c>
      <c r="BA82" s="283" t="s">
        <v>458</v>
      </c>
      <c r="BB82" s="283" t="s">
        <v>458</v>
      </c>
      <c r="BC82" s="283" t="s">
        <v>457</v>
      </c>
      <c r="BD82" s="283" t="s">
        <v>457</v>
      </c>
      <c r="BE82" s="283" t="s">
        <v>458</v>
      </c>
      <c r="BF82" s="283" t="s">
        <v>458</v>
      </c>
      <c r="BG82" s="283" t="s">
        <v>457</v>
      </c>
      <c r="BH82" s="283" t="s">
        <v>458</v>
      </c>
      <c r="BI82" s="283" t="s">
        <v>457</v>
      </c>
      <c r="BJ82" s="283" t="s">
        <v>457</v>
      </c>
      <c r="BK82" s="283" t="s">
        <v>457</v>
      </c>
      <c r="BL82" s="352">
        <f t="shared" si="14"/>
        <v>32</v>
      </c>
      <c r="BM82" s="353">
        <f t="shared" si="15"/>
        <v>0.52459016393442626</v>
      </c>
      <c r="BN82" s="352">
        <f t="shared" si="16"/>
        <v>29</v>
      </c>
      <c r="BO82" s="353">
        <f t="shared" si="17"/>
        <v>0.47540983606557374</v>
      </c>
      <c r="BP82" s="354">
        <f t="shared" ref="BP82" si="21">BL82/BN82</f>
        <v>1.103448275862069</v>
      </c>
      <c r="BQ82" s="352">
        <f t="shared" si="19"/>
        <v>0</v>
      </c>
      <c r="BR82" s="353">
        <f t="shared" si="20"/>
        <v>0</v>
      </c>
    </row>
    <row r="83" spans="1:70" ht="15.75" x14ac:dyDescent="0.25">
      <c r="A83" s="187" t="s">
        <v>317</v>
      </c>
      <c r="B83" s="188" t="s">
        <v>124</v>
      </c>
      <c r="C83" s="283" t="s">
        <v>457</v>
      </c>
      <c r="D83" s="283" t="s">
        <v>457</v>
      </c>
      <c r="E83" s="283" t="s">
        <v>457</v>
      </c>
      <c r="F83" s="283" t="s">
        <v>457</v>
      </c>
      <c r="G83" s="283" t="s">
        <v>457</v>
      </c>
      <c r="H83" s="283" t="s">
        <v>457</v>
      </c>
      <c r="I83" s="283" t="s">
        <v>457</v>
      </c>
      <c r="J83" s="283" t="s">
        <v>458</v>
      </c>
      <c r="K83" s="283" t="s">
        <v>457</v>
      </c>
      <c r="L83" s="283" t="s">
        <v>457</v>
      </c>
      <c r="M83" s="283" t="s">
        <v>458</v>
      </c>
      <c r="N83" s="283" t="s">
        <v>458</v>
      </c>
      <c r="O83" s="283" t="s">
        <v>457</v>
      </c>
      <c r="P83" s="283" t="s">
        <v>457</v>
      </c>
      <c r="Q83" s="283" t="s">
        <v>458</v>
      </c>
      <c r="R83" s="283" t="s">
        <v>457</v>
      </c>
      <c r="S83" s="283" t="s">
        <v>457</v>
      </c>
      <c r="T83" s="283" t="s">
        <v>458</v>
      </c>
      <c r="U83" s="283" t="s">
        <v>458</v>
      </c>
      <c r="V83" s="283" t="s">
        <v>457</v>
      </c>
      <c r="W83" s="283" t="s">
        <v>457</v>
      </c>
      <c r="X83" s="283" t="s">
        <v>458</v>
      </c>
      <c r="Y83" s="283" t="s">
        <v>458</v>
      </c>
      <c r="Z83" s="283" t="s">
        <v>458</v>
      </c>
      <c r="AA83" s="283" t="s">
        <v>458</v>
      </c>
      <c r="AB83" s="283" t="s">
        <v>458</v>
      </c>
      <c r="AC83" s="283" t="s">
        <v>458</v>
      </c>
      <c r="AD83" s="283" t="s">
        <v>458</v>
      </c>
      <c r="AE83" s="283" t="s">
        <v>457</v>
      </c>
      <c r="AF83" s="283" t="s">
        <v>457</v>
      </c>
      <c r="AG83" s="283" t="s">
        <v>457</v>
      </c>
      <c r="AH83" s="283" t="s">
        <v>457</v>
      </c>
      <c r="AI83" s="283" t="s">
        <v>457</v>
      </c>
      <c r="AJ83" s="283" t="s">
        <v>457</v>
      </c>
      <c r="AK83" s="283" t="s">
        <v>457</v>
      </c>
      <c r="AL83" s="348" t="s">
        <v>457</v>
      </c>
      <c r="AM83" s="283" t="s">
        <v>458</v>
      </c>
      <c r="AN83" s="283" t="s">
        <v>458</v>
      </c>
      <c r="AO83" s="283" t="s">
        <v>458</v>
      </c>
      <c r="AP83" s="283" t="s">
        <v>457</v>
      </c>
      <c r="AQ83" s="283" t="s">
        <v>458</v>
      </c>
      <c r="AR83" s="283" t="s">
        <v>458</v>
      </c>
      <c r="AS83" s="283" t="s">
        <v>458</v>
      </c>
      <c r="AT83" s="283" t="s">
        <v>457</v>
      </c>
      <c r="AU83" s="283" t="s">
        <v>458</v>
      </c>
      <c r="AV83" s="283" t="s">
        <v>457</v>
      </c>
      <c r="AW83" s="283" t="s">
        <v>458</v>
      </c>
      <c r="AX83" s="283" t="s">
        <v>458</v>
      </c>
      <c r="AY83" s="283" t="s">
        <v>458</v>
      </c>
      <c r="AZ83" s="283" t="s">
        <v>458</v>
      </c>
      <c r="BA83" s="283" t="s">
        <v>458</v>
      </c>
      <c r="BB83" s="283" t="s">
        <v>458</v>
      </c>
      <c r="BC83" s="283" t="s">
        <v>457</v>
      </c>
      <c r="BD83" s="283" t="s">
        <v>457</v>
      </c>
      <c r="BE83" s="283" t="s">
        <v>458</v>
      </c>
      <c r="BF83" s="283" t="s">
        <v>458</v>
      </c>
      <c r="BG83" s="283" t="s">
        <v>457</v>
      </c>
      <c r="BH83" s="283" t="s">
        <v>458</v>
      </c>
      <c r="BI83" s="283" t="s">
        <v>457</v>
      </c>
      <c r="BJ83" s="283" t="s">
        <v>457</v>
      </c>
      <c r="BK83" s="283" t="s">
        <v>457</v>
      </c>
      <c r="BL83" s="352">
        <f t="shared" si="14"/>
        <v>32</v>
      </c>
      <c r="BM83" s="353">
        <f t="shared" si="15"/>
        <v>0.52459016393442626</v>
      </c>
      <c r="BN83" s="352">
        <f t="shared" si="16"/>
        <v>29</v>
      </c>
      <c r="BO83" s="353">
        <f t="shared" si="17"/>
        <v>0.47540983606557374</v>
      </c>
      <c r="BP83" s="354">
        <f t="shared" si="18"/>
        <v>1.103448275862069</v>
      </c>
      <c r="BQ83" s="352">
        <f t="shared" si="19"/>
        <v>0</v>
      </c>
      <c r="BR83" s="353">
        <f t="shared" si="20"/>
        <v>0</v>
      </c>
    </row>
    <row r="84" spans="1:70" ht="15.75" x14ac:dyDescent="0.25">
      <c r="A84" s="187" t="s">
        <v>318</v>
      </c>
      <c r="B84" s="188" t="s">
        <v>126</v>
      </c>
      <c r="C84" s="283" t="s">
        <v>457</v>
      </c>
      <c r="D84" s="283" t="s">
        <v>457</v>
      </c>
      <c r="E84" s="283" t="s">
        <v>457</v>
      </c>
      <c r="F84" s="283" t="s">
        <v>457</v>
      </c>
      <c r="G84" s="283" t="s">
        <v>457</v>
      </c>
      <c r="H84" s="283" t="s">
        <v>457</v>
      </c>
      <c r="I84" s="283" t="s">
        <v>457</v>
      </c>
      <c r="J84" s="283" t="s">
        <v>458</v>
      </c>
      <c r="K84" s="283" t="s">
        <v>457</v>
      </c>
      <c r="L84" s="283" t="s">
        <v>457</v>
      </c>
      <c r="M84" s="283" t="s">
        <v>458</v>
      </c>
      <c r="N84" s="283" t="s">
        <v>458</v>
      </c>
      <c r="O84" s="283" t="s">
        <v>457</v>
      </c>
      <c r="P84" s="283" t="s">
        <v>457</v>
      </c>
      <c r="Q84" s="283" t="s">
        <v>458</v>
      </c>
      <c r="R84" s="283" t="s">
        <v>457</v>
      </c>
      <c r="S84" s="283" t="s">
        <v>457</v>
      </c>
      <c r="T84" s="283" t="s">
        <v>458</v>
      </c>
      <c r="U84" s="283" t="s">
        <v>458</v>
      </c>
      <c r="V84" s="283" t="s">
        <v>457</v>
      </c>
      <c r="W84" s="283" t="s">
        <v>457</v>
      </c>
      <c r="X84" s="283" t="s">
        <v>458</v>
      </c>
      <c r="Y84" s="283" t="s">
        <v>458</v>
      </c>
      <c r="Z84" s="283" t="s">
        <v>458</v>
      </c>
      <c r="AA84" s="283" t="s">
        <v>458</v>
      </c>
      <c r="AB84" s="283" t="s">
        <v>458</v>
      </c>
      <c r="AC84" s="283" t="s">
        <v>458</v>
      </c>
      <c r="AD84" s="283" t="s">
        <v>458</v>
      </c>
      <c r="AE84" s="283" t="s">
        <v>457</v>
      </c>
      <c r="AF84" s="283" t="s">
        <v>457</v>
      </c>
      <c r="AG84" s="283" t="s">
        <v>457</v>
      </c>
      <c r="AH84" s="283" t="s">
        <v>457</v>
      </c>
      <c r="AI84" s="283" t="s">
        <v>457</v>
      </c>
      <c r="AJ84" s="283" t="s">
        <v>457</v>
      </c>
      <c r="AK84" s="283" t="s">
        <v>457</v>
      </c>
      <c r="AL84" s="348" t="s">
        <v>457</v>
      </c>
      <c r="AM84" s="283" t="s">
        <v>458</v>
      </c>
      <c r="AN84" s="283" t="s">
        <v>458</v>
      </c>
      <c r="AO84" s="283" t="s">
        <v>458</v>
      </c>
      <c r="AP84" s="283" t="s">
        <v>457</v>
      </c>
      <c r="AQ84" s="283" t="s">
        <v>458</v>
      </c>
      <c r="AR84" s="283" t="s">
        <v>458</v>
      </c>
      <c r="AS84" s="283" t="s">
        <v>458</v>
      </c>
      <c r="AT84" s="283" t="s">
        <v>457</v>
      </c>
      <c r="AU84" s="283" t="s">
        <v>458</v>
      </c>
      <c r="AV84" s="283" t="s">
        <v>457</v>
      </c>
      <c r="AW84" s="283" t="s">
        <v>458</v>
      </c>
      <c r="AX84" s="283" t="s">
        <v>458</v>
      </c>
      <c r="AY84" s="283" t="s">
        <v>458</v>
      </c>
      <c r="AZ84" s="283" t="s">
        <v>458</v>
      </c>
      <c r="BA84" s="283" t="s">
        <v>458</v>
      </c>
      <c r="BB84" s="283" t="s">
        <v>458</v>
      </c>
      <c r="BC84" s="283" t="s">
        <v>457</v>
      </c>
      <c r="BD84" s="283" t="s">
        <v>457</v>
      </c>
      <c r="BE84" s="283" t="s">
        <v>458</v>
      </c>
      <c r="BF84" s="283" t="s">
        <v>458</v>
      </c>
      <c r="BG84" s="283" t="s">
        <v>457</v>
      </c>
      <c r="BH84" s="283" t="s">
        <v>458</v>
      </c>
      <c r="BI84" s="283" t="s">
        <v>457</v>
      </c>
      <c r="BJ84" s="283" t="s">
        <v>457</v>
      </c>
      <c r="BK84" s="283" t="s">
        <v>457</v>
      </c>
      <c r="BL84" s="352">
        <f t="shared" si="14"/>
        <v>32</v>
      </c>
      <c r="BM84" s="353">
        <f t="shared" si="15"/>
        <v>0.52459016393442626</v>
      </c>
      <c r="BN84" s="352">
        <f t="shared" si="16"/>
        <v>29</v>
      </c>
      <c r="BO84" s="353">
        <f t="shared" si="17"/>
        <v>0.47540983606557374</v>
      </c>
      <c r="BP84" s="354">
        <f t="shared" si="18"/>
        <v>1.103448275862069</v>
      </c>
      <c r="BQ84" s="352">
        <f t="shared" si="19"/>
        <v>0</v>
      </c>
      <c r="BR84" s="353">
        <f t="shared" si="20"/>
        <v>0</v>
      </c>
    </row>
    <row r="85" spans="1:70" ht="15.75" x14ac:dyDescent="0.25">
      <c r="A85" s="187" t="s">
        <v>319</v>
      </c>
      <c r="B85" s="188" t="s">
        <v>125</v>
      </c>
      <c r="C85" s="283" t="s">
        <v>457</v>
      </c>
      <c r="D85" s="283" t="s">
        <v>457</v>
      </c>
      <c r="E85" s="283" t="s">
        <v>457</v>
      </c>
      <c r="F85" s="283" t="s">
        <v>457</v>
      </c>
      <c r="G85" s="283" t="s">
        <v>457</v>
      </c>
      <c r="H85" s="283" t="s">
        <v>457</v>
      </c>
      <c r="I85" s="283" t="s">
        <v>457</v>
      </c>
      <c r="J85" s="283" t="s">
        <v>458</v>
      </c>
      <c r="K85" s="283" t="s">
        <v>457</v>
      </c>
      <c r="L85" s="283" t="s">
        <v>457</v>
      </c>
      <c r="M85" s="283" t="s">
        <v>458</v>
      </c>
      <c r="N85" s="283" t="s">
        <v>458</v>
      </c>
      <c r="O85" s="283" t="s">
        <v>457</v>
      </c>
      <c r="P85" s="283" t="s">
        <v>457</v>
      </c>
      <c r="Q85" s="283" t="s">
        <v>458</v>
      </c>
      <c r="R85" s="283" t="s">
        <v>457</v>
      </c>
      <c r="S85" s="283" t="s">
        <v>457</v>
      </c>
      <c r="T85" s="283" t="s">
        <v>458</v>
      </c>
      <c r="U85" s="283" t="s">
        <v>458</v>
      </c>
      <c r="V85" s="283" t="s">
        <v>457</v>
      </c>
      <c r="W85" s="283" t="s">
        <v>457</v>
      </c>
      <c r="X85" s="283" t="s">
        <v>458</v>
      </c>
      <c r="Y85" s="283" t="s">
        <v>458</v>
      </c>
      <c r="Z85" s="283" t="s">
        <v>458</v>
      </c>
      <c r="AA85" s="283" t="s">
        <v>458</v>
      </c>
      <c r="AB85" s="283" t="s">
        <v>458</v>
      </c>
      <c r="AC85" s="283" t="s">
        <v>458</v>
      </c>
      <c r="AD85" s="283" t="s">
        <v>458</v>
      </c>
      <c r="AE85" s="283" t="s">
        <v>457</v>
      </c>
      <c r="AF85" s="283" t="s">
        <v>457</v>
      </c>
      <c r="AG85" s="283" t="s">
        <v>457</v>
      </c>
      <c r="AH85" s="283" t="s">
        <v>457</v>
      </c>
      <c r="AI85" s="283" t="s">
        <v>457</v>
      </c>
      <c r="AJ85" s="283" t="s">
        <v>457</v>
      </c>
      <c r="AK85" s="283" t="s">
        <v>457</v>
      </c>
      <c r="AL85" s="348" t="s">
        <v>457</v>
      </c>
      <c r="AM85" s="283" t="s">
        <v>458</v>
      </c>
      <c r="AN85" s="283" t="s">
        <v>458</v>
      </c>
      <c r="AO85" s="283" t="s">
        <v>458</v>
      </c>
      <c r="AP85" s="283" t="s">
        <v>457</v>
      </c>
      <c r="AQ85" s="283" t="s">
        <v>458</v>
      </c>
      <c r="AR85" s="283" t="s">
        <v>458</v>
      </c>
      <c r="AS85" s="283" t="s">
        <v>458</v>
      </c>
      <c r="AT85" s="283" t="s">
        <v>457</v>
      </c>
      <c r="AU85" s="283" t="s">
        <v>458</v>
      </c>
      <c r="AV85" s="283" t="s">
        <v>457</v>
      </c>
      <c r="AW85" s="283" t="s">
        <v>458</v>
      </c>
      <c r="AX85" s="283" t="s">
        <v>458</v>
      </c>
      <c r="AY85" s="283" t="s">
        <v>458</v>
      </c>
      <c r="AZ85" s="283" t="s">
        <v>458</v>
      </c>
      <c r="BA85" s="283" t="s">
        <v>458</v>
      </c>
      <c r="BB85" s="283" t="s">
        <v>458</v>
      </c>
      <c r="BC85" s="283" t="s">
        <v>457</v>
      </c>
      <c r="BD85" s="283" t="s">
        <v>457</v>
      </c>
      <c r="BE85" s="283" t="s">
        <v>458</v>
      </c>
      <c r="BF85" s="283" t="s">
        <v>458</v>
      </c>
      <c r="BG85" s="283" t="s">
        <v>457</v>
      </c>
      <c r="BH85" s="283" t="s">
        <v>458</v>
      </c>
      <c r="BI85" s="283" t="s">
        <v>457</v>
      </c>
      <c r="BJ85" s="283" t="s">
        <v>457</v>
      </c>
      <c r="BK85" s="283" t="s">
        <v>457</v>
      </c>
      <c r="BL85" s="352">
        <f t="shared" si="14"/>
        <v>32</v>
      </c>
      <c r="BM85" s="353">
        <f t="shared" si="15"/>
        <v>0.52459016393442626</v>
      </c>
      <c r="BN85" s="352">
        <f t="shared" si="16"/>
        <v>29</v>
      </c>
      <c r="BO85" s="353">
        <f t="shared" si="17"/>
        <v>0.47540983606557374</v>
      </c>
      <c r="BP85" s="354">
        <f t="shared" si="18"/>
        <v>1.103448275862069</v>
      </c>
      <c r="BQ85" s="352">
        <f t="shared" si="19"/>
        <v>0</v>
      </c>
      <c r="BR85" s="353">
        <f t="shared" si="20"/>
        <v>0</v>
      </c>
    </row>
    <row r="86" spans="1:70" ht="15.75" x14ac:dyDescent="0.25">
      <c r="A86" s="187" t="s">
        <v>320</v>
      </c>
      <c r="B86" s="188" t="s">
        <v>127</v>
      </c>
      <c r="C86" s="283" t="s">
        <v>457</v>
      </c>
      <c r="D86" s="283" t="s">
        <v>457</v>
      </c>
      <c r="E86" s="283" t="s">
        <v>457</v>
      </c>
      <c r="F86" s="283" t="s">
        <v>457</v>
      </c>
      <c r="G86" s="283" t="s">
        <v>457</v>
      </c>
      <c r="H86" s="283" t="s">
        <v>457</v>
      </c>
      <c r="I86" s="283" t="s">
        <v>457</v>
      </c>
      <c r="J86" s="283" t="s">
        <v>458</v>
      </c>
      <c r="K86" s="283" t="s">
        <v>457</v>
      </c>
      <c r="L86" s="283" t="s">
        <v>457</v>
      </c>
      <c r="M86" s="283" t="s">
        <v>458</v>
      </c>
      <c r="N86" s="283" t="s">
        <v>458</v>
      </c>
      <c r="O86" s="283" t="s">
        <v>457</v>
      </c>
      <c r="P86" s="283" t="s">
        <v>457</v>
      </c>
      <c r="Q86" s="283" t="s">
        <v>458</v>
      </c>
      <c r="R86" s="283" t="s">
        <v>457</v>
      </c>
      <c r="S86" s="283" t="s">
        <v>457</v>
      </c>
      <c r="T86" s="283" t="s">
        <v>458</v>
      </c>
      <c r="U86" s="283" t="s">
        <v>458</v>
      </c>
      <c r="V86" s="283" t="s">
        <v>457</v>
      </c>
      <c r="W86" s="283" t="s">
        <v>457</v>
      </c>
      <c r="X86" s="283" t="s">
        <v>458</v>
      </c>
      <c r="Y86" s="283" t="s">
        <v>458</v>
      </c>
      <c r="Z86" s="283" t="s">
        <v>458</v>
      </c>
      <c r="AA86" s="283" t="s">
        <v>458</v>
      </c>
      <c r="AB86" s="283" t="s">
        <v>458</v>
      </c>
      <c r="AC86" s="283" t="s">
        <v>458</v>
      </c>
      <c r="AD86" s="283" t="s">
        <v>458</v>
      </c>
      <c r="AE86" s="283" t="s">
        <v>457</v>
      </c>
      <c r="AF86" s="283" t="s">
        <v>457</v>
      </c>
      <c r="AG86" s="283" t="s">
        <v>457</v>
      </c>
      <c r="AH86" s="283" t="s">
        <v>457</v>
      </c>
      <c r="AI86" s="283" t="s">
        <v>457</v>
      </c>
      <c r="AJ86" s="283" t="s">
        <v>457</v>
      </c>
      <c r="AK86" s="283" t="s">
        <v>457</v>
      </c>
      <c r="AL86" s="348" t="s">
        <v>457</v>
      </c>
      <c r="AM86" s="283" t="s">
        <v>458</v>
      </c>
      <c r="AN86" s="283" t="s">
        <v>458</v>
      </c>
      <c r="AO86" s="283" t="s">
        <v>458</v>
      </c>
      <c r="AP86" s="283" t="s">
        <v>457</v>
      </c>
      <c r="AQ86" s="283" t="s">
        <v>458</v>
      </c>
      <c r="AR86" s="283" t="s">
        <v>458</v>
      </c>
      <c r="AS86" s="283" t="s">
        <v>458</v>
      </c>
      <c r="AT86" s="283" t="s">
        <v>457</v>
      </c>
      <c r="AU86" s="283" t="s">
        <v>458</v>
      </c>
      <c r="AV86" s="283" t="s">
        <v>457</v>
      </c>
      <c r="AW86" s="283" t="s">
        <v>458</v>
      </c>
      <c r="AX86" s="283" t="s">
        <v>458</v>
      </c>
      <c r="AY86" s="283" t="s">
        <v>458</v>
      </c>
      <c r="AZ86" s="283" t="s">
        <v>458</v>
      </c>
      <c r="BA86" s="283" t="s">
        <v>458</v>
      </c>
      <c r="BB86" s="283" t="s">
        <v>458</v>
      </c>
      <c r="BC86" s="283" t="s">
        <v>457</v>
      </c>
      <c r="BD86" s="283" t="s">
        <v>457</v>
      </c>
      <c r="BE86" s="283" t="s">
        <v>458</v>
      </c>
      <c r="BF86" s="283" t="s">
        <v>458</v>
      </c>
      <c r="BG86" s="283" t="s">
        <v>457</v>
      </c>
      <c r="BH86" s="283" t="s">
        <v>458</v>
      </c>
      <c r="BI86" s="283" t="s">
        <v>457</v>
      </c>
      <c r="BJ86" s="283" t="s">
        <v>457</v>
      </c>
      <c r="BK86" s="283" t="s">
        <v>457</v>
      </c>
      <c r="BL86" s="352">
        <f t="shared" si="14"/>
        <v>32</v>
      </c>
      <c r="BM86" s="353">
        <f t="shared" si="15"/>
        <v>0.52459016393442626</v>
      </c>
      <c r="BN86" s="352">
        <f t="shared" si="16"/>
        <v>29</v>
      </c>
      <c r="BO86" s="353">
        <f t="shared" si="17"/>
        <v>0.47540983606557374</v>
      </c>
      <c r="BP86" s="354">
        <f t="shared" si="18"/>
        <v>1.103448275862069</v>
      </c>
      <c r="BQ86" s="352">
        <f t="shared" si="19"/>
        <v>0</v>
      </c>
      <c r="BR86" s="353">
        <f t="shared" si="20"/>
        <v>0</v>
      </c>
    </row>
    <row r="87" spans="1:70" ht="15.75" x14ac:dyDescent="0.25">
      <c r="A87" s="187" t="s">
        <v>321</v>
      </c>
      <c r="B87" s="188" t="s">
        <v>128</v>
      </c>
      <c r="C87" s="283" t="s">
        <v>457</v>
      </c>
      <c r="D87" s="283" t="s">
        <v>457</v>
      </c>
      <c r="E87" s="283" t="s">
        <v>457</v>
      </c>
      <c r="F87" s="283" t="s">
        <v>457</v>
      </c>
      <c r="G87" s="283" t="s">
        <v>457</v>
      </c>
      <c r="H87" s="283" t="s">
        <v>457</v>
      </c>
      <c r="I87" s="283" t="s">
        <v>457</v>
      </c>
      <c r="J87" s="283" t="s">
        <v>458</v>
      </c>
      <c r="K87" s="283" t="s">
        <v>457</v>
      </c>
      <c r="L87" s="283" t="s">
        <v>457</v>
      </c>
      <c r="M87" s="283" t="s">
        <v>458</v>
      </c>
      <c r="N87" s="283" t="s">
        <v>458</v>
      </c>
      <c r="O87" s="283" t="s">
        <v>457</v>
      </c>
      <c r="P87" s="283" t="s">
        <v>457</v>
      </c>
      <c r="Q87" s="283" t="s">
        <v>458</v>
      </c>
      <c r="R87" s="283" t="s">
        <v>457</v>
      </c>
      <c r="S87" s="283" t="s">
        <v>457</v>
      </c>
      <c r="T87" s="283" t="s">
        <v>458</v>
      </c>
      <c r="U87" s="283" t="s">
        <v>458</v>
      </c>
      <c r="V87" s="283" t="s">
        <v>457</v>
      </c>
      <c r="W87" s="283" t="s">
        <v>457</v>
      </c>
      <c r="X87" s="283" t="s">
        <v>458</v>
      </c>
      <c r="Y87" s="283" t="s">
        <v>458</v>
      </c>
      <c r="Z87" s="283" t="s">
        <v>458</v>
      </c>
      <c r="AA87" s="283" t="s">
        <v>458</v>
      </c>
      <c r="AB87" s="283" t="s">
        <v>458</v>
      </c>
      <c r="AC87" s="283" t="s">
        <v>458</v>
      </c>
      <c r="AD87" s="283" t="s">
        <v>458</v>
      </c>
      <c r="AE87" s="283" t="s">
        <v>457</v>
      </c>
      <c r="AF87" s="283" t="s">
        <v>457</v>
      </c>
      <c r="AG87" s="283" t="s">
        <v>457</v>
      </c>
      <c r="AH87" s="283" t="s">
        <v>457</v>
      </c>
      <c r="AI87" s="283" t="s">
        <v>457</v>
      </c>
      <c r="AJ87" s="283" t="s">
        <v>457</v>
      </c>
      <c r="AK87" s="283" t="s">
        <v>457</v>
      </c>
      <c r="AL87" s="348" t="s">
        <v>457</v>
      </c>
      <c r="AM87" s="283" t="s">
        <v>458</v>
      </c>
      <c r="AN87" s="283" t="s">
        <v>458</v>
      </c>
      <c r="AO87" s="283" t="s">
        <v>458</v>
      </c>
      <c r="AP87" s="283" t="s">
        <v>457</v>
      </c>
      <c r="AQ87" s="283" t="s">
        <v>458</v>
      </c>
      <c r="AR87" s="283" t="s">
        <v>458</v>
      </c>
      <c r="AS87" s="283" t="s">
        <v>458</v>
      </c>
      <c r="AT87" s="283" t="s">
        <v>457</v>
      </c>
      <c r="AU87" s="283" t="s">
        <v>458</v>
      </c>
      <c r="AV87" s="283" t="s">
        <v>457</v>
      </c>
      <c r="AW87" s="283" t="s">
        <v>458</v>
      </c>
      <c r="AX87" s="283" t="s">
        <v>458</v>
      </c>
      <c r="AY87" s="283" t="s">
        <v>458</v>
      </c>
      <c r="AZ87" s="283" t="s">
        <v>458</v>
      </c>
      <c r="BA87" s="283" t="s">
        <v>458</v>
      </c>
      <c r="BB87" s="283" t="s">
        <v>458</v>
      </c>
      <c r="BC87" s="283" t="s">
        <v>457</v>
      </c>
      <c r="BD87" s="283" t="s">
        <v>457</v>
      </c>
      <c r="BE87" s="283" t="s">
        <v>458</v>
      </c>
      <c r="BF87" s="283" t="s">
        <v>458</v>
      </c>
      <c r="BG87" s="283" t="s">
        <v>457</v>
      </c>
      <c r="BH87" s="283" t="s">
        <v>458</v>
      </c>
      <c r="BI87" s="283" t="s">
        <v>457</v>
      </c>
      <c r="BJ87" s="283" t="s">
        <v>457</v>
      </c>
      <c r="BK87" s="283" t="s">
        <v>457</v>
      </c>
      <c r="BL87" s="352">
        <f t="shared" si="14"/>
        <v>32</v>
      </c>
      <c r="BM87" s="353">
        <f t="shared" si="15"/>
        <v>0.52459016393442626</v>
      </c>
      <c r="BN87" s="352">
        <f t="shared" si="16"/>
        <v>29</v>
      </c>
      <c r="BO87" s="353">
        <f t="shared" si="17"/>
        <v>0.47540983606557374</v>
      </c>
      <c r="BP87" s="354">
        <f t="shared" si="18"/>
        <v>1.103448275862069</v>
      </c>
      <c r="BQ87" s="352">
        <f t="shared" si="19"/>
        <v>0</v>
      </c>
      <c r="BR87" s="353">
        <f t="shared" si="20"/>
        <v>0</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L86"/>
  <sheetViews>
    <sheetView zoomScale="80" zoomScaleNormal="80" workbookViewId="0">
      <pane xSplit="1" ySplit="2" topLeftCell="I3" activePane="bottomRight" state="frozen"/>
      <selection pane="topRight" activeCell="B1" sqref="B1"/>
      <selection pane="bottomLeft" activeCell="A3" sqref="A3"/>
      <selection pane="bottomRight" activeCell="P9" sqref="P9"/>
    </sheetView>
  </sheetViews>
  <sheetFormatPr defaultRowHeight="15" x14ac:dyDescent="0.25"/>
  <cols>
    <col min="2" max="40" width="5.28515625" customWidth="1"/>
    <col min="41" max="43" width="5.28515625" style="4" customWidth="1"/>
    <col min="44" max="49" width="5.28515625" customWidth="1"/>
    <col min="50" max="53" width="5.28515625" style="4" customWidth="1"/>
    <col min="54" max="59" width="5.28515625" customWidth="1"/>
    <col min="60" max="60" width="10.85546875" bestFit="1" customWidth="1"/>
    <col min="61" max="61" width="10.140625" bestFit="1" customWidth="1"/>
    <col min="62" max="62" width="12.42578125" bestFit="1" customWidth="1"/>
    <col min="63" max="64" width="8.85546875" bestFit="1" customWidth="1"/>
  </cols>
  <sheetData>
    <row r="1" spans="1:64" ht="175.5" customHeight="1" x14ac:dyDescent="0.25">
      <c r="A1" t="s">
        <v>223</v>
      </c>
      <c r="B1" s="41" t="s">
        <v>395</v>
      </c>
      <c r="C1" s="41" t="s">
        <v>396</v>
      </c>
      <c r="D1" s="41" t="s">
        <v>398</v>
      </c>
      <c r="E1" s="41" t="s">
        <v>399</v>
      </c>
      <c r="F1" s="41" t="s">
        <v>397</v>
      </c>
      <c r="G1" s="41" t="s">
        <v>401</v>
      </c>
      <c r="H1" s="41" t="s">
        <v>402</v>
      </c>
      <c r="I1" s="41" t="s">
        <v>403</v>
      </c>
      <c r="J1" s="41" t="s">
        <v>404</v>
      </c>
      <c r="K1" s="41" t="s">
        <v>405</v>
      </c>
      <c r="L1" s="41" t="s">
        <v>406</v>
      </c>
      <c r="M1" s="41" t="s">
        <v>407</v>
      </c>
      <c r="N1" s="41" t="s">
        <v>408</v>
      </c>
      <c r="O1" s="41" t="s">
        <v>409</v>
      </c>
      <c r="P1" s="41" t="s">
        <v>410</v>
      </c>
      <c r="Q1" s="41" t="s">
        <v>411</v>
      </c>
      <c r="R1" s="41" t="s">
        <v>412</v>
      </c>
      <c r="S1" s="41" t="s">
        <v>413</v>
      </c>
      <c r="T1" s="41" t="s">
        <v>414</v>
      </c>
      <c r="U1" s="41" t="s">
        <v>415</v>
      </c>
      <c r="V1" s="41" t="s">
        <v>416</v>
      </c>
      <c r="W1" s="41" t="s">
        <v>417</v>
      </c>
      <c r="X1" s="41" t="s">
        <v>418</v>
      </c>
      <c r="Y1" s="41" t="s">
        <v>419</v>
      </c>
      <c r="Z1" s="41" t="s">
        <v>420</v>
      </c>
      <c r="AA1" s="41" t="s">
        <v>421</v>
      </c>
      <c r="AB1" s="41" t="s">
        <v>421</v>
      </c>
      <c r="AC1" s="41" t="s">
        <v>422</v>
      </c>
      <c r="AD1" s="41" t="s">
        <v>423</v>
      </c>
      <c r="AE1" s="41" t="s">
        <v>424</v>
      </c>
      <c r="AF1" s="41" t="s">
        <v>425</v>
      </c>
      <c r="AG1" s="41" t="s">
        <v>426</v>
      </c>
      <c r="AH1" s="41" t="s">
        <v>427</v>
      </c>
      <c r="AI1" s="41" t="s">
        <v>428</v>
      </c>
      <c r="AJ1" s="41" t="s">
        <v>429</v>
      </c>
      <c r="AK1" s="41" t="s">
        <v>430</v>
      </c>
      <c r="AL1" s="41" t="s">
        <v>431</v>
      </c>
      <c r="AM1" s="41" t="s">
        <v>432</v>
      </c>
      <c r="AN1" s="41" t="s">
        <v>433</v>
      </c>
      <c r="AO1" s="34" t="s">
        <v>434</v>
      </c>
      <c r="AP1" s="34" t="s">
        <v>435</v>
      </c>
      <c r="AQ1" s="34" t="s">
        <v>436</v>
      </c>
      <c r="AR1" s="41" t="s">
        <v>437</v>
      </c>
      <c r="AS1" s="41" t="s">
        <v>438</v>
      </c>
      <c r="AT1" s="41" t="s">
        <v>439</v>
      </c>
      <c r="AU1" s="41" t="s">
        <v>440</v>
      </c>
      <c r="AV1" s="41" t="s">
        <v>441</v>
      </c>
      <c r="AW1" s="41" t="s">
        <v>442</v>
      </c>
      <c r="AX1" s="41" t="s">
        <v>443</v>
      </c>
      <c r="AY1" s="41" t="s">
        <v>444</v>
      </c>
      <c r="AZ1" s="41" t="s">
        <v>445</v>
      </c>
      <c r="BA1" s="41" t="s">
        <v>446</v>
      </c>
      <c r="BB1" s="41" t="s">
        <v>447</v>
      </c>
      <c r="BC1" s="41" t="s">
        <v>448</v>
      </c>
      <c r="BD1" s="41" t="s">
        <v>449</v>
      </c>
      <c r="BE1" s="41" t="s">
        <v>450</v>
      </c>
      <c r="BF1" s="41" t="s">
        <v>451</v>
      </c>
      <c r="BG1" s="41" t="s">
        <v>452</v>
      </c>
    </row>
    <row r="2" spans="1:64" x14ac:dyDescent="0.25">
      <c r="A2" t="s">
        <v>41</v>
      </c>
      <c r="B2">
        <v>2015</v>
      </c>
      <c r="C2" s="4">
        <v>2015</v>
      </c>
      <c r="D2" s="4">
        <v>2015</v>
      </c>
      <c r="E2" s="4">
        <v>2015</v>
      </c>
      <c r="F2" s="4">
        <v>2015</v>
      </c>
      <c r="G2" s="4">
        <v>2019</v>
      </c>
      <c r="H2" s="4">
        <v>2019</v>
      </c>
      <c r="I2" s="4">
        <v>2020</v>
      </c>
      <c r="J2" s="4">
        <v>2020</v>
      </c>
      <c r="K2" s="4">
        <v>2021</v>
      </c>
      <c r="L2" s="4">
        <v>2021</v>
      </c>
      <c r="M2" s="4">
        <v>2021</v>
      </c>
      <c r="N2" s="4">
        <v>2019</v>
      </c>
      <c r="O2" s="4">
        <v>2018</v>
      </c>
      <c r="P2" s="4">
        <v>2019</v>
      </c>
      <c r="Q2" s="4">
        <v>2019</v>
      </c>
      <c r="R2" s="4">
        <v>2019</v>
      </c>
      <c r="S2" s="4">
        <v>2019</v>
      </c>
      <c r="T2" s="4">
        <v>2019</v>
      </c>
      <c r="U2" s="4">
        <v>2019</v>
      </c>
      <c r="V2" s="4">
        <v>2019</v>
      </c>
      <c r="W2" s="4">
        <v>2019</v>
      </c>
      <c r="X2" s="4">
        <v>2019</v>
      </c>
      <c r="Y2" s="4">
        <v>2019</v>
      </c>
      <c r="Z2" s="4">
        <v>2021</v>
      </c>
      <c r="AA2" s="4">
        <v>2018</v>
      </c>
      <c r="AB2" s="4">
        <v>2019</v>
      </c>
      <c r="AC2" s="4">
        <v>2019</v>
      </c>
      <c r="AD2" s="4">
        <v>2020</v>
      </c>
      <c r="AE2" s="4">
        <v>2020</v>
      </c>
      <c r="AF2" s="4">
        <v>2020</v>
      </c>
      <c r="AG2" s="4">
        <v>2019</v>
      </c>
      <c r="AH2" s="4">
        <v>2019</v>
      </c>
      <c r="AI2" s="4">
        <v>2019</v>
      </c>
      <c r="AJ2" s="4">
        <v>2019</v>
      </c>
      <c r="AK2" s="4">
        <v>2020</v>
      </c>
      <c r="AL2" s="4">
        <v>2019</v>
      </c>
      <c r="AM2" s="4">
        <v>2019</v>
      </c>
      <c r="AN2" s="4">
        <v>2017</v>
      </c>
      <c r="AO2" s="4">
        <v>2020</v>
      </c>
      <c r="AP2" s="4">
        <v>2020</v>
      </c>
      <c r="AQ2" s="4">
        <v>2021</v>
      </c>
      <c r="AR2" s="4">
        <v>2019</v>
      </c>
      <c r="AS2" s="4">
        <v>2020</v>
      </c>
      <c r="AT2" s="4">
        <v>2018</v>
      </c>
      <c r="AU2" s="4">
        <v>2020</v>
      </c>
      <c r="AV2" s="4">
        <v>2020</v>
      </c>
      <c r="AW2" s="4">
        <v>2020</v>
      </c>
      <c r="AX2" s="4">
        <v>2019</v>
      </c>
      <c r="AY2" s="4">
        <v>2019</v>
      </c>
      <c r="AZ2" s="4">
        <v>2019</v>
      </c>
      <c r="BA2" s="4">
        <v>2019</v>
      </c>
      <c r="BB2" s="4">
        <v>2019</v>
      </c>
      <c r="BC2" s="4">
        <v>2019</v>
      </c>
      <c r="BD2" s="4">
        <v>2019</v>
      </c>
      <c r="BE2" s="4">
        <v>2019</v>
      </c>
      <c r="BF2" s="4">
        <v>2021</v>
      </c>
      <c r="BG2" s="4">
        <v>2018</v>
      </c>
      <c r="BH2" t="s">
        <v>44</v>
      </c>
      <c r="BI2" t="s">
        <v>43</v>
      </c>
      <c r="BJ2" t="s">
        <v>45</v>
      </c>
      <c r="BK2" t="s">
        <v>46</v>
      </c>
      <c r="BL2" t="s">
        <v>47</v>
      </c>
    </row>
    <row r="3" spans="1:64" x14ac:dyDescent="0.25">
      <c r="A3" t="s">
        <v>48</v>
      </c>
      <c r="B3" s="42">
        <f>IF('Дата индикатора'!C4="нет данных","x",$B$2-'Дата индикатора'!C4)</f>
        <v>0</v>
      </c>
      <c r="C3" s="42">
        <f>IF('Дата индикатора'!D4="нет данных","x",$C$2-'Дата индикатора'!D4)</f>
        <v>0</v>
      </c>
      <c r="D3" s="42">
        <f>IF('Дата индикатора'!E4="нет данных","x",$C$2-'Дата индикатора'!E4)</f>
        <v>5</v>
      </c>
      <c r="E3" s="42">
        <f>IF('Дата индикатора'!F4="нет данных","x",$E$2-'Дата индикатора'!F4)</f>
        <v>5</v>
      </c>
      <c r="F3" s="42">
        <f>IF('Дата индикатора'!G4="нет данных","x",$F$2-'Дата индикатора'!G4)</f>
        <v>0</v>
      </c>
      <c r="G3" s="42">
        <f>IF('Дата индикатора'!H4="нет данных","x",$G$2-'Дата индикатора'!H4)</f>
        <v>0</v>
      </c>
      <c r="H3" s="42">
        <f>IF('Дата индикатора'!I4="нет данных","x",$H$2-'Дата индикатора'!I4)</f>
        <v>0</v>
      </c>
      <c r="I3" s="42">
        <f>IF('Дата индикатора'!J4="нет данных","x",$I$2-'Дата индикатора'!J4)</f>
        <v>0</v>
      </c>
      <c r="J3" s="42">
        <f>IF('Дата индикатора'!K4="нет данных","x",$J$2-'Дата индикатора'!K4)</f>
        <v>0</v>
      </c>
      <c r="K3" s="42">
        <f>IF('Дата индикатора'!L4="нет данных","x",$K$2-'Дата индикатора'!L4)</f>
        <v>0</v>
      </c>
      <c r="L3" s="42">
        <f>IF('Дата индикатора'!M4="нет данных","x",$L$2-'Дата индикатора'!M4)</f>
        <v>0</v>
      </c>
      <c r="M3" s="42">
        <f>IF('Дата индикатора'!N4="нет данных","x",$M$2-'Дата индикатора'!N4)</f>
        <v>0</v>
      </c>
      <c r="N3" s="42">
        <f>IF('Дата индикатора'!O4="нет данных","x",$N$2-'Дата индикатора'!O4)</f>
        <v>0</v>
      </c>
      <c r="O3" s="42">
        <f>IF('Дата индикатора'!P4="нет данных","x",$O$2-'Дата индикатора'!P4)</f>
        <v>3</v>
      </c>
      <c r="P3" s="42">
        <f>IF('Дата индикатора'!Q4="нет данных","x",$P$2-'Дата индикатора'!Q4)</f>
        <v>0</v>
      </c>
      <c r="Q3" s="42">
        <f>IF('Дата индикатора'!R4="нет данных","x",$Q$2-'Дата индикатора'!R4)</f>
        <v>2</v>
      </c>
      <c r="R3" s="42">
        <f>IF('Дата индикатора'!S4="нет данных","x",$R$2-'Дата индикатора'!S4)</f>
        <v>0</v>
      </c>
      <c r="S3" s="42">
        <f>IF('Дата индикатора'!T4="нет данных","x",$S$2-'Дата индикатора'!T4)</f>
        <v>8</v>
      </c>
      <c r="T3" s="42">
        <f>IF('Дата индикатора'!U4="нет данных","x",$T$2-'Дата индикатора'!U4)</f>
        <v>8</v>
      </c>
      <c r="U3" s="42">
        <f>IF('Дата индикатора'!V4="нет данных","x",$U$2-'Дата индикатора'!V4)</f>
        <v>0</v>
      </c>
      <c r="V3" s="42">
        <f>IF('Дата индикатора'!W4="нет данных","x",$V$2-'Дата индикатора'!W4)</f>
        <v>0</v>
      </c>
      <c r="W3" s="42">
        <f>IF('Дата индикатора'!X4="нет данных","x",$W$2-'Дата индикатора'!X4)</f>
        <v>2</v>
      </c>
      <c r="X3" s="42">
        <f>IF('Дата индикатора'!Y4="нет данных","x",$X$2-'Дата индикатора'!Y4)</f>
        <v>2</v>
      </c>
      <c r="Y3" s="42">
        <f>IF('Дата индикатора'!Z4="нет данных","x",$Y$2-'Дата индикатора'!Z4)</f>
        <v>0</v>
      </c>
      <c r="Z3" s="42">
        <f>IF('Дата индикатора'!AA4="нет данных","x",$Z$2-'Дата индикатора'!AA4)</f>
        <v>0</v>
      </c>
      <c r="AA3" s="42">
        <f>IF('Дата индикатора'!AB4="нет данных","x",$AA$2-'Дата индикатора'!AB4)</f>
        <v>0</v>
      </c>
      <c r="AB3" s="42">
        <f>IF('Дата индикатора'!AC4="нет данных","x",$AB$2-'Дата индикатора'!AC4)</f>
        <v>0</v>
      </c>
      <c r="AC3" s="42">
        <f>IF('Дата индикатора'!AD4="нет данных","x",$AC$2-'Дата индикатора'!AD4)</f>
        <v>0</v>
      </c>
      <c r="AD3" s="42">
        <f>IF('Дата индикатора'!AE4="нет данных","x",$AD$2-'Дата индикатора'!AE4)</f>
        <v>0</v>
      </c>
      <c r="AE3" s="42">
        <f>IF('Дата индикатора'!AF4="нет данных","x",$AE$2-'Дата индикатора'!AF4)</f>
        <v>0</v>
      </c>
      <c r="AF3" s="42">
        <f>IF('Дата индикатора'!AG4="нет данных","x",$AF$2-'Дата индикатора'!AG4)</f>
        <v>0</v>
      </c>
      <c r="AG3" s="42">
        <f>IF('Дата индикатора'!AH4="нет данных","x",$AG$2-'Дата индикатора'!AH4)</f>
        <v>0</v>
      </c>
      <c r="AH3" s="42">
        <f>IF('Дата индикатора'!AI4="нет данных","x",$AH$2-'Дата индикатора'!AI4)</f>
        <v>0</v>
      </c>
      <c r="AI3" s="42">
        <f>IF('Дата индикатора'!AJ4="нет данных","x",$AI$2-'Дата индикатора'!AJ4)</f>
        <v>0</v>
      </c>
      <c r="AJ3" s="42">
        <f>IF('Дата индикатора'!AK4="нет данных","x",$AJ$2-'Дата индикатора'!AK4)</f>
        <v>3</v>
      </c>
      <c r="AK3" s="42">
        <f>IF('Дата индикатора'!AL4="нет данных","x",$AK$2-'Дата индикатора'!AL4)</f>
        <v>0</v>
      </c>
      <c r="AL3" s="42">
        <f>IF('Дата индикатора'!AM4="нет данных","x",$AL$2-'Дата индикатора'!AM4)</f>
        <v>0</v>
      </c>
      <c r="AM3" s="42">
        <f>IF('Дата индикатора'!AN4="нет данных","x",$AM$2-'Дата индикатора'!AN4)</f>
        <v>0</v>
      </c>
      <c r="AN3" s="42">
        <f>IF('Дата индикатора'!AO4="нет данных","x",$AN$2-'Дата индикатора'!AO4)</f>
        <v>0</v>
      </c>
      <c r="AO3" s="42">
        <f>IF('Дата индикатора'!AP4="нет данных","x",$AO$2-'Дата индикатора'!AP4)</f>
        <v>0</v>
      </c>
      <c r="AP3" s="42">
        <f>IF('Дата индикатора'!AQ4="нет данных","x",$AP$2-'Дата индикатора'!AQ4)</f>
        <v>0</v>
      </c>
      <c r="AQ3" s="42">
        <f>IF('Дата индикатора'!AR4="нет данных","x",$AQ$2-'Дата индикатора'!AR4)</f>
        <v>0</v>
      </c>
      <c r="AR3" s="42">
        <f>IF('Дата индикатора'!AS4="нет данных","x",$AR$2-'Дата индикатора'!AS4)</f>
        <v>0</v>
      </c>
      <c r="AS3" s="42">
        <f>IF('Дата индикатора'!AT4="нет данных","x",$AS$2-'Дата индикатора'!AT4)</f>
        <v>0</v>
      </c>
      <c r="AT3" s="42">
        <f>IF('Дата индикатора'!AU4="нет данных","x",$AT$2-'Дата индикатора'!AU4)</f>
        <v>0</v>
      </c>
      <c r="AU3" s="42">
        <f>IF('Дата индикатора'!AV4="нет данных","x",$AU$2-'Дата индикатора'!AV4)</f>
        <v>0</v>
      </c>
      <c r="AV3" s="42">
        <f>IF('Дата индикатора'!AW4="нет данных","x",$AV$2-'Дата индикатора'!AW4)</f>
        <v>0</v>
      </c>
      <c r="AW3" s="42">
        <f>IF('Дата индикатора'!AX4="нет данных","x",$AW$2-'Дата индикатора'!AX4)</f>
        <v>0</v>
      </c>
      <c r="AX3" s="42">
        <f>IF('Дата индикатора'!AY4="нет данных","x",$AX$2-'Дата индикатора'!AY4)</f>
        <v>0</v>
      </c>
      <c r="AY3" s="42">
        <f>IF('Дата индикатора'!AZ4="нет данных","x",$AY$2-'Дата индикатора'!AZ4)</f>
        <v>0</v>
      </c>
      <c r="AZ3" s="42">
        <f>IF('Дата индикатора'!BA4="нет данных","x",$AZ$2-'Дата индикатора'!BA4)</f>
        <v>0</v>
      </c>
      <c r="BA3" s="42" t="str">
        <f>IF('Дата индикатора'!BB4="нет данных","x",$BA$2-'Дата индикатора'!BB4)</f>
        <v>x</v>
      </c>
      <c r="BB3" s="42">
        <f>IF('Дата индикатора'!BC4="нет данных","x",$BB$2-'Дата индикатора'!BC4)</f>
        <v>0</v>
      </c>
      <c r="BC3" s="42">
        <f>IF('Дата индикатора'!BD4="нет данных","x",$BC$2-'Дата индикатора'!BD4)</f>
        <v>0</v>
      </c>
      <c r="BD3" s="42">
        <f>IF('Дата индикатора'!BE4="нет данных","x",$BD$2-'Дата индикатора'!BE4)</f>
        <v>2</v>
      </c>
      <c r="BE3" s="42">
        <f>IF('Дата индикатора'!BF4="нет данных","x",$BE$2-'Дата индикатора'!BF4)</f>
        <v>2</v>
      </c>
      <c r="BF3" s="42">
        <f>IF('Дата индикатора'!BG4="нет данных","x",$BF$2-'Дата индикатора'!BG4)</f>
        <v>1</v>
      </c>
      <c r="BG3" s="42">
        <f>IF('Дата индикатора'!BH4="нет данных","x",$BG$2-'Дата индикатора'!BH4)</f>
        <v>0</v>
      </c>
      <c r="BH3" s="4">
        <f t="shared" ref="BH3:BH34" si="0">SUM(B3:BG3)</f>
        <v>43</v>
      </c>
      <c r="BI3" s="43">
        <f>BH3/COUNT(B3:BG3)</f>
        <v>0.75438596491228072</v>
      </c>
      <c r="BJ3" s="4">
        <f t="shared" ref="BJ3:BJ34" si="1">COUNTIF(B3:BG3,"&gt;0")</f>
        <v>12</v>
      </c>
      <c r="BK3" s="43">
        <f t="shared" ref="BK3:BK34" si="2">_xlfn.STDEV.P(B3:BG3)</f>
        <v>1.7994219515730645</v>
      </c>
      <c r="BL3" s="45">
        <f t="shared" ref="BL3:BL34" si="3">MEDIAN(B3:BG3)</f>
        <v>0</v>
      </c>
    </row>
    <row r="4" spans="1:64" x14ac:dyDescent="0.25">
      <c r="A4" t="s">
        <v>49</v>
      </c>
      <c r="B4" s="42">
        <f>IF('Дата индикатора'!C5="нет данных","x",$B$2-'Дата индикатора'!C5)</f>
        <v>0</v>
      </c>
      <c r="C4" s="42">
        <f>IF('Дата индикатора'!D5="нет данных","x",$C$2-'Дата индикатора'!D5)</f>
        <v>0</v>
      </c>
      <c r="D4" s="42">
        <f>IF('Дата индикатора'!E5="нет данных","x",$C$2-'Дата индикатора'!E5)</f>
        <v>5</v>
      </c>
      <c r="E4" s="42">
        <f>IF('Дата индикатора'!F5="нет данных","x",$E$2-'Дата индикатора'!F5)</f>
        <v>5</v>
      </c>
      <c r="F4" s="42">
        <f>IF('Дата индикатора'!G5="нет данных","x",$F$2-'Дата индикатора'!G5)</f>
        <v>0</v>
      </c>
      <c r="G4" s="42">
        <f>IF('Дата индикатора'!H5="нет данных","x",$G$2-'Дата индикатора'!H5)</f>
        <v>0</v>
      </c>
      <c r="H4" s="42">
        <f>IF('Дата индикатора'!I5="нет данных","x",$H$2-'Дата индикатора'!I5)</f>
        <v>0</v>
      </c>
      <c r="I4" s="42">
        <f>IF('Дата индикатора'!J5="нет данных","x",$I$2-'Дата индикатора'!J5)</f>
        <v>0</v>
      </c>
      <c r="J4" s="42">
        <f>IF('Дата индикатора'!K5="нет данных","x",$J$2-'Дата индикатора'!K5)</f>
        <v>0</v>
      </c>
      <c r="K4" s="42">
        <f>IF('Дата индикатора'!L5="нет данных","x",$K$2-'Дата индикатора'!L5)</f>
        <v>0</v>
      </c>
      <c r="L4" s="42">
        <f>IF('Дата индикатора'!M5="нет данных","x",$L$2-'Дата индикатора'!M5)</f>
        <v>0</v>
      </c>
      <c r="M4" s="42">
        <f>IF('Дата индикатора'!N5="нет данных","x",$M$2-'Дата индикатора'!N5)</f>
        <v>0</v>
      </c>
      <c r="N4" s="42">
        <f>IF('Дата индикатора'!O5="нет данных","x",$N$2-'Дата индикатора'!O5)</f>
        <v>0</v>
      </c>
      <c r="O4" s="42">
        <f>IF('Дата индикатора'!P5="нет данных","x",$O$2-'Дата индикатора'!P5)</f>
        <v>3</v>
      </c>
      <c r="P4" s="42">
        <f>IF('Дата индикатора'!Q5="нет данных","x",$P$2-'Дата индикатора'!Q5)</f>
        <v>0</v>
      </c>
      <c r="Q4" s="42">
        <f>IF('Дата индикатора'!R5="нет данных","x",$Q$2-'Дата индикатора'!R5)</f>
        <v>2</v>
      </c>
      <c r="R4" s="42">
        <f>IF('Дата индикатора'!S5="нет данных","x",$R$2-'Дата индикатора'!S5)</f>
        <v>0</v>
      </c>
      <c r="S4" s="42">
        <f>IF('Дата индикатора'!T5="нет данных","x",$S$2-'Дата индикатора'!T5)</f>
        <v>8</v>
      </c>
      <c r="T4" s="42">
        <f>IF('Дата индикатора'!U5="нет данных","x",$T$2-'Дата индикатора'!U5)</f>
        <v>8</v>
      </c>
      <c r="U4" s="42">
        <f>IF('Дата индикатора'!V5="нет данных","x",$U$2-'Дата индикатора'!V5)</f>
        <v>0</v>
      </c>
      <c r="V4" s="42">
        <f>IF('Дата индикатора'!W5="нет данных","x",$V$2-'Дата индикатора'!W5)</f>
        <v>0</v>
      </c>
      <c r="W4" s="42">
        <f>IF('Дата индикатора'!X5="нет данных","x",$W$2-'Дата индикатора'!X5)</f>
        <v>2</v>
      </c>
      <c r="X4" s="42">
        <f>IF('Дата индикатора'!Y5="нет данных","x",$X$2-'Дата индикатора'!Y5)</f>
        <v>2</v>
      </c>
      <c r="Y4" s="42">
        <f>IF('Дата индикатора'!Z5="нет данных","x",$Y$2-'Дата индикатора'!Z5)</f>
        <v>0</v>
      </c>
      <c r="Z4" s="42">
        <f>IF('Дата индикатора'!AA5="нет данных","x",$Z$2-'Дата индикатора'!AA5)</f>
        <v>0</v>
      </c>
      <c r="AA4" s="42">
        <f>IF('Дата индикатора'!AB5="нет данных","x",$AA$2-'Дата индикатора'!AB5)</f>
        <v>0</v>
      </c>
      <c r="AB4" s="42">
        <f>IF('Дата индикатора'!AC5="нет данных","x",$AB$2-'Дата индикатора'!AC5)</f>
        <v>0</v>
      </c>
      <c r="AC4" s="42">
        <f>IF('Дата индикатора'!AD5="нет данных","x",$AC$2-'Дата индикатора'!AD5)</f>
        <v>0</v>
      </c>
      <c r="AD4" s="42">
        <f>IF('Дата индикатора'!AE5="нет данных","x",$AD$2-'Дата индикатора'!AE5)</f>
        <v>0</v>
      </c>
      <c r="AE4" s="42">
        <f>IF('Дата индикатора'!AF5="нет данных","x",$AE$2-'Дата индикатора'!AF5)</f>
        <v>0</v>
      </c>
      <c r="AF4" s="42">
        <f>IF('Дата индикатора'!AG5="нет данных","x",$AF$2-'Дата индикатора'!AG5)</f>
        <v>0</v>
      </c>
      <c r="AG4" s="42">
        <f>IF('Дата индикатора'!AH5="нет данных","x",$AG$2-'Дата индикатора'!AH5)</f>
        <v>0</v>
      </c>
      <c r="AH4" s="42">
        <f>IF('Дата индикатора'!AI5="нет данных","x",$AH$2-'Дата индикатора'!AI5)</f>
        <v>0</v>
      </c>
      <c r="AI4" s="42">
        <f>IF('Дата индикатора'!AJ5="нет данных","x",$AI$2-'Дата индикатора'!AJ5)</f>
        <v>0</v>
      </c>
      <c r="AJ4" s="42">
        <f>IF('Дата индикатора'!AK5="нет данных","x",$AJ$2-'Дата индикатора'!AK5)</f>
        <v>3</v>
      </c>
      <c r="AK4" s="42">
        <f>IF('Дата индикатора'!AL5="нет данных","x",$AK$2-'Дата индикатора'!AL5)</f>
        <v>0</v>
      </c>
      <c r="AL4" s="42">
        <f>IF('Дата индикатора'!AM5="нет данных","x",$AL$2-'Дата индикатора'!AM5)</f>
        <v>0</v>
      </c>
      <c r="AM4" s="42">
        <f>IF('Дата индикатора'!AN5="нет данных","x",$AM$2-'Дата индикатора'!AN5)</f>
        <v>0</v>
      </c>
      <c r="AN4" s="42">
        <f>IF('Дата индикатора'!AO5="нет данных","x",$AN$2-'Дата индикатора'!AO5)</f>
        <v>0</v>
      </c>
      <c r="AO4" s="42">
        <f>IF('Дата индикатора'!AP5="нет данных","x",$AO$2-'Дата индикатора'!AP5)</f>
        <v>0</v>
      </c>
      <c r="AP4" s="42">
        <f>IF('Дата индикатора'!AQ5="нет данных","x",$AP$2-'Дата индикатора'!AQ5)</f>
        <v>0</v>
      </c>
      <c r="AQ4" s="42">
        <f>IF('Дата индикатора'!AR5="нет данных","x",$AQ$2-'Дата индикатора'!AR5)</f>
        <v>0</v>
      </c>
      <c r="AR4" s="42">
        <f>IF('Дата индикатора'!AS5="нет данных","x",$AR$2-'Дата индикатора'!AS5)</f>
        <v>0</v>
      </c>
      <c r="AS4" s="42">
        <f>IF('Дата индикатора'!AT5="нет данных","x",$AS$2-'Дата индикатора'!AT5)</f>
        <v>0</v>
      </c>
      <c r="AT4" s="42">
        <f>IF('Дата индикатора'!AU5="нет данных","x",$AT$2-'Дата индикатора'!AU5)</f>
        <v>0</v>
      </c>
      <c r="AU4" s="42">
        <f>IF('Дата индикатора'!AV5="нет данных","x",$AU$2-'Дата индикатора'!AV5)</f>
        <v>0</v>
      </c>
      <c r="AV4" s="42">
        <f>IF('Дата индикатора'!AW5="нет данных","x",$AV$2-'Дата индикатора'!AW5)</f>
        <v>0</v>
      </c>
      <c r="AW4" s="42">
        <f>IF('Дата индикатора'!AX5="нет данных","x",$AW$2-'Дата индикатора'!AX5)</f>
        <v>0</v>
      </c>
      <c r="AX4" s="42">
        <f>IF('Дата индикатора'!AY5="нет данных","x",$AX$2-'Дата индикатора'!AY5)</f>
        <v>0</v>
      </c>
      <c r="AY4" s="42">
        <f>IF('Дата индикатора'!AZ5="нет данных","x",$AY$2-'Дата индикатора'!AZ5)</f>
        <v>0</v>
      </c>
      <c r="AZ4" s="42">
        <f>IF('Дата индикатора'!BA5="нет данных","x",$AZ$2-'Дата индикатора'!BA5)</f>
        <v>0</v>
      </c>
      <c r="BA4" s="42" t="str">
        <f>IF('Дата индикатора'!BB5="нет данных","x",$BA$2-'Дата индикатора'!BB5)</f>
        <v>x</v>
      </c>
      <c r="BB4" s="42">
        <f>IF('Дата индикатора'!BC5="нет данных","x",$BB$2-'Дата индикатора'!BC5)</f>
        <v>0</v>
      </c>
      <c r="BC4" s="42">
        <f>IF('Дата индикатора'!BD5="нет данных","x",$BC$2-'Дата индикатора'!BD5)</f>
        <v>0</v>
      </c>
      <c r="BD4" s="42">
        <f>IF('Дата индикатора'!BE5="нет данных","x",$BD$2-'Дата индикатора'!BE5)</f>
        <v>2</v>
      </c>
      <c r="BE4" s="42">
        <f>IF('Дата индикатора'!BF5="нет данных","x",$BE$2-'Дата индикатора'!BF5)</f>
        <v>2</v>
      </c>
      <c r="BF4" s="42">
        <f>IF('Дата индикатора'!BG5="нет данных","x",$BF$2-'Дата индикатора'!BG5)</f>
        <v>1</v>
      </c>
      <c r="BG4" s="42">
        <f>IF('Дата индикатора'!BH5="нет данных","x",$BG$2-'Дата индикатора'!BH5)</f>
        <v>0</v>
      </c>
      <c r="BH4" s="4">
        <f t="shared" si="0"/>
        <v>43</v>
      </c>
      <c r="BI4" s="43">
        <f t="shared" ref="BI4:BI67" si="4">BH4/COUNT(B4:BG4)</f>
        <v>0.75438596491228072</v>
      </c>
      <c r="BJ4" s="4">
        <f t="shared" si="1"/>
        <v>12</v>
      </c>
      <c r="BK4" s="43">
        <f t="shared" si="2"/>
        <v>1.7994219515730645</v>
      </c>
      <c r="BL4" s="45">
        <f t="shared" si="3"/>
        <v>0</v>
      </c>
    </row>
    <row r="5" spans="1:64" x14ac:dyDescent="0.25">
      <c r="A5" t="s">
        <v>50</v>
      </c>
      <c r="B5" s="42">
        <f>IF('Дата индикатора'!C6="нет данных","x",$B$2-'Дата индикатора'!C6)</f>
        <v>0</v>
      </c>
      <c r="C5" s="42">
        <f>IF('Дата индикатора'!D6="нет данных","x",$C$2-'Дата индикатора'!D6)</f>
        <v>0</v>
      </c>
      <c r="D5" s="42">
        <f>IF('Дата индикатора'!E6="нет данных","x",$C$2-'Дата индикатора'!E6)</f>
        <v>5</v>
      </c>
      <c r="E5" s="42">
        <f>IF('Дата индикатора'!F6="нет данных","x",$E$2-'Дата индикатора'!F6)</f>
        <v>5</v>
      </c>
      <c r="F5" s="42">
        <f>IF('Дата индикатора'!G6="нет данных","x",$F$2-'Дата индикатора'!G6)</f>
        <v>0</v>
      </c>
      <c r="G5" s="42">
        <f>IF('Дата индикатора'!H6="нет данных","x",$G$2-'Дата индикатора'!H6)</f>
        <v>0</v>
      </c>
      <c r="H5" s="42">
        <f>IF('Дата индикатора'!I6="нет данных","x",$H$2-'Дата индикатора'!I6)</f>
        <v>0</v>
      </c>
      <c r="I5" s="42">
        <f>IF('Дата индикатора'!J6="нет данных","x",$I$2-'Дата индикатора'!J6)</f>
        <v>0</v>
      </c>
      <c r="J5" s="42">
        <f>IF('Дата индикатора'!K6="нет данных","x",$J$2-'Дата индикатора'!K6)</f>
        <v>0</v>
      </c>
      <c r="K5" s="42">
        <f>IF('Дата индикатора'!L6="нет данных","x",$K$2-'Дата индикатора'!L6)</f>
        <v>0</v>
      </c>
      <c r="L5" s="42">
        <f>IF('Дата индикатора'!M6="нет данных","x",$L$2-'Дата индикатора'!M6)</f>
        <v>0</v>
      </c>
      <c r="M5" s="42">
        <f>IF('Дата индикатора'!N6="нет данных","x",$M$2-'Дата индикатора'!N6)</f>
        <v>0</v>
      </c>
      <c r="N5" s="42">
        <f>IF('Дата индикатора'!O6="нет данных","x",$N$2-'Дата индикатора'!O6)</f>
        <v>0</v>
      </c>
      <c r="O5" s="42">
        <f>IF('Дата индикатора'!P6="нет данных","x",$O$2-'Дата индикатора'!P6)</f>
        <v>3</v>
      </c>
      <c r="P5" s="42">
        <f>IF('Дата индикатора'!Q6="нет данных","x",$P$2-'Дата индикатора'!Q6)</f>
        <v>0</v>
      </c>
      <c r="Q5" s="42">
        <f>IF('Дата индикатора'!R6="нет данных","x",$Q$2-'Дата индикатора'!R6)</f>
        <v>2</v>
      </c>
      <c r="R5" s="42">
        <f>IF('Дата индикатора'!S6="нет данных","x",$R$2-'Дата индикатора'!S6)</f>
        <v>0</v>
      </c>
      <c r="S5" s="42">
        <f>IF('Дата индикатора'!T6="нет данных","x",$S$2-'Дата индикатора'!T6)</f>
        <v>8</v>
      </c>
      <c r="T5" s="42">
        <f>IF('Дата индикатора'!U6="нет данных","x",$T$2-'Дата индикатора'!U6)</f>
        <v>8</v>
      </c>
      <c r="U5" s="42">
        <f>IF('Дата индикатора'!V6="нет данных","x",$U$2-'Дата индикатора'!V6)</f>
        <v>0</v>
      </c>
      <c r="V5" s="42">
        <f>IF('Дата индикатора'!W6="нет данных","x",$V$2-'Дата индикатора'!W6)</f>
        <v>0</v>
      </c>
      <c r="W5" s="42">
        <f>IF('Дата индикатора'!X6="нет данных","x",$W$2-'Дата индикатора'!X6)</f>
        <v>2</v>
      </c>
      <c r="X5" s="42">
        <f>IF('Дата индикатора'!Y6="нет данных","x",$X$2-'Дата индикатора'!Y6)</f>
        <v>2</v>
      </c>
      <c r="Y5" s="42">
        <f>IF('Дата индикатора'!Z6="нет данных","x",$Y$2-'Дата индикатора'!Z6)</f>
        <v>0</v>
      </c>
      <c r="Z5" s="42">
        <f>IF('Дата индикатора'!AA6="нет данных","x",$Z$2-'Дата индикатора'!AA6)</f>
        <v>0</v>
      </c>
      <c r="AA5" s="42">
        <f>IF('Дата индикатора'!AB6="нет данных","x",$AA$2-'Дата индикатора'!AB6)</f>
        <v>0</v>
      </c>
      <c r="AB5" s="42">
        <f>IF('Дата индикатора'!AC6="нет данных","x",$AB$2-'Дата индикатора'!AC6)</f>
        <v>0</v>
      </c>
      <c r="AC5" s="42">
        <f>IF('Дата индикатора'!AD6="нет данных","x",$AC$2-'Дата индикатора'!AD6)</f>
        <v>0</v>
      </c>
      <c r="AD5" s="42">
        <f>IF('Дата индикатора'!AE6="нет данных","x",$AD$2-'Дата индикатора'!AE6)</f>
        <v>0</v>
      </c>
      <c r="AE5" s="42">
        <f>IF('Дата индикатора'!AF6="нет данных","x",$AE$2-'Дата индикатора'!AF6)</f>
        <v>0</v>
      </c>
      <c r="AF5" s="42">
        <f>IF('Дата индикатора'!AG6="нет данных","x",$AF$2-'Дата индикатора'!AG6)</f>
        <v>0</v>
      </c>
      <c r="AG5" s="42">
        <f>IF('Дата индикатора'!AH6="нет данных","x",$AG$2-'Дата индикатора'!AH6)</f>
        <v>0</v>
      </c>
      <c r="AH5" s="42">
        <f>IF('Дата индикатора'!AI6="нет данных","x",$AH$2-'Дата индикатора'!AI6)</f>
        <v>0</v>
      </c>
      <c r="AI5" s="42">
        <f>IF('Дата индикатора'!AJ6="нет данных","x",$AI$2-'Дата индикатора'!AJ6)</f>
        <v>0</v>
      </c>
      <c r="AJ5" s="42">
        <f>IF('Дата индикатора'!AK6="нет данных","x",$AJ$2-'Дата индикатора'!AK6)</f>
        <v>3</v>
      </c>
      <c r="AK5" s="42">
        <f>IF('Дата индикатора'!AL6="нет данных","x",$AK$2-'Дата индикатора'!AL6)</f>
        <v>0</v>
      </c>
      <c r="AL5" s="42">
        <f>IF('Дата индикатора'!AM6="нет данных","x",$AL$2-'Дата индикатора'!AM6)</f>
        <v>0</v>
      </c>
      <c r="AM5" s="42">
        <f>IF('Дата индикатора'!AN6="нет данных","x",$AM$2-'Дата индикатора'!AN6)</f>
        <v>0</v>
      </c>
      <c r="AN5" s="42">
        <f>IF('Дата индикатора'!AO6="нет данных","x",$AN$2-'Дата индикатора'!AO6)</f>
        <v>0</v>
      </c>
      <c r="AO5" s="42">
        <f>IF('Дата индикатора'!AP6="нет данных","x",$AO$2-'Дата индикатора'!AP6)</f>
        <v>0</v>
      </c>
      <c r="AP5" s="42">
        <f>IF('Дата индикатора'!AQ6="нет данных","x",$AP$2-'Дата индикатора'!AQ6)</f>
        <v>0</v>
      </c>
      <c r="AQ5" s="42">
        <f>IF('Дата индикатора'!AR6="нет данных","x",$AQ$2-'Дата индикатора'!AR6)</f>
        <v>0</v>
      </c>
      <c r="AR5" s="42">
        <f>IF('Дата индикатора'!AS6="нет данных","x",$AR$2-'Дата индикатора'!AS6)</f>
        <v>0</v>
      </c>
      <c r="AS5" s="42">
        <f>IF('Дата индикатора'!AT6="нет данных","x",$AS$2-'Дата индикатора'!AT6)</f>
        <v>0</v>
      </c>
      <c r="AT5" s="42">
        <f>IF('Дата индикатора'!AU6="нет данных","x",$AT$2-'Дата индикатора'!AU6)</f>
        <v>0</v>
      </c>
      <c r="AU5" s="42">
        <f>IF('Дата индикатора'!AV6="нет данных","x",$AU$2-'Дата индикатора'!AV6)</f>
        <v>0</v>
      </c>
      <c r="AV5" s="42">
        <f>IF('Дата индикатора'!AW6="нет данных","x",$AV$2-'Дата индикатора'!AW6)</f>
        <v>0</v>
      </c>
      <c r="AW5" s="42">
        <f>IF('Дата индикатора'!AX6="нет данных","x",$AW$2-'Дата индикатора'!AX6)</f>
        <v>0</v>
      </c>
      <c r="AX5" s="42">
        <f>IF('Дата индикатора'!AY6="нет данных","x",$AX$2-'Дата индикатора'!AY6)</f>
        <v>0</v>
      </c>
      <c r="AY5" s="42">
        <f>IF('Дата индикатора'!AZ6="нет данных","x",$AY$2-'Дата индикатора'!AZ6)</f>
        <v>0</v>
      </c>
      <c r="AZ5" s="42">
        <f>IF('Дата индикатора'!BA6="нет данных","x",$AZ$2-'Дата индикатора'!BA6)</f>
        <v>0</v>
      </c>
      <c r="BA5" s="42" t="str">
        <f>IF('Дата индикатора'!BB6="нет данных","x",$BA$2-'Дата индикатора'!BB6)</f>
        <v>x</v>
      </c>
      <c r="BB5" s="42">
        <f>IF('Дата индикатора'!BC6="нет данных","x",$BB$2-'Дата индикатора'!BC6)</f>
        <v>0</v>
      </c>
      <c r="BC5" s="42">
        <f>IF('Дата индикатора'!BD6="нет данных","x",$BC$2-'Дата индикатора'!BD6)</f>
        <v>0</v>
      </c>
      <c r="BD5" s="42">
        <f>IF('Дата индикатора'!BE6="нет данных","x",$BD$2-'Дата индикатора'!BE6)</f>
        <v>2</v>
      </c>
      <c r="BE5" s="42">
        <f>IF('Дата индикатора'!BF6="нет данных","x",$BE$2-'Дата индикатора'!BF6)</f>
        <v>2</v>
      </c>
      <c r="BF5" s="42">
        <f>IF('Дата индикатора'!BG6="нет данных","x",$BF$2-'Дата индикатора'!BG6)</f>
        <v>1</v>
      </c>
      <c r="BG5" s="42">
        <f>IF('Дата индикатора'!BH6="нет данных","x",$BG$2-'Дата индикатора'!BH6)</f>
        <v>0</v>
      </c>
      <c r="BH5" s="4">
        <f t="shared" si="0"/>
        <v>43</v>
      </c>
      <c r="BI5" s="43">
        <f t="shared" si="4"/>
        <v>0.75438596491228072</v>
      </c>
      <c r="BJ5" s="4">
        <f t="shared" si="1"/>
        <v>12</v>
      </c>
      <c r="BK5" s="43">
        <f t="shared" si="2"/>
        <v>1.7994219515730645</v>
      </c>
      <c r="BL5" s="45">
        <f t="shared" si="3"/>
        <v>0</v>
      </c>
    </row>
    <row r="6" spans="1:64" x14ac:dyDescent="0.25">
      <c r="A6" t="s">
        <v>51</v>
      </c>
      <c r="B6" s="42">
        <f>IF('Дата индикатора'!C7="нет данных","x",$B$2-'Дата индикатора'!C7)</f>
        <v>0</v>
      </c>
      <c r="C6" s="42">
        <f>IF('Дата индикатора'!D7="нет данных","x",$C$2-'Дата индикатора'!D7)</f>
        <v>0</v>
      </c>
      <c r="D6" s="42">
        <f>IF('Дата индикатора'!E7="нет данных","x",$C$2-'Дата индикатора'!E7)</f>
        <v>5</v>
      </c>
      <c r="E6" s="42">
        <f>IF('Дата индикатора'!F7="нет данных","x",$E$2-'Дата индикатора'!F7)</f>
        <v>5</v>
      </c>
      <c r="F6" s="42">
        <f>IF('Дата индикатора'!G7="нет данных","x",$F$2-'Дата индикатора'!G7)</f>
        <v>0</v>
      </c>
      <c r="G6" s="42">
        <f>IF('Дата индикатора'!H7="нет данных","x",$G$2-'Дата индикатора'!H7)</f>
        <v>0</v>
      </c>
      <c r="H6" s="42">
        <f>IF('Дата индикатора'!I7="нет данных","x",$H$2-'Дата индикатора'!I7)</f>
        <v>0</v>
      </c>
      <c r="I6" s="42">
        <f>IF('Дата индикатора'!J7="нет данных","x",$I$2-'Дата индикатора'!J7)</f>
        <v>0</v>
      </c>
      <c r="J6" s="42">
        <f>IF('Дата индикатора'!K7="нет данных","x",$J$2-'Дата индикатора'!K7)</f>
        <v>0</v>
      </c>
      <c r="K6" s="42">
        <f>IF('Дата индикатора'!L7="нет данных","x",$K$2-'Дата индикатора'!L7)</f>
        <v>0</v>
      </c>
      <c r="L6" s="42">
        <f>IF('Дата индикатора'!M7="нет данных","x",$L$2-'Дата индикатора'!M7)</f>
        <v>0</v>
      </c>
      <c r="M6" s="42">
        <f>IF('Дата индикатора'!N7="нет данных","x",$M$2-'Дата индикатора'!N7)</f>
        <v>0</v>
      </c>
      <c r="N6" s="42">
        <f>IF('Дата индикатора'!O7="нет данных","x",$N$2-'Дата индикатора'!O7)</f>
        <v>0</v>
      </c>
      <c r="O6" s="42">
        <f>IF('Дата индикатора'!P7="нет данных","x",$O$2-'Дата индикатора'!P7)</f>
        <v>3</v>
      </c>
      <c r="P6" s="42">
        <f>IF('Дата индикатора'!Q7="нет данных","x",$P$2-'Дата индикатора'!Q7)</f>
        <v>0</v>
      </c>
      <c r="Q6" s="42">
        <f>IF('Дата индикатора'!R7="нет данных","x",$Q$2-'Дата индикатора'!R7)</f>
        <v>2</v>
      </c>
      <c r="R6" s="42">
        <f>IF('Дата индикатора'!S7="нет данных","x",$R$2-'Дата индикатора'!S7)</f>
        <v>0</v>
      </c>
      <c r="S6" s="42">
        <f>IF('Дата индикатора'!T7="нет данных","x",$S$2-'Дата индикатора'!T7)</f>
        <v>8</v>
      </c>
      <c r="T6" s="42">
        <f>IF('Дата индикатора'!U7="нет данных","x",$T$2-'Дата индикатора'!U7)</f>
        <v>8</v>
      </c>
      <c r="U6" s="42">
        <f>IF('Дата индикатора'!V7="нет данных","x",$U$2-'Дата индикатора'!V7)</f>
        <v>0</v>
      </c>
      <c r="V6" s="42">
        <f>IF('Дата индикатора'!W7="нет данных","x",$V$2-'Дата индикатора'!W7)</f>
        <v>0</v>
      </c>
      <c r="W6" s="42">
        <f>IF('Дата индикатора'!X7="нет данных","x",$W$2-'Дата индикатора'!X7)</f>
        <v>2</v>
      </c>
      <c r="X6" s="42">
        <f>IF('Дата индикатора'!Y7="нет данных","x",$X$2-'Дата индикатора'!Y7)</f>
        <v>2</v>
      </c>
      <c r="Y6" s="42">
        <f>IF('Дата индикатора'!Z7="нет данных","x",$Y$2-'Дата индикатора'!Z7)</f>
        <v>0</v>
      </c>
      <c r="Z6" s="42">
        <f>IF('Дата индикатора'!AA7="нет данных","x",$Z$2-'Дата индикатора'!AA7)</f>
        <v>0</v>
      </c>
      <c r="AA6" s="42">
        <f>IF('Дата индикатора'!AB7="нет данных","x",$AA$2-'Дата индикатора'!AB7)</f>
        <v>0</v>
      </c>
      <c r="AB6" s="42">
        <f>IF('Дата индикатора'!AC7="нет данных","x",$AB$2-'Дата индикатора'!AC7)</f>
        <v>0</v>
      </c>
      <c r="AC6" s="42">
        <f>IF('Дата индикатора'!AD7="нет данных","x",$AC$2-'Дата индикатора'!AD7)</f>
        <v>0</v>
      </c>
      <c r="AD6" s="42">
        <f>IF('Дата индикатора'!AE7="нет данных","x",$AD$2-'Дата индикатора'!AE7)</f>
        <v>0</v>
      </c>
      <c r="AE6" s="42">
        <f>IF('Дата индикатора'!AF7="нет данных","x",$AE$2-'Дата индикатора'!AF7)</f>
        <v>0</v>
      </c>
      <c r="AF6" s="42">
        <f>IF('Дата индикатора'!AG7="нет данных","x",$AF$2-'Дата индикатора'!AG7)</f>
        <v>0</v>
      </c>
      <c r="AG6" s="42">
        <f>IF('Дата индикатора'!AH7="нет данных","x",$AG$2-'Дата индикатора'!AH7)</f>
        <v>0</v>
      </c>
      <c r="AH6" s="42">
        <f>IF('Дата индикатора'!AI7="нет данных","x",$AH$2-'Дата индикатора'!AI7)</f>
        <v>0</v>
      </c>
      <c r="AI6" s="42">
        <f>IF('Дата индикатора'!AJ7="нет данных","x",$AI$2-'Дата индикатора'!AJ7)</f>
        <v>0</v>
      </c>
      <c r="AJ6" s="42">
        <f>IF('Дата индикатора'!AK7="нет данных","x",$AJ$2-'Дата индикатора'!AK7)</f>
        <v>3</v>
      </c>
      <c r="AK6" s="42">
        <f>IF('Дата индикатора'!AL7="нет данных","x",$AK$2-'Дата индикатора'!AL7)</f>
        <v>0</v>
      </c>
      <c r="AL6" s="42">
        <f>IF('Дата индикатора'!AM7="нет данных","x",$AL$2-'Дата индикатора'!AM7)</f>
        <v>0</v>
      </c>
      <c r="AM6" s="42">
        <f>IF('Дата индикатора'!AN7="нет данных","x",$AM$2-'Дата индикатора'!AN7)</f>
        <v>0</v>
      </c>
      <c r="AN6" s="42">
        <f>IF('Дата индикатора'!AO7="нет данных","x",$AN$2-'Дата индикатора'!AO7)</f>
        <v>0</v>
      </c>
      <c r="AO6" s="42">
        <f>IF('Дата индикатора'!AP7="нет данных","x",$AO$2-'Дата индикатора'!AP7)</f>
        <v>0</v>
      </c>
      <c r="AP6" s="42">
        <f>IF('Дата индикатора'!AQ7="нет данных","x",$AP$2-'Дата индикатора'!AQ7)</f>
        <v>0</v>
      </c>
      <c r="AQ6" s="42">
        <f>IF('Дата индикатора'!AR7="нет данных","x",$AQ$2-'Дата индикатора'!AR7)</f>
        <v>0</v>
      </c>
      <c r="AR6" s="42">
        <f>IF('Дата индикатора'!AS7="нет данных","x",$AR$2-'Дата индикатора'!AS7)</f>
        <v>0</v>
      </c>
      <c r="AS6" s="42">
        <f>IF('Дата индикатора'!AT7="нет данных","x",$AS$2-'Дата индикатора'!AT7)</f>
        <v>0</v>
      </c>
      <c r="AT6" s="42">
        <f>IF('Дата индикатора'!AU7="нет данных","x",$AT$2-'Дата индикатора'!AU7)</f>
        <v>0</v>
      </c>
      <c r="AU6" s="42">
        <f>IF('Дата индикатора'!AV7="нет данных","x",$AU$2-'Дата индикатора'!AV7)</f>
        <v>0</v>
      </c>
      <c r="AV6" s="42">
        <f>IF('Дата индикатора'!AW7="нет данных","x",$AV$2-'Дата индикатора'!AW7)</f>
        <v>0</v>
      </c>
      <c r="AW6" s="42">
        <f>IF('Дата индикатора'!AX7="нет данных","x",$AW$2-'Дата индикатора'!AX7)</f>
        <v>0</v>
      </c>
      <c r="AX6" s="42">
        <f>IF('Дата индикатора'!AY7="нет данных","x",$AX$2-'Дата индикатора'!AY7)</f>
        <v>0</v>
      </c>
      <c r="AY6" s="42">
        <f>IF('Дата индикатора'!AZ7="нет данных","x",$AY$2-'Дата индикатора'!AZ7)</f>
        <v>0</v>
      </c>
      <c r="AZ6" s="42">
        <f>IF('Дата индикатора'!BA7="нет данных","x",$AZ$2-'Дата индикатора'!BA7)</f>
        <v>0</v>
      </c>
      <c r="BA6" s="42" t="str">
        <f>IF('Дата индикатора'!BB7="нет данных","x",$BA$2-'Дата индикатора'!BB7)</f>
        <v>x</v>
      </c>
      <c r="BB6" s="42">
        <f>IF('Дата индикатора'!BC7="нет данных","x",$BB$2-'Дата индикатора'!BC7)</f>
        <v>0</v>
      </c>
      <c r="BC6" s="42">
        <f>IF('Дата индикатора'!BD7="нет данных","x",$BC$2-'Дата индикатора'!BD7)</f>
        <v>0</v>
      </c>
      <c r="BD6" s="42">
        <f>IF('Дата индикатора'!BE7="нет данных","x",$BD$2-'Дата индикатора'!BE7)</f>
        <v>2</v>
      </c>
      <c r="BE6" s="42">
        <f>IF('Дата индикатора'!BF7="нет данных","x",$BE$2-'Дата индикатора'!BF7)</f>
        <v>2</v>
      </c>
      <c r="BF6" s="42">
        <f>IF('Дата индикатора'!BG7="нет данных","x",$BF$2-'Дата индикатора'!BG7)</f>
        <v>1</v>
      </c>
      <c r="BG6" s="42">
        <f>IF('Дата индикатора'!BH7="нет данных","x",$BG$2-'Дата индикатора'!BH7)</f>
        <v>0</v>
      </c>
      <c r="BH6" s="4">
        <f t="shared" si="0"/>
        <v>43</v>
      </c>
      <c r="BI6" s="43">
        <f t="shared" si="4"/>
        <v>0.75438596491228072</v>
      </c>
      <c r="BJ6" s="4">
        <f t="shared" si="1"/>
        <v>12</v>
      </c>
      <c r="BK6" s="43">
        <f t="shared" si="2"/>
        <v>1.7994219515730645</v>
      </c>
      <c r="BL6" s="45">
        <f t="shared" si="3"/>
        <v>0</v>
      </c>
    </row>
    <row r="7" spans="1:64" x14ac:dyDescent="0.25">
      <c r="A7" t="s">
        <v>52</v>
      </c>
      <c r="B7" s="42">
        <f>IF('Дата индикатора'!C8="нет данных","x",$B$2-'Дата индикатора'!C8)</f>
        <v>0</v>
      </c>
      <c r="C7" s="42">
        <f>IF('Дата индикатора'!D8="нет данных","x",$C$2-'Дата индикатора'!D8)</f>
        <v>0</v>
      </c>
      <c r="D7" s="42">
        <f>IF('Дата индикатора'!E8="нет данных","x",$C$2-'Дата индикатора'!E8)</f>
        <v>5</v>
      </c>
      <c r="E7" s="42">
        <f>IF('Дата индикатора'!F8="нет данных","x",$E$2-'Дата индикатора'!F8)</f>
        <v>5</v>
      </c>
      <c r="F7" s="42">
        <f>IF('Дата индикатора'!G8="нет данных","x",$F$2-'Дата индикатора'!G8)</f>
        <v>0</v>
      </c>
      <c r="G7" s="42">
        <f>IF('Дата индикатора'!H8="нет данных","x",$G$2-'Дата индикатора'!H8)</f>
        <v>0</v>
      </c>
      <c r="H7" s="42">
        <f>IF('Дата индикатора'!I8="нет данных","x",$H$2-'Дата индикатора'!I8)</f>
        <v>0</v>
      </c>
      <c r="I7" s="42">
        <f>IF('Дата индикатора'!J8="нет данных","x",$I$2-'Дата индикатора'!J8)</f>
        <v>0</v>
      </c>
      <c r="J7" s="42">
        <f>IF('Дата индикатора'!K8="нет данных","x",$J$2-'Дата индикатора'!K8)</f>
        <v>0</v>
      </c>
      <c r="K7" s="42">
        <f>IF('Дата индикатора'!L8="нет данных","x",$K$2-'Дата индикатора'!L8)</f>
        <v>0</v>
      </c>
      <c r="L7" s="42">
        <f>IF('Дата индикатора'!M8="нет данных","x",$L$2-'Дата индикатора'!M8)</f>
        <v>0</v>
      </c>
      <c r="M7" s="42">
        <f>IF('Дата индикатора'!N8="нет данных","x",$M$2-'Дата индикатора'!N8)</f>
        <v>0</v>
      </c>
      <c r="N7" s="42">
        <f>IF('Дата индикатора'!O8="нет данных","x",$N$2-'Дата индикатора'!O8)</f>
        <v>0</v>
      </c>
      <c r="O7" s="42">
        <f>IF('Дата индикатора'!P8="нет данных","x",$O$2-'Дата индикатора'!P8)</f>
        <v>3</v>
      </c>
      <c r="P7" s="42">
        <f>IF('Дата индикатора'!Q8="нет данных","x",$P$2-'Дата индикатора'!Q8)</f>
        <v>0</v>
      </c>
      <c r="Q7" s="42">
        <f>IF('Дата индикатора'!R8="нет данных","x",$Q$2-'Дата индикатора'!R8)</f>
        <v>2</v>
      </c>
      <c r="R7" s="42">
        <f>IF('Дата индикатора'!S8="нет данных","x",$R$2-'Дата индикатора'!S8)</f>
        <v>0</v>
      </c>
      <c r="S7" s="42">
        <f>IF('Дата индикатора'!T8="нет данных","x",$S$2-'Дата индикатора'!T8)</f>
        <v>8</v>
      </c>
      <c r="T7" s="42">
        <f>IF('Дата индикатора'!U8="нет данных","x",$T$2-'Дата индикатора'!U8)</f>
        <v>8</v>
      </c>
      <c r="U7" s="42">
        <f>IF('Дата индикатора'!V8="нет данных","x",$U$2-'Дата индикатора'!V8)</f>
        <v>0</v>
      </c>
      <c r="V7" s="42">
        <f>IF('Дата индикатора'!W8="нет данных","x",$V$2-'Дата индикатора'!W8)</f>
        <v>0</v>
      </c>
      <c r="W7" s="42">
        <f>IF('Дата индикатора'!X8="нет данных","x",$W$2-'Дата индикатора'!X8)</f>
        <v>2</v>
      </c>
      <c r="X7" s="42">
        <f>IF('Дата индикатора'!Y8="нет данных","x",$X$2-'Дата индикатора'!Y8)</f>
        <v>2</v>
      </c>
      <c r="Y7" s="42">
        <f>IF('Дата индикатора'!Z8="нет данных","x",$Y$2-'Дата индикатора'!Z8)</f>
        <v>0</v>
      </c>
      <c r="Z7" s="42">
        <f>IF('Дата индикатора'!AA8="нет данных","x",$Z$2-'Дата индикатора'!AA8)</f>
        <v>0</v>
      </c>
      <c r="AA7" s="42">
        <f>IF('Дата индикатора'!AB8="нет данных","x",$AA$2-'Дата индикатора'!AB8)</f>
        <v>0</v>
      </c>
      <c r="AB7" s="42">
        <f>IF('Дата индикатора'!AC8="нет данных","x",$AB$2-'Дата индикатора'!AC8)</f>
        <v>0</v>
      </c>
      <c r="AC7" s="42">
        <f>IF('Дата индикатора'!AD8="нет данных","x",$AC$2-'Дата индикатора'!AD8)</f>
        <v>0</v>
      </c>
      <c r="AD7" s="42">
        <f>IF('Дата индикатора'!AE8="нет данных","x",$AD$2-'Дата индикатора'!AE8)</f>
        <v>0</v>
      </c>
      <c r="AE7" s="42">
        <f>IF('Дата индикатора'!AF8="нет данных","x",$AE$2-'Дата индикатора'!AF8)</f>
        <v>0</v>
      </c>
      <c r="AF7" s="42">
        <f>IF('Дата индикатора'!AG8="нет данных","x",$AF$2-'Дата индикатора'!AG8)</f>
        <v>0</v>
      </c>
      <c r="AG7" s="42">
        <f>IF('Дата индикатора'!AH8="нет данных","x",$AG$2-'Дата индикатора'!AH8)</f>
        <v>0</v>
      </c>
      <c r="AH7" s="42">
        <f>IF('Дата индикатора'!AI8="нет данных","x",$AH$2-'Дата индикатора'!AI8)</f>
        <v>0</v>
      </c>
      <c r="AI7" s="42">
        <f>IF('Дата индикатора'!AJ8="нет данных","x",$AI$2-'Дата индикатора'!AJ8)</f>
        <v>0</v>
      </c>
      <c r="AJ7" s="42">
        <f>IF('Дата индикатора'!AK8="нет данных","x",$AJ$2-'Дата индикатора'!AK8)</f>
        <v>3</v>
      </c>
      <c r="AK7" s="42">
        <f>IF('Дата индикатора'!AL8="нет данных","x",$AK$2-'Дата индикатора'!AL8)</f>
        <v>0</v>
      </c>
      <c r="AL7" s="42">
        <f>IF('Дата индикатора'!AM8="нет данных","x",$AL$2-'Дата индикатора'!AM8)</f>
        <v>0</v>
      </c>
      <c r="AM7" s="42">
        <f>IF('Дата индикатора'!AN8="нет данных","x",$AM$2-'Дата индикатора'!AN8)</f>
        <v>0</v>
      </c>
      <c r="AN7" s="42">
        <f>IF('Дата индикатора'!AO8="нет данных","x",$AN$2-'Дата индикатора'!AO8)</f>
        <v>0</v>
      </c>
      <c r="AO7" s="42">
        <f>IF('Дата индикатора'!AP8="нет данных","x",$AO$2-'Дата индикатора'!AP8)</f>
        <v>0</v>
      </c>
      <c r="AP7" s="42">
        <f>IF('Дата индикатора'!AQ8="нет данных","x",$AP$2-'Дата индикатора'!AQ8)</f>
        <v>0</v>
      </c>
      <c r="AQ7" s="42">
        <f>IF('Дата индикатора'!AR8="нет данных","x",$AQ$2-'Дата индикатора'!AR8)</f>
        <v>0</v>
      </c>
      <c r="AR7" s="42">
        <f>IF('Дата индикатора'!AS8="нет данных","x",$AR$2-'Дата индикатора'!AS8)</f>
        <v>0</v>
      </c>
      <c r="AS7" s="42">
        <f>IF('Дата индикатора'!AT8="нет данных","x",$AS$2-'Дата индикатора'!AT8)</f>
        <v>0</v>
      </c>
      <c r="AT7" s="42">
        <f>IF('Дата индикатора'!AU8="нет данных","x",$AT$2-'Дата индикатора'!AU8)</f>
        <v>0</v>
      </c>
      <c r="AU7" s="42">
        <f>IF('Дата индикатора'!AV8="нет данных","x",$AU$2-'Дата индикатора'!AV8)</f>
        <v>0</v>
      </c>
      <c r="AV7" s="42">
        <f>IF('Дата индикатора'!AW8="нет данных","x",$AV$2-'Дата индикатора'!AW8)</f>
        <v>0</v>
      </c>
      <c r="AW7" s="42">
        <f>IF('Дата индикатора'!AX8="нет данных","x",$AW$2-'Дата индикатора'!AX8)</f>
        <v>0</v>
      </c>
      <c r="AX7" s="42">
        <f>IF('Дата индикатора'!AY8="нет данных","x",$AX$2-'Дата индикатора'!AY8)</f>
        <v>0</v>
      </c>
      <c r="AY7" s="42">
        <f>IF('Дата индикатора'!AZ8="нет данных","x",$AY$2-'Дата индикатора'!AZ8)</f>
        <v>0</v>
      </c>
      <c r="AZ7" s="42">
        <f>IF('Дата индикатора'!BA8="нет данных","x",$AZ$2-'Дата индикатора'!BA8)</f>
        <v>0</v>
      </c>
      <c r="BA7" s="42" t="str">
        <f>IF('Дата индикатора'!BB8="нет данных","x",$BA$2-'Дата индикатора'!BB8)</f>
        <v>x</v>
      </c>
      <c r="BB7" s="42">
        <f>IF('Дата индикатора'!BC8="нет данных","x",$BB$2-'Дата индикатора'!BC8)</f>
        <v>0</v>
      </c>
      <c r="BC7" s="42">
        <f>IF('Дата индикатора'!BD8="нет данных","x",$BC$2-'Дата индикатора'!BD8)</f>
        <v>0</v>
      </c>
      <c r="BD7" s="42">
        <f>IF('Дата индикатора'!BE8="нет данных","x",$BD$2-'Дата индикатора'!BE8)</f>
        <v>2</v>
      </c>
      <c r="BE7" s="42">
        <f>IF('Дата индикатора'!BF8="нет данных","x",$BE$2-'Дата индикатора'!BF8)</f>
        <v>2</v>
      </c>
      <c r="BF7" s="42">
        <f>IF('Дата индикатора'!BG8="нет данных","x",$BF$2-'Дата индикатора'!BG8)</f>
        <v>1</v>
      </c>
      <c r="BG7" s="42">
        <f>IF('Дата индикатора'!BH8="нет данных","x",$BG$2-'Дата индикатора'!BH8)</f>
        <v>0</v>
      </c>
      <c r="BH7" s="4">
        <f t="shared" si="0"/>
        <v>43</v>
      </c>
      <c r="BI7" s="43">
        <f t="shared" si="4"/>
        <v>0.75438596491228072</v>
      </c>
      <c r="BJ7" s="4">
        <f t="shared" si="1"/>
        <v>12</v>
      </c>
      <c r="BK7" s="43">
        <f t="shared" si="2"/>
        <v>1.7994219515730645</v>
      </c>
      <c r="BL7" s="45">
        <f t="shared" si="3"/>
        <v>0</v>
      </c>
    </row>
    <row r="8" spans="1:64" x14ac:dyDescent="0.25">
      <c r="A8" t="s">
        <v>53</v>
      </c>
      <c r="B8" s="42">
        <f>IF('Дата индикатора'!C9="нет данных","x",$B$2-'Дата индикатора'!C9)</f>
        <v>0</v>
      </c>
      <c r="C8" s="42">
        <f>IF('Дата индикатора'!D9="нет данных","x",$C$2-'Дата индикатора'!D9)</f>
        <v>0</v>
      </c>
      <c r="D8" s="42">
        <f>IF('Дата индикатора'!E9="нет данных","x",$C$2-'Дата индикатора'!E9)</f>
        <v>5</v>
      </c>
      <c r="E8" s="42">
        <f>IF('Дата индикатора'!F9="нет данных","x",$E$2-'Дата индикатора'!F9)</f>
        <v>5</v>
      </c>
      <c r="F8" s="42">
        <f>IF('Дата индикатора'!G9="нет данных","x",$F$2-'Дата индикатора'!G9)</f>
        <v>0</v>
      </c>
      <c r="G8" s="42">
        <f>IF('Дата индикатора'!H9="нет данных","x",$G$2-'Дата индикатора'!H9)</f>
        <v>0</v>
      </c>
      <c r="H8" s="42">
        <f>IF('Дата индикатора'!I9="нет данных","x",$H$2-'Дата индикатора'!I9)</f>
        <v>0</v>
      </c>
      <c r="I8" s="42">
        <f>IF('Дата индикатора'!J9="нет данных","x",$I$2-'Дата индикатора'!J9)</f>
        <v>0</v>
      </c>
      <c r="J8" s="42">
        <f>IF('Дата индикатора'!K9="нет данных","x",$J$2-'Дата индикатора'!K9)</f>
        <v>0</v>
      </c>
      <c r="K8" s="42">
        <f>IF('Дата индикатора'!L9="нет данных","x",$K$2-'Дата индикатора'!L9)</f>
        <v>0</v>
      </c>
      <c r="L8" s="42">
        <f>IF('Дата индикатора'!M9="нет данных","x",$L$2-'Дата индикатора'!M9)</f>
        <v>0</v>
      </c>
      <c r="M8" s="42">
        <f>IF('Дата индикатора'!N9="нет данных","x",$M$2-'Дата индикатора'!N9)</f>
        <v>0</v>
      </c>
      <c r="N8" s="42">
        <f>IF('Дата индикатора'!O9="нет данных","x",$N$2-'Дата индикатора'!O9)</f>
        <v>0</v>
      </c>
      <c r="O8" s="42">
        <f>IF('Дата индикатора'!P9="нет данных","x",$O$2-'Дата индикатора'!P9)</f>
        <v>3</v>
      </c>
      <c r="P8" s="42">
        <f>IF('Дата индикатора'!Q9="нет данных","x",$P$2-'Дата индикатора'!Q9)</f>
        <v>0</v>
      </c>
      <c r="Q8" s="42">
        <f>IF('Дата индикатора'!R9="нет данных","x",$Q$2-'Дата индикатора'!R9)</f>
        <v>2</v>
      </c>
      <c r="R8" s="42">
        <f>IF('Дата индикатора'!S9="нет данных","x",$R$2-'Дата индикатора'!S9)</f>
        <v>0</v>
      </c>
      <c r="S8" s="42">
        <f>IF('Дата индикатора'!T9="нет данных","x",$S$2-'Дата индикатора'!T9)</f>
        <v>8</v>
      </c>
      <c r="T8" s="42">
        <f>IF('Дата индикатора'!U9="нет данных","x",$T$2-'Дата индикатора'!U9)</f>
        <v>8</v>
      </c>
      <c r="U8" s="42">
        <f>IF('Дата индикатора'!V9="нет данных","x",$U$2-'Дата индикатора'!V9)</f>
        <v>0</v>
      </c>
      <c r="V8" s="42">
        <f>IF('Дата индикатора'!W9="нет данных","x",$V$2-'Дата индикатора'!W9)</f>
        <v>0</v>
      </c>
      <c r="W8" s="42">
        <f>IF('Дата индикатора'!X9="нет данных","x",$W$2-'Дата индикатора'!X9)</f>
        <v>2</v>
      </c>
      <c r="X8" s="42">
        <f>IF('Дата индикатора'!Y9="нет данных","x",$X$2-'Дата индикатора'!Y9)</f>
        <v>2</v>
      </c>
      <c r="Y8" s="42">
        <f>IF('Дата индикатора'!Z9="нет данных","x",$Y$2-'Дата индикатора'!Z9)</f>
        <v>0</v>
      </c>
      <c r="Z8" s="42">
        <f>IF('Дата индикатора'!AA9="нет данных","x",$Z$2-'Дата индикатора'!AA9)</f>
        <v>0</v>
      </c>
      <c r="AA8" s="42">
        <f>IF('Дата индикатора'!AB9="нет данных","x",$AA$2-'Дата индикатора'!AB9)</f>
        <v>0</v>
      </c>
      <c r="AB8" s="42">
        <f>IF('Дата индикатора'!AC9="нет данных","x",$AB$2-'Дата индикатора'!AC9)</f>
        <v>0</v>
      </c>
      <c r="AC8" s="42">
        <f>IF('Дата индикатора'!AD9="нет данных","x",$AC$2-'Дата индикатора'!AD9)</f>
        <v>0</v>
      </c>
      <c r="AD8" s="42">
        <f>IF('Дата индикатора'!AE9="нет данных","x",$AD$2-'Дата индикатора'!AE9)</f>
        <v>0</v>
      </c>
      <c r="AE8" s="42">
        <f>IF('Дата индикатора'!AF9="нет данных","x",$AE$2-'Дата индикатора'!AF9)</f>
        <v>0</v>
      </c>
      <c r="AF8" s="42">
        <f>IF('Дата индикатора'!AG9="нет данных","x",$AF$2-'Дата индикатора'!AG9)</f>
        <v>0</v>
      </c>
      <c r="AG8" s="42">
        <f>IF('Дата индикатора'!AH9="нет данных","x",$AG$2-'Дата индикатора'!AH9)</f>
        <v>0</v>
      </c>
      <c r="AH8" s="42">
        <f>IF('Дата индикатора'!AI9="нет данных","x",$AH$2-'Дата индикатора'!AI9)</f>
        <v>0</v>
      </c>
      <c r="AI8" s="42">
        <f>IF('Дата индикатора'!AJ9="нет данных","x",$AI$2-'Дата индикатора'!AJ9)</f>
        <v>0</v>
      </c>
      <c r="AJ8" s="42">
        <f>IF('Дата индикатора'!AK9="нет данных","x",$AJ$2-'Дата индикатора'!AK9)</f>
        <v>3</v>
      </c>
      <c r="AK8" s="42">
        <f>IF('Дата индикатора'!AL9="нет данных","x",$AK$2-'Дата индикатора'!AL9)</f>
        <v>0</v>
      </c>
      <c r="AL8" s="42">
        <f>IF('Дата индикатора'!AM9="нет данных","x",$AL$2-'Дата индикатора'!AM9)</f>
        <v>0</v>
      </c>
      <c r="AM8" s="42">
        <f>IF('Дата индикатора'!AN9="нет данных","x",$AM$2-'Дата индикатора'!AN9)</f>
        <v>0</v>
      </c>
      <c r="AN8" s="42">
        <f>IF('Дата индикатора'!AO9="нет данных","x",$AN$2-'Дата индикатора'!AO9)</f>
        <v>0</v>
      </c>
      <c r="AO8" s="42">
        <f>IF('Дата индикатора'!AP9="нет данных","x",$AO$2-'Дата индикатора'!AP9)</f>
        <v>0</v>
      </c>
      <c r="AP8" s="42">
        <f>IF('Дата индикатора'!AQ9="нет данных","x",$AP$2-'Дата индикатора'!AQ9)</f>
        <v>0</v>
      </c>
      <c r="AQ8" s="42">
        <f>IF('Дата индикатора'!AR9="нет данных","x",$AQ$2-'Дата индикатора'!AR9)</f>
        <v>0</v>
      </c>
      <c r="AR8" s="42">
        <f>IF('Дата индикатора'!AS9="нет данных","x",$AR$2-'Дата индикатора'!AS9)</f>
        <v>0</v>
      </c>
      <c r="AS8" s="42">
        <f>IF('Дата индикатора'!AT9="нет данных","x",$AS$2-'Дата индикатора'!AT9)</f>
        <v>0</v>
      </c>
      <c r="AT8" s="42">
        <f>IF('Дата индикатора'!AU9="нет данных","x",$AT$2-'Дата индикатора'!AU9)</f>
        <v>0</v>
      </c>
      <c r="AU8" s="42">
        <f>IF('Дата индикатора'!AV9="нет данных","x",$AU$2-'Дата индикатора'!AV9)</f>
        <v>0</v>
      </c>
      <c r="AV8" s="42">
        <f>IF('Дата индикатора'!AW9="нет данных","x",$AV$2-'Дата индикатора'!AW9)</f>
        <v>0</v>
      </c>
      <c r="AW8" s="42">
        <f>IF('Дата индикатора'!AX9="нет данных","x",$AW$2-'Дата индикатора'!AX9)</f>
        <v>0</v>
      </c>
      <c r="AX8" s="42">
        <f>IF('Дата индикатора'!AY9="нет данных","x",$AX$2-'Дата индикатора'!AY9)</f>
        <v>0</v>
      </c>
      <c r="AY8" s="42">
        <f>IF('Дата индикатора'!AZ9="нет данных","x",$AY$2-'Дата индикатора'!AZ9)</f>
        <v>0</v>
      </c>
      <c r="AZ8" s="42">
        <f>IF('Дата индикатора'!BA9="нет данных","x",$AZ$2-'Дата индикатора'!BA9)</f>
        <v>0</v>
      </c>
      <c r="BA8" s="42" t="str">
        <f>IF('Дата индикатора'!BB9="нет данных","x",$BA$2-'Дата индикатора'!BB9)</f>
        <v>x</v>
      </c>
      <c r="BB8" s="42">
        <f>IF('Дата индикатора'!BC9="нет данных","x",$BB$2-'Дата индикатора'!BC9)</f>
        <v>0</v>
      </c>
      <c r="BC8" s="42">
        <f>IF('Дата индикатора'!BD9="нет данных","x",$BC$2-'Дата индикатора'!BD9)</f>
        <v>0</v>
      </c>
      <c r="BD8" s="42">
        <f>IF('Дата индикатора'!BE9="нет данных","x",$BD$2-'Дата индикатора'!BE9)</f>
        <v>2</v>
      </c>
      <c r="BE8" s="42">
        <f>IF('Дата индикатора'!BF9="нет данных","x",$BE$2-'Дата индикатора'!BF9)</f>
        <v>2</v>
      </c>
      <c r="BF8" s="42">
        <f>IF('Дата индикатора'!BG9="нет данных","x",$BF$2-'Дата индикатора'!BG9)</f>
        <v>1</v>
      </c>
      <c r="BG8" s="42">
        <f>IF('Дата индикатора'!BH9="нет данных","x",$BG$2-'Дата индикатора'!BH9)</f>
        <v>0</v>
      </c>
      <c r="BH8" s="4">
        <f t="shared" si="0"/>
        <v>43</v>
      </c>
      <c r="BI8" s="43">
        <f t="shared" si="4"/>
        <v>0.75438596491228072</v>
      </c>
      <c r="BJ8" s="4">
        <f t="shared" si="1"/>
        <v>12</v>
      </c>
      <c r="BK8" s="43">
        <f t="shared" si="2"/>
        <v>1.7994219515730645</v>
      </c>
      <c r="BL8" s="45">
        <f t="shared" si="3"/>
        <v>0</v>
      </c>
    </row>
    <row r="9" spans="1:64" x14ac:dyDescent="0.25">
      <c r="A9" t="s">
        <v>54</v>
      </c>
      <c r="B9" s="42">
        <f>IF('Дата индикатора'!C10="нет данных","x",$B$2-'Дата индикатора'!C10)</f>
        <v>0</v>
      </c>
      <c r="C9" s="42">
        <f>IF('Дата индикатора'!D10="нет данных","x",$C$2-'Дата индикатора'!D10)</f>
        <v>0</v>
      </c>
      <c r="D9" s="42">
        <f>IF('Дата индикатора'!E10="нет данных","x",$C$2-'Дата индикатора'!E10)</f>
        <v>5</v>
      </c>
      <c r="E9" s="42">
        <f>IF('Дата индикатора'!F10="нет данных","x",$E$2-'Дата индикатора'!F10)</f>
        <v>5</v>
      </c>
      <c r="F9" s="42">
        <f>IF('Дата индикатора'!G10="нет данных","x",$F$2-'Дата индикатора'!G10)</f>
        <v>0</v>
      </c>
      <c r="G9" s="42">
        <f>IF('Дата индикатора'!H10="нет данных","x",$G$2-'Дата индикатора'!H10)</f>
        <v>0</v>
      </c>
      <c r="H9" s="42">
        <f>IF('Дата индикатора'!I10="нет данных","x",$H$2-'Дата индикатора'!I10)</f>
        <v>0</v>
      </c>
      <c r="I9" s="42">
        <f>IF('Дата индикатора'!J10="нет данных","x",$I$2-'Дата индикатора'!J10)</f>
        <v>0</v>
      </c>
      <c r="J9" s="42">
        <f>IF('Дата индикатора'!K10="нет данных","x",$J$2-'Дата индикатора'!K10)</f>
        <v>0</v>
      </c>
      <c r="K9" s="42">
        <f>IF('Дата индикатора'!L10="нет данных","x",$K$2-'Дата индикатора'!L10)</f>
        <v>0</v>
      </c>
      <c r="L9" s="42">
        <f>IF('Дата индикатора'!M10="нет данных","x",$L$2-'Дата индикатора'!M10)</f>
        <v>0</v>
      </c>
      <c r="M9" s="42">
        <f>IF('Дата индикатора'!N10="нет данных","x",$M$2-'Дата индикатора'!N10)</f>
        <v>0</v>
      </c>
      <c r="N9" s="42">
        <f>IF('Дата индикатора'!O10="нет данных","x",$N$2-'Дата индикатора'!O10)</f>
        <v>0</v>
      </c>
      <c r="O9" s="42">
        <f>IF('Дата индикатора'!P10="нет данных","x",$O$2-'Дата индикатора'!P10)</f>
        <v>3</v>
      </c>
      <c r="P9" s="42">
        <f>IF('Дата индикатора'!Q10="нет данных","x",$P$2-'Дата индикатора'!Q10)</f>
        <v>0</v>
      </c>
      <c r="Q9" s="42">
        <f>IF('Дата индикатора'!R10="нет данных","x",$Q$2-'Дата индикатора'!R10)</f>
        <v>2</v>
      </c>
      <c r="R9" s="42">
        <f>IF('Дата индикатора'!S10="нет данных","x",$R$2-'Дата индикатора'!S10)</f>
        <v>0</v>
      </c>
      <c r="S9" s="42">
        <f>IF('Дата индикатора'!T10="нет данных","x",$S$2-'Дата индикатора'!T10)</f>
        <v>8</v>
      </c>
      <c r="T9" s="42">
        <f>IF('Дата индикатора'!U10="нет данных","x",$T$2-'Дата индикатора'!U10)</f>
        <v>8</v>
      </c>
      <c r="U9" s="42">
        <f>IF('Дата индикатора'!V10="нет данных","x",$U$2-'Дата индикатора'!V10)</f>
        <v>0</v>
      </c>
      <c r="V9" s="42">
        <f>IF('Дата индикатора'!W10="нет данных","x",$V$2-'Дата индикатора'!W10)</f>
        <v>0</v>
      </c>
      <c r="W9" s="42">
        <f>IF('Дата индикатора'!X10="нет данных","x",$W$2-'Дата индикатора'!X10)</f>
        <v>2</v>
      </c>
      <c r="X9" s="42">
        <f>IF('Дата индикатора'!Y10="нет данных","x",$X$2-'Дата индикатора'!Y10)</f>
        <v>2</v>
      </c>
      <c r="Y9" s="42">
        <f>IF('Дата индикатора'!Z10="нет данных","x",$Y$2-'Дата индикатора'!Z10)</f>
        <v>0</v>
      </c>
      <c r="Z9" s="42">
        <f>IF('Дата индикатора'!AA10="нет данных","x",$Z$2-'Дата индикатора'!AA10)</f>
        <v>0</v>
      </c>
      <c r="AA9" s="42">
        <f>IF('Дата индикатора'!AB10="нет данных","x",$AA$2-'Дата индикатора'!AB10)</f>
        <v>0</v>
      </c>
      <c r="AB9" s="42">
        <f>IF('Дата индикатора'!AC10="нет данных","x",$AB$2-'Дата индикатора'!AC10)</f>
        <v>0</v>
      </c>
      <c r="AC9" s="42">
        <f>IF('Дата индикатора'!AD10="нет данных","x",$AC$2-'Дата индикатора'!AD10)</f>
        <v>0</v>
      </c>
      <c r="AD9" s="42">
        <f>IF('Дата индикатора'!AE10="нет данных","x",$AD$2-'Дата индикатора'!AE10)</f>
        <v>0</v>
      </c>
      <c r="AE9" s="42">
        <f>IF('Дата индикатора'!AF10="нет данных","x",$AE$2-'Дата индикатора'!AF10)</f>
        <v>0</v>
      </c>
      <c r="AF9" s="42">
        <f>IF('Дата индикатора'!AG10="нет данных","x",$AF$2-'Дата индикатора'!AG10)</f>
        <v>0</v>
      </c>
      <c r="AG9" s="42">
        <f>IF('Дата индикатора'!AH10="нет данных","x",$AG$2-'Дата индикатора'!AH10)</f>
        <v>0</v>
      </c>
      <c r="AH9" s="42">
        <f>IF('Дата индикатора'!AI10="нет данных","x",$AH$2-'Дата индикатора'!AI10)</f>
        <v>0</v>
      </c>
      <c r="AI9" s="42">
        <f>IF('Дата индикатора'!AJ10="нет данных","x",$AI$2-'Дата индикатора'!AJ10)</f>
        <v>0</v>
      </c>
      <c r="AJ9" s="42">
        <f>IF('Дата индикатора'!AK10="нет данных","x",$AJ$2-'Дата индикатора'!AK10)</f>
        <v>3</v>
      </c>
      <c r="AK9" s="42">
        <f>IF('Дата индикатора'!AL10="нет данных","x",$AK$2-'Дата индикатора'!AL10)</f>
        <v>0</v>
      </c>
      <c r="AL9" s="42">
        <f>IF('Дата индикатора'!AM10="нет данных","x",$AL$2-'Дата индикатора'!AM10)</f>
        <v>0</v>
      </c>
      <c r="AM9" s="42">
        <f>IF('Дата индикатора'!AN10="нет данных","x",$AM$2-'Дата индикатора'!AN10)</f>
        <v>0</v>
      </c>
      <c r="AN9" s="42">
        <f>IF('Дата индикатора'!AO10="нет данных","x",$AN$2-'Дата индикатора'!AO10)</f>
        <v>0</v>
      </c>
      <c r="AO9" s="42">
        <f>IF('Дата индикатора'!AP10="нет данных","x",$AO$2-'Дата индикатора'!AP10)</f>
        <v>0</v>
      </c>
      <c r="AP9" s="42">
        <f>IF('Дата индикатора'!AQ10="нет данных","x",$AP$2-'Дата индикатора'!AQ10)</f>
        <v>0</v>
      </c>
      <c r="AQ9" s="42">
        <f>IF('Дата индикатора'!AR10="нет данных","x",$AQ$2-'Дата индикатора'!AR10)</f>
        <v>0</v>
      </c>
      <c r="AR9" s="42">
        <f>IF('Дата индикатора'!AS10="нет данных","x",$AR$2-'Дата индикатора'!AS10)</f>
        <v>0</v>
      </c>
      <c r="AS9" s="42">
        <f>IF('Дата индикатора'!AT10="нет данных","x",$AS$2-'Дата индикатора'!AT10)</f>
        <v>0</v>
      </c>
      <c r="AT9" s="42">
        <f>IF('Дата индикатора'!AU10="нет данных","x",$AT$2-'Дата индикатора'!AU10)</f>
        <v>0</v>
      </c>
      <c r="AU9" s="42">
        <f>IF('Дата индикатора'!AV10="нет данных","x",$AU$2-'Дата индикатора'!AV10)</f>
        <v>0</v>
      </c>
      <c r="AV9" s="42">
        <f>IF('Дата индикатора'!AW10="нет данных","x",$AV$2-'Дата индикатора'!AW10)</f>
        <v>0</v>
      </c>
      <c r="AW9" s="42">
        <f>IF('Дата индикатора'!AX10="нет данных","x",$AW$2-'Дата индикатора'!AX10)</f>
        <v>0</v>
      </c>
      <c r="AX9" s="42">
        <f>IF('Дата индикатора'!AY10="нет данных","x",$AX$2-'Дата индикатора'!AY10)</f>
        <v>0</v>
      </c>
      <c r="AY9" s="42">
        <f>IF('Дата индикатора'!AZ10="нет данных","x",$AY$2-'Дата индикатора'!AZ10)</f>
        <v>0</v>
      </c>
      <c r="AZ9" s="42">
        <f>IF('Дата индикатора'!BA10="нет данных","x",$AZ$2-'Дата индикатора'!BA10)</f>
        <v>0</v>
      </c>
      <c r="BA9" s="42" t="str">
        <f>IF('Дата индикатора'!BB10="нет данных","x",$BA$2-'Дата индикатора'!BB10)</f>
        <v>x</v>
      </c>
      <c r="BB9" s="42">
        <f>IF('Дата индикатора'!BC10="нет данных","x",$BB$2-'Дата индикатора'!BC10)</f>
        <v>0</v>
      </c>
      <c r="BC9" s="42">
        <f>IF('Дата индикатора'!BD10="нет данных","x",$BC$2-'Дата индикатора'!BD10)</f>
        <v>0</v>
      </c>
      <c r="BD9" s="42">
        <f>IF('Дата индикатора'!BE10="нет данных","x",$BD$2-'Дата индикатора'!BE10)</f>
        <v>2</v>
      </c>
      <c r="BE9" s="42">
        <f>IF('Дата индикатора'!BF10="нет данных","x",$BE$2-'Дата индикатора'!BF10)</f>
        <v>2</v>
      </c>
      <c r="BF9" s="42">
        <f>IF('Дата индикатора'!BG10="нет данных","x",$BF$2-'Дата индикатора'!BG10)</f>
        <v>1</v>
      </c>
      <c r="BG9" s="42">
        <f>IF('Дата индикатора'!BH10="нет данных","x",$BG$2-'Дата индикатора'!BH10)</f>
        <v>0</v>
      </c>
      <c r="BH9" s="4">
        <f t="shared" si="0"/>
        <v>43</v>
      </c>
      <c r="BI9" s="43">
        <f t="shared" si="4"/>
        <v>0.75438596491228072</v>
      </c>
      <c r="BJ9" s="4">
        <f t="shared" si="1"/>
        <v>12</v>
      </c>
      <c r="BK9" s="43">
        <f t="shared" si="2"/>
        <v>1.7994219515730645</v>
      </c>
      <c r="BL9" s="45">
        <f t="shared" si="3"/>
        <v>0</v>
      </c>
    </row>
    <row r="10" spans="1:64" x14ac:dyDescent="0.25">
      <c r="A10" t="s">
        <v>55</v>
      </c>
      <c r="B10" s="42">
        <f>IF('Дата индикатора'!C11="нет данных","x",$B$2-'Дата индикатора'!C11)</f>
        <v>0</v>
      </c>
      <c r="C10" s="42">
        <f>IF('Дата индикатора'!D11="нет данных","x",$C$2-'Дата индикатора'!D11)</f>
        <v>0</v>
      </c>
      <c r="D10" s="42">
        <f>IF('Дата индикатора'!E11="нет данных","x",$C$2-'Дата индикатора'!E11)</f>
        <v>5</v>
      </c>
      <c r="E10" s="42">
        <f>IF('Дата индикатора'!F11="нет данных","x",$E$2-'Дата индикатора'!F11)</f>
        <v>5</v>
      </c>
      <c r="F10" s="42">
        <f>IF('Дата индикатора'!G11="нет данных","x",$F$2-'Дата индикатора'!G11)</f>
        <v>0</v>
      </c>
      <c r="G10" s="42">
        <f>IF('Дата индикатора'!H11="нет данных","x",$G$2-'Дата индикатора'!H11)</f>
        <v>0</v>
      </c>
      <c r="H10" s="42">
        <f>IF('Дата индикатора'!I11="нет данных","x",$H$2-'Дата индикатора'!I11)</f>
        <v>0</v>
      </c>
      <c r="I10" s="42">
        <f>IF('Дата индикатора'!J11="нет данных","x",$I$2-'Дата индикатора'!J11)</f>
        <v>0</v>
      </c>
      <c r="J10" s="42">
        <f>IF('Дата индикатора'!K11="нет данных","x",$J$2-'Дата индикатора'!K11)</f>
        <v>0</v>
      </c>
      <c r="K10" s="42">
        <f>IF('Дата индикатора'!L11="нет данных","x",$K$2-'Дата индикатора'!L11)</f>
        <v>0</v>
      </c>
      <c r="L10" s="42">
        <f>IF('Дата индикатора'!M11="нет данных","x",$L$2-'Дата индикатора'!M11)</f>
        <v>0</v>
      </c>
      <c r="M10" s="42">
        <f>IF('Дата индикатора'!N11="нет данных","x",$M$2-'Дата индикатора'!N11)</f>
        <v>0</v>
      </c>
      <c r="N10" s="42">
        <f>IF('Дата индикатора'!O11="нет данных","x",$N$2-'Дата индикатора'!O11)</f>
        <v>0</v>
      </c>
      <c r="O10" s="42">
        <f>IF('Дата индикатора'!P11="нет данных","x",$O$2-'Дата индикатора'!P11)</f>
        <v>3</v>
      </c>
      <c r="P10" s="42">
        <f>IF('Дата индикатора'!Q11="нет данных","x",$P$2-'Дата индикатора'!Q11)</f>
        <v>0</v>
      </c>
      <c r="Q10" s="42">
        <f>IF('Дата индикатора'!R11="нет данных","x",$Q$2-'Дата индикатора'!R11)</f>
        <v>2</v>
      </c>
      <c r="R10" s="42">
        <f>IF('Дата индикатора'!S11="нет данных","x",$R$2-'Дата индикатора'!S11)</f>
        <v>0</v>
      </c>
      <c r="S10" s="42">
        <f>IF('Дата индикатора'!T11="нет данных","x",$S$2-'Дата индикатора'!T11)</f>
        <v>8</v>
      </c>
      <c r="T10" s="42">
        <f>IF('Дата индикатора'!U11="нет данных","x",$T$2-'Дата индикатора'!U11)</f>
        <v>8</v>
      </c>
      <c r="U10" s="42">
        <f>IF('Дата индикатора'!V11="нет данных","x",$U$2-'Дата индикатора'!V11)</f>
        <v>0</v>
      </c>
      <c r="V10" s="42">
        <f>IF('Дата индикатора'!W11="нет данных","x",$V$2-'Дата индикатора'!W11)</f>
        <v>0</v>
      </c>
      <c r="W10" s="42">
        <f>IF('Дата индикатора'!X11="нет данных","x",$W$2-'Дата индикатора'!X11)</f>
        <v>2</v>
      </c>
      <c r="X10" s="42">
        <f>IF('Дата индикатора'!Y11="нет данных","x",$X$2-'Дата индикатора'!Y11)</f>
        <v>2</v>
      </c>
      <c r="Y10" s="42">
        <f>IF('Дата индикатора'!Z11="нет данных","x",$Y$2-'Дата индикатора'!Z11)</f>
        <v>0</v>
      </c>
      <c r="Z10" s="42">
        <f>IF('Дата индикатора'!AA11="нет данных","x",$Z$2-'Дата индикатора'!AA11)</f>
        <v>0</v>
      </c>
      <c r="AA10" s="42">
        <f>IF('Дата индикатора'!AB11="нет данных","x",$AA$2-'Дата индикатора'!AB11)</f>
        <v>0</v>
      </c>
      <c r="AB10" s="42">
        <f>IF('Дата индикатора'!AC11="нет данных","x",$AB$2-'Дата индикатора'!AC11)</f>
        <v>0</v>
      </c>
      <c r="AC10" s="42">
        <f>IF('Дата индикатора'!AD11="нет данных","x",$AC$2-'Дата индикатора'!AD11)</f>
        <v>0</v>
      </c>
      <c r="AD10" s="42">
        <f>IF('Дата индикатора'!AE11="нет данных","x",$AD$2-'Дата индикатора'!AE11)</f>
        <v>0</v>
      </c>
      <c r="AE10" s="42">
        <f>IF('Дата индикатора'!AF11="нет данных","x",$AE$2-'Дата индикатора'!AF11)</f>
        <v>0</v>
      </c>
      <c r="AF10" s="42">
        <f>IF('Дата индикатора'!AG11="нет данных","x",$AF$2-'Дата индикатора'!AG11)</f>
        <v>0</v>
      </c>
      <c r="AG10" s="42">
        <f>IF('Дата индикатора'!AH11="нет данных","x",$AG$2-'Дата индикатора'!AH11)</f>
        <v>0</v>
      </c>
      <c r="AH10" s="42">
        <f>IF('Дата индикатора'!AI11="нет данных","x",$AH$2-'Дата индикатора'!AI11)</f>
        <v>0</v>
      </c>
      <c r="AI10" s="42">
        <f>IF('Дата индикатора'!AJ11="нет данных","x",$AI$2-'Дата индикатора'!AJ11)</f>
        <v>0</v>
      </c>
      <c r="AJ10" s="42">
        <f>IF('Дата индикатора'!AK11="нет данных","x",$AJ$2-'Дата индикатора'!AK11)</f>
        <v>3</v>
      </c>
      <c r="AK10" s="42">
        <f>IF('Дата индикатора'!AL11="нет данных","x",$AK$2-'Дата индикатора'!AL11)</f>
        <v>0</v>
      </c>
      <c r="AL10" s="42">
        <f>IF('Дата индикатора'!AM11="нет данных","x",$AL$2-'Дата индикатора'!AM11)</f>
        <v>0</v>
      </c>
      <c r="AM10" s="42">
        <f>IF('Дата индикатора'!AN11="нет данных","x",$AM$2-'Дата индикатора'!AN11)</f>
        <v>0</v>
      </c>
      <c r="AN10" s="42">
        <f>IF('Дата индикатора'!AO11="нет данных","x",$AN$2-'Дата индикатора'!AO11)</f>
        <v>0</v>
      </c>
      <c r="AO10" s="42">
        <f>IF('Дата индикатора'!AP11="нет данных","x",$AO$2-'Дата индикатора'!AP11)</f>
        <v>0</v>
      </c>
      <c r="AP10" s="42">
        <f>IF('Дата индикатора'!AQ11="нет данных","x",$AP$2-'Дата индикатора'!AQ11)</f>
        <v>0</v>
      </c>
      <c r="AQ10" s="42">
        <f>IF('Дата индикатора'!AR11="нет данных","x",$AQ$2-'Дата индикатора'!AR11)</f>
        <v>0</v>
      </c>
      <c r="AR10" s="42">
        <f>IF('Дата индикатора'!AS11="нет данных","x",$AR$2-'Дата индикатора'!AS11)</f>
        <v>0</v>
      </c>
      <c r="AS10" s="42">
        <f>IF('Дата индикатора'!AT11="нет данных","x",$AS$2-'Дата индикатора'!AT11)</f>
        <v>0</v>
      </c>
      <c r="AT10" s="42">
        <f>IF('Дата индикатора'!AU11="нет данных","x",$AT$2-'Дата индикатора'!AU11)</f>
        <v>0</v>
      </c>
      <c r="AU10" s="42">
        <f>IF('Дата индикатора'!AV11="нет данных","x",$AU$2-'Дата индикатора'!AV11)</f>
        <v>0</v>
      </c>
      <c r="AV10" s="42">
        <f>IF('Дата индикатора'!AW11="нет данных","x",$AV$2-'Дата индикатора'!AW11)</f>
        <v>0</v>
      </c>
      <c r="AW10" s="42">
        <f>IF('Дата индикатора'!AX11="нет данных","x",$AW$2-'Дата индикатора'!AX11)</f>
        <v>0</v>
      </c>
      <c r="AX10" s="42">
        <f>IF('Дата индикатора'!AY11="нет данных","x",$AX$2-'Дата индикатора'!AY11)</f>
        <v>0</v>
      </c>
      <c r="AY10" s="42">
        <f>IF('Дата индикатора'!AZ11="нет данных","x",$AY$2-'Дата индикатора'!AZ11)</f>
        <v>0</v>
      </c>
      <c r="AZ10" s="42">
        <f>IF('Дата индикатора'!BA11="нет данных","x",$AZ$2-'Дата индикатора'!BA11)</f>
        <v>0</v>
      </c>
      <c r="BA10" s="42" t="str">
        <f>IF('Дата индикатора'!BB11="нет данных","x",$BA$2-'Дата индикатора'!BB11)</f>
        <v>x</v>
      </c>
      <c r="BB10" s="42">
        <f>IF('Дата индикатора'!BC11="нет данных","x",$BB$2-'Дата индикатора'!BC11)</f>
        <v>0</v>
      </c>
      <c r="BC10" s="42">
        <f>IF('Дата индикатора'!BD11="нет данных","x",$BC$2-'Дата индикатора'!BD11)</f>
        <v>0</v>
      </c>
      <c r="BD10" s="42">
        <f>IF('Дата индикатора'!BE11="нет данных","x",$BD$2-'Дата индикатора'!BE11)</f>
        <v>2</v>
      </c>
      <c r="BE10" s="42">
        <f>IF('Дата индикатора'!BF11="нет данных","x",$BE$2-'Дата индикатора'!BF11)</f>
        <v>2</v>
      </c>
      <c r="BF10" s="42">
        <f>IF('Дата индикатора'!BG11="нет данных","x",$BF$2-'Дата индикатора'!BG11)</f>
        <v>1</v>
      </c>
      <c r="BG10" s="42">
        <f>IF('Дата индикатора'!BH11="нет данных","x",$BG$2-'Дата индикатора'!BH11)</f>
        <v>0</v>
      </c>
      <c r="BH10" s="4">
        <f t="shared" si="0"/>
        <v>43</v>
      </c>
      <c r="BI10" s="43">
        <f t="shared" si="4"/>
        <v>0.75438596491228072</v>
      </c>
      <c r="BJ10" s="4">
        <f t="shared" si="1"/>
        <v>12</v>
      </c>
      <c r="BK10" s="43">
        <f t="shared" si="2"/>
        <v>1.7994219515730645</v>
      </c>
      <c r="BL10" s="45">
        <f t="shared" si="3"/>
        <v>0</v>
      </c>
    </row>
    <row r="11" spans="1:64" x14ac:dyDescent="0.25">
      <c r="A11" t="s">
        <v>56</v>
      </c>
      <c r="B11" s="42">
        <f>IF('Дата индикатора'!C12="нет данных","x",$B$2-'Дата индикатора'!C12)</f>
        <v>0</v>
      </c>
      <c r="C11" s="42">
        <f>IF('Дата индикатора'!D12="нет данных","x",$C$2-'Дата индикатора'!D12)</f>
        <v>0</v>
      </c>
      <c r="D11" s="42">
        <f>IF('Дата индикатора'!E12="нет данных","x",$C$2-'Дата индикатора'!E12)</f>
        <v>5</v>
      </c>
      <c r="E11" s="42">
        <f>IF('Дата индикатора'!F12="нет данных","x",$E$2-'Дата индикатора'!F12)</f>
        <v>5</v>
      </c>
      <c r="F11" s="42">
        <f>IF('Дата индикатора'!G12="нет данных","x",$F$2-'Дата индикатора'!G12)</f>
        <v>0</v>
      </c>
      <c r="G11" s="42">
        <f>IF('Дата индикатора'!H12="нет данных","x",$G$2-'Дата индикатора'!H12)</f>
        <v>0</v>
      </c>
      <c r="H11" s="42">
        <f>IF('Дата индикатора'!I12="нет данных","x",$H$2-'Дата индикатора'!I12)</f>
        <v>0</v>
      </c>
      <c r="I11" s="42">
        <f>IF('Дата индикатора'!J12="нет данных","x",$I$2-'Дата индикатора'!J12)</f>
        <v>0</v>
      </c>
      <c r="J11" s="42">
        <f>IF('Дата индикатора'!K12="нет данных","x",$J$2-'Дата индикатора'!K12)</f>
        <v>0</v>
      </c>
      <c r="K11" s="42">
        <f>IF('Дата индикатора'!L12="нет данных","x",$K$2-'Дата индикатора'!L12)</f>
        <v>0</v>
      </c>
      <c r="L11" s="42">
        <f>IF('Дата индикатора'!M12="нет данных","x",$L$2-'Дата индикатора'!M12)</f>
        <v>0</v>
      </c>
      <c r="M11" s="42">
        <f>IF('Дата индикатора'!N12="нет данных","x",$M$2-'Дата индикатора'!N12)</f>
        <v>0</v>
      </c>
      <c r="N11" s="42">
        <f>IF('Дата индикатора'!O12="нет данных","x",$N$2-'Дата индикатора'!O12)</f>
        <v>0</v>
      </c>
      <c r="O11" s="42">
        <f>IF('Дата индикатора'!P12="нет данных","x",$O$2-'Дата индикатора'!P12)</f>
        <v>3</v>
      </c>
      <c r="P11" s="42">
        <f>IF('Дата индикатора'!Q12="нет данных","x",$P$2-'Дата индикатора'!Q12)</f>
        <v>0</v>
      </c>
      <c r="Q11" s="42">
        <f>IF('Дата индикатора'!R12="нет данных","x",$Q$2-'Дата индикатора'!R12)</f>
        <v>2</v>
      </c>
      <c r="R11" s="42">
        <f>IF('Дата индикатора'!S12="нет данных","x",$R$2-'Дата индикатора'!S12)</f>
        <v>0</v>
      </c>
      <c r="S11" s="42">
        <f>IF('Дата индикатора'!T12="нет данных","x",$S$2-'Дата индикатора'!T12)</f>
        <v>8</v>
      </c>
      <c r="T11" s="42">
        <f>IF('Дата индикатора'!U12="нет данных","x",$T$2-'Дата индикатора'!U12)</f>
        <v>8</v>
      </c>
      <c r="U11" s="42">
        <f>IF('Дата индикатора'!V12="нет данных","x",$U$2-'Дата индикатора'!V12)</f>
        <v>0</v>
      </c>
      <c r="V11" s="42">
        <f>IF('Дата индикатора'!W12="нет данных","x",$V$2-'Дата индикатора'!W12)</f>
        <v>0</v>
      </c>
      <c r="W11" s="42">
        <f>IF('Дата индикатора'!X12="нет данных","x",$W$2-'Дата индикатора'!X12)</f>
        <v>2</v>
      </c>
      <c r="X11" s="42">
        <f>IF('Дата индикатора'!Y12="нет данных","x",$X$2-'Дата индикатора'!Y12)</f>
        <v>2</v>
      </c>
      <c r="Y11" s="42">
        <f>IF('Дата индикатора'!Z12="нет данных","x",$Y$2-'Дата индикатора'!Z12)</f>
        <v>0</v>
      </c>
      <c r="Z11" s="42">
        <f>IF('Дата индикатора'!AA12="нет данных","x",$Z$2-'Дата индикатора'!AA12)</f>
        <v>0</v>
      </c>
      <c r="AA11" s="42">
        <f>IF('Дата индикатора'!AB12="нет данных","x",$AA$2-'Дата индикатора'!AB12)</f>
        <v>0</v>
      </c>
      <c r="AB11" s="42">
        <f>IF('Дата индикатора'!AC12="нет данных","x",$AB$2-'Дата индикатора'!AC12)</f>
        <v>0</v>
      </c>
      <c r="AC11" s="42">
        <f>IF('Дата индикатора'!AD12="нет данных","x",$AC$2-'Дата индикатора'!AD12)</f>
        <v>0</v>
      </c>
      <c r="AD11" s="42">
        <f>IF('Дата индикатора'!AE12="нет данных","x",$AD$2-'Дата индикатора'!AE12)</f>
        <v>0</v>
      </c>
      <c r="AE11" s="42">
        <f>IF('Дата индикатора'!AF12="нет данных","x",$AE$2-'Дата индикатора'!AF12)</f>
        <v>0</v>
      </c>
      <c r="AF11" s="42">
        <f>IF('Дата индикатора'!AG12="нет данных","x",$AF$2-'Дата индикатора'!AG12)</f>
        <v>0</v>
      </c>
      <c r="AG11" s="42">
        <f>IF('Дата индикатора'!AH12="нет данных","x",$AG$2-'Дата индикатора'!AH12)</f>
        <v>0</v>
      </c>
      <c r="AH11" s="42">
        <f>IF('Дата индикатора'!AI12="нет данных","x",$AH$2-'Дата индикатора'!AI12)</f>
        <v>0</v>
      </c>
      <c r="AI11" s="42">
        <f>IF('Дата индикатора'!AJ12="нет данных","x",$AI$2-'Дата индикатора'!AJ12)</f>
        <v>0</v>
      </c>
      <c r="AJ11" s="42">
        <f>IF('Дата индикатора'!AK12="нет данных","x",$AJ$2-'Дата индикатора'!AK12)</f>
        <v>3</v>
      </c>
      <c r="AK11" s="42">
        <f>IF('Дата индикатора'!AL12="нет данных","x",$AK$2-'Дата индикатора'!AL12)</f>
        <v>0</v>
      </c>
      <c r="AL11" s="42">
        <f>IF('Дата индикатора'!AM12="нет данных","x",$AL$2-'Дата индикатора'!AM12)</f>
        <v>0</v>
      </c>
      <c r="AM11" s="42">
        <f>IF('Дата индикатора'!AN12="нет данных","x",$AM$2-'Дата индикатора'!AN12)</f>
        <v>0</v>
      </c>
      <c r="AN11" s="42">
        <f>IF('Дата индикатора'!AO12="нет данных","x",$AN$2-'Дата индикатора'!AO12)</f>
        <v>0</v>
      </c>
      <c r="AO11" s="42">
        <f>IF('Дата индикатора'!AP12="нет данных","x",$AO$2-'Дата индикатора'!AP12)</f>
        <v>0</v>
      </c>
      <c r="AP11" s="42">
        <f>IF('Дата индикатора'!AQ12="нет данных","x",$AP$2-'Дата индикатора'!AQ12)</f>
        <v>0</v>
      </c>
      <c r="AQ11" s="42">
        <f>IF('Дата индикатора'!AR12="нет данных","x",$AQ$2-'Дата индикатора'!AR12)</f>
        <v>0</v>
      </c>
      <c r="AR11" s="42">
        <f>IF('Дата индикатора'!AS12="нет данных","x",$AR$2-'Дата индикатора'!AS12)</f>
        <v>0</v>
      </c>
      <c r="AS11" s="42">
        <f>IF('Дата индикатора'!AT12="нет данных","x",$AS$2-'Дата индикатора'!AT12)</f>
        <v>0</v>
      </c>
      <c r="AT11" s="42">
        <f>IF('Дата индикатора'!AU12="нет данных","x",$AT$2-'Дата индикатора'!AU12)</f>
        <v>0</v>
      </c>
      <c r="AU11" s="42">
        <f>IF('Дата индикатора'!AV12="нет данных","x",$AU$2-'Дата индикатора'!AV12)</f>
        <v>0</v>
      </c>
      <c r="AV11" s="42">
        <f>IF('Дата индикатора'!AW12="нет данных","x",$AV$2-'Дата индикатора'!AW12)</f>
        <v>0</v>
      </c>
      <c r="AW11" s="42">
        <f>IF('Дата индикатора'!AX12="нет данных","x",$AW$2-'Дата индикатора'!AX12)</f>
        <v>0</v>
      </c>
      <c r="AX11" s="42">
        <f>IF('Дата индикатора'!AY12="нет данных","x",$AX$2-'Дата индикатора'!AY12)</f>
        <v>0</v>
      </c>
      <c r="AY11" s="42">
        <f>IF('Дата индикатора'!AZ12="нет данных","x",$AY$2-'Дата индикатора'!AZ12)</f>
        <v>0</v>
      </c>
      <c r="AZ11" s="42">
        <f>IF('Дата индикатора'!BA12="нет данных","x",$AZ$2-'Дата индикатора'!BA12)</f>
        <v>0</v>
      </c>
      <c r="BA11" s="42" t="str">
        <f>IF('Дата индикатора'!BB12="нет данных","x",$BA$2-'Дата индикатора'!BB12)</f>
        <v>x</v>
      </c>
      <c r="BB11" s="42">
        <f>IF('Дата индикатора'!BC12="нет данных","x",$BB$2-'Дата индикатора'!BC12)</f>
        <v>0</v>
      </c>
      <c r="BC11" s="42">
        <f>IF('Дата индикатора'!BD12="нет данных","x",$BC$2-'Дата индикатора'!BD12)</f>
        <v>0</v>
      </c>
      <c r="BD11" s="42">
        <f>IF('Дата индикатора'!BE12="нет данных","x",$BD$2-'Дата индикатора'!BE12)</f>
        <v>2</v>
      </c>
      <c r="BE11" s="42">
        <f>IF('Дата индикатора'!BF12="нет данных","x",$BE$2-'Дата индикатора'!BF12)</f>
        <v>2</v>
      </c>
      <c r="BF11" s="42">
        <f>IF('Дата индикатора'!BG12="нет данных","x",$BF$2-'Дата индикатора'!BG12)</f>
        <v>1</v>
      </c>
      <c r="BG11" s="42">
        <f>IF('Дата индикатора'!BH12="нет данных","x",$BG$2-'Дата индикатора'!BH12)</f>
        <v>0</v>
      </c>
      <c r="BH11" s="4">
        <f t="shared" si="0"/>
        <v>43</v>
      </c>
      <c r="BI11" s="43">
        <f t="shared" si="4"/>
        <v>0.75438596491228072</v>
      </c>
      <c r="BJ11" s="4">
        <f t="shared" si="1"/>
        <v>12</v>
      </c>
      <c r="BK11" s="43">
        <f t="shared" si="2"/>
        <v>1.7994219515730645</v>
      </c>
      <c r="BL11" s="45">
        <f t="shared" si="3"/>
        <v>0</v>
      </c>
    </row>
    <row r="12" spans="1:64" x14ac:dyDescent="0.25">
      <c r="A12" t="s">
        <v>57</v>
      </c>
      <c r="B12" s="42">
        <f>IF('Дата индикатора'!C13="нет данных","x",$B$2-'Дата индикатора'!C13)</f>
        <v>0</v>
      </c>
      <c r="C12" s="42">
        <f>IF('Дата индикатора'!D13="нет данных","x",$C$2-'Дата индикатора'!D13)</f>
        <v>0</v>
      </c>
      <c r="D12" s="42">
        <f>IF('Дата индикатора'!E13="нет данных","x",$C$2-'Дата индикатора'!E13)</f>
        <v>5</v>
      </c>
      <c r="E12" s="42">
        <f>IF('Дата индикатора'!F13="нет данных","x",$E$2-'Дата индикатора'!F13)</f>
        <v>5</v>
      </c>
      <c r="F12" s="42">
        <f>IF('Дата индикатора'!G13="нет данных","x",$F$2-'Дата индикатора'!G13)</f>
        <v>0</v>
      </c>
      <c r="G12" s="42">
        <f>IF('Дата индикатора'!H13="нет данных","x",$G$2-'Дата индикатора'!H13)</f>
        <v>0</v>
      </c>
      <c r="H12" s="42">
        <f>IF('Дата индикатора'!I13="нет данных","x",$H$2-'Дата индикатора'!I13)</f>
        <v>0</v>
      </c>
      <c r="I12" s="42">
        <f>IF('Дата индикатора'!J13="нет данных","x",$I$2-'Дата индикатора'!J13)</f>
        <v>0</v>
      </c>
      <c r="J12" s="42">
        <f>IF('Дата индикатора'!K13="нет данных","x",$J$2-'Дата индикатора'!K13)</f>
        <v>0</v>
      </c>
      <c r="K12" s="42">
        <f>IF('Дата индикатора'!L13="нет данных","x",$K$2-'Дата индикатора'!L13)</f>
        <v>0</v>
      </c>
      <c r="L12" s="42">
        <f>IF('Дата индикатора'!M13="нет данных","x",$L$2-'Дата индикатора'!M13)</f>
        <v>0</v>
      </c>
      <c r="M12" s="42">
        <f>IF('Дата индикатора'!N13="нет данных","x",$M$2-'Дата индикатора'!N13)</f>
        <v>0</v>
      </c>
      <c r="N12" s="42">
        <f>IF('Дата индикатора'!O13="нет данных","x",$N$2-'Дата индикатора'!O13)</f>
        <v>0</v>
      </c>
      <c r="O12" s="42">
        <f>IF('Дата индикатора'!P13="нет данных","x",$O$2-'Дата индикатора'!P13)</f>
        <v>3</v>
      </c>
      <c r="P12" s="42">
        <f>IF('Дата индикатора'!Q13="нет данных","x",$P$2-'Дата индикатора'!Q13)</f>
        <v>0</v>
      </c>
      <c r="Q12" s="42" t="str">
        <f>IF('Дата индикатора'!R13="нет данных","x",$Q$2-'Дата индикатора'!R13)</f>
        <v>x</v>
      </c>
      <c r="R12" s="42">
        <f>IF('Дата индикатора'!S13="нет данных","x",$R$2-'Дата индикатора'!S13)</f>
        <v>0</v>
      </c>
      <c r="S12" s="42">
        <f>IF('Дата индикатора'!T13="нет данных","x",$S$2-'Дата индикатора'!T13)</f>
        <v>8</v>
      </c>
      <c r="T12" s="42">
        <f>IF('Дата индикатора'!U13="нет данных","x",$T$2-'Дата индикатора'!U13)</f>
        <v>8</v>
      </c>
      <c r="U12" s="42">
        <f>IF('Дата индикатора'!V13="нет данных","x",$U$2-'Дата индикатора'!V13)</f>
        <v>0</v>
      </c>
      <c r="V12" s="42">
        <f>IF('Дата индикатора'!W13="нет данных","x",$V$2-'Дата индикатора'!W13)</f>
        <v>0</v>
      </c>
      <c r="W12" s="42">
        <f>IF('Дата индикатора'!X13="нет данных","x",$W$2-'Дата индикатора'!X13)</f>
        <v>2</v>
      </c>
      <c r="X12" s="42">
        <f>IF('Дата индикатора'!Y13="нет данных","x",$X$2-'Дата индикатора'!Y13)</f>
        <v>2</v>
      </c>
      <c r="Y12" s="42">
        <f>IF('Дата индикатора'!Z13="нет данных","x",$Y$2-'Дата индикатора'!Z13)</f>
        <v>0</v>
      </c>
      <c r="Z12" s="42">
        <f>IF('Дата индикатора'!AA13="нет данных","x",$Z$2-'Дата индикатора'!AA13)</f>
        <v>0</v>
      </c>
      <c r="AA12" s="42">
        <f>IF('Дата индикатора'!AB13="нет данных","x",$AA$2-'Дата индикатора'!AB13)</f>
        <v>0</v>
      </c>
      <c r="AB12" s="42">
        <f>IF('Дата индикатора'!AC13="нет данных","x",$AB$2-'Дата индикатора'!AC13)</f>
        <v>0</v>
      </c>
      <c r="AC12" s="42">
        <f>IF('Дата индикатора'!AD13="нет данных","x",$AC$2-'Дата индикатора'!AD13)</f>
        <v>0</v>
      </c>
      <c r="AD12" s="42">
        <f>IF('Дата индикатора'!AE13="нет данных","x",$AD$2-'Дата индикатора'!AE13)</f>
        <v>0</v>
      </c>
      <c r="AE12" s="42">
        <f>IF('Дата индикатора'!AF13="нет данных","x",$AE$2-'Дата индикатора'!AF13)</f>
        <v>0</v>
      </c>
      <c r="AF12" s="42">
        <f>IF('Дата индикатора'!AG13="нет данных","x",$AF$2-'Дата индикатора'!AG13)</f>
        <v>0</v>
      </c>
      <c r="AG12" s="42">
        <f>IF('Дата индикатора'!AH13="нет данных","x",$AG$2-'Дата индикатора'!AH13)</f>
        <v>0</v>
      </c>
      <c r="AH12" s="42">
        <f>IF('Дата индикатора'!AI13="нет данных","x",$AH$2-'Дата индикатора'!AI13)</f>
        <v>0</v>
      </c>
      <c r="AI12" s="42">
        <f>IF('Дата индикатора'!AJ13="нет данных","x",$AI$2-'Дата индикатора'!AJ13)</f>
        <v>0</v>
      </c>
      <c r="AJ12" s="42">
        <f>IF('Дата индикатора'!AK13="нет данных","x",$AJ$2-'Дата индикатора'!AK13)</f>
        <v>3</v>
      </c>
      <c r="AK12" s="42">
        <f>IF('Дата индикатора'!AL13="нет данных","x",$AK$2-'Дата индикатора'!AL13)</f>
        <v>0</v>
      </c>
      <c r="AL12" s="42">
        <f>IF('Дата индикатора'!AM13="нет данных","x",$AL$2-'Дата индикатора'!AM13)</f>
        <v>0</v>
      </c>
      <c r="AM12" s="42">
        <f>IF('Дата индикатора'!AN13="нет данных","x",$AM$2-'Дата индикатора'!AN13)</f>
        <v>0</v>
      </c>
      <c r="AN12" s="42">
        <f>IF('Дата индикатора'!AO13="нет данных","x",$AN$2-'Дата индикатора'!AO13)</f>
        <v>0</v>
      </c>
      <c r="AO12" s="42">
        <f>IF('Дата индикатора'!AP13="нет данных","x",$AO$2-'Дата индикатора'!AP13)</f>
        <v>0</v>
      </c>
      <c r="AP12" s="42">
        <f>IF('Дата индикатора'!AQ13="нет данных","x",$AP$2-'Дата индикатора'!AQ13)</f>
        <v>0</v>
      </c>
      <c r="AQ12" s="42">
        <f>IF('Дата индикатора'!AR13="нет данных","x",$AQ$2-'Дата индикатора'!AR13)</f>
        <v>0</v>
      </c>
      <c r="AR12" s="42">
        <f>IF('Дата индикатора'!AS13="нет данных","x",$AR$2-'Дата индикатора'!AS13)</f>
        <v>0</v>
      </c>
      <c r="AS12" s="42">
        <f>IF('Дата индикатора'!AT13="нет данных","x",$AS$2-'Дата индикатора'!AT13)</f>
        <v>0</v>
      </c>
      <c r="AT12" s="42">
        <f>IF('Дата индикатора'!AU13="нет данных","x",$AT$2-'Дата индикатора'!AU13)</f>
        <v>0</v>
      </c>
      <c r="AU12" s="42">
        <f>IF('Дата индикатора'!AV13="нет данных","x",$AU$2-'Дата индикатора'!AV13)</f>
        <v>0</v>
      </c>
      <c r="AV12" s="42">
        <f>IF('Дата индикатора'!AW13="нет данных","x",$AV$2-'Дата индикатора'!AW13)</f>
        <v>0</v>
      </c>
      <c r="AW12" s="42">
        <f>IF('Дата индикатора'!AX13="нет данных","x",$AW$2-'Дата индикатора'!AX13)</f>
        <v>0</v>
      </c>
      <c r="AX12" s="42">
        <f>IF('Дата индикатора'!AY13="нет данных","x",$AX$2-'Дата индикатора'!AY13)</f>
        <v>0</v>
      </c>
      <c r="AY12" s="42">
        <f>IF('Дата индикатора'!AZ13="нет данных","x",$AY$2-'Дата индикатора'!AZ13)</f>
        <v>0</v>
      </c>
      <c r="AZ12" s="42">
        <f>IF('Дата индикатора'!BA13="нет данных","x",$AZ$2-'Дата индикатора'!BA13)</f>
        <v>0</v>
      </c>
      <c r="BA12" s="42" t="str">
        <f>IF('Дата индикатора'!BB13="нет данных","x",$BA$2-'Дата индикатора'!BB13)</f>
        <v>x</v>
      </c>
      <c r="BB12" s="42">
        <f>IF('Дата индикатора'!BC13="нет данных","x",$BB$2-'Дата индикатора'!BC13)</f>
        <v>0</v>
      </c>
      <c r="BC12" s="42">
        <f>IF('Дата индикатора'!BD13="нет данных","x",$BC$2-'Дата индикатора'!BD13)</f>
        <v>0</v>
      </c>
      <c r="BD12" s="42">
        <f>IF('Дата индикатора'!BE13="нет данных","x",$BD$2-'Дата индикатора'!BE13)</f>
        <v>2</v>
      </c>
      <c r="BE12" s="42">
        <f>IF('Дата индикатора'!BF13="нет данных","x",$BE$2-'Дата индикатора'!BF13)</f>
        <v>2</v>
      </c>
      <c r="BF12" s="42">
        <f>IF('Дата индикатора'!BG13="нет данных","x",$BF$2-'Дата индикатора'!BG13)</f>
        <v>1</v>
      </c>
      <c r="BG12" s="42">
        <f>IF('Дата индикатора'!BH13="нет данных","x",$BG$2-'Дата индикатора'!BH13)</f>
        <v>0</v>
      </c>
      <c r="BH12" s="4">
        <f t="shared" si="0"/>
        <v>41</v>
      </c>
      <c r="BI12" s="43">
        <f t="shared" si="4"/>
        <v>0.7321428571428571</v>
      </c>
      <c r="BJ12" s="4">
        <f t="shared" si="1"/>
        <v>11</v>
      </c>
      <c r="BK12" s="43">
        <f t="shared" si="2"/>
        <v>1.8076333326496616</v>
      </c>
      <c r="BL12" s="45">
        <f t="shared" si="3"/>
        <v>0</v>
      </c>
    </row>
    <row r="13" spans="1:64" x14ac:dyDescent="0.25">
      <c r="A13" t="s">
        <v>58</v>
      </c>
      <c r="B13" s="42">
        <f>IF('Дата индикатора'!C14="нет данных","x",$B$2-'Дата индикатора'!C14)</f>
        <v>0</v>
      </c>
      <c r="C13" s="42">
        <f>IF('Дата индикатора'!D14="нет данных","x",$C$2-'Дата индикатора'!D14)</f>
        <v>0</v>
      </c>
      <c r="D13" s="42">
        <f>IF('Дата индикатора'!E14="нет данных","x",$C$2-'Дата индикатора'!E14)</f>
        <v>5</v>
      </c>
      <c r="E13" s="42">
        <f>IF('Дата индикатора'!F14="нет данных","x",$E$2-'Дата индикатора'!F14)</f>
        <v>5</v>
      </c>
      <c r="F13" s="42">
        <f>IF('Дата индикатора'!G14="нет данных","x",$F$2-'Дата индикатора'!G14)</f>
        <v>0</v>
      </c>
      <c r="G13" s="42">
        <f>IF('Дата индикатора'!H14="нет данных","x",$G$2-'Дата индикатора'!H14)</f>
        <v>0</v>
      </c>
      <c r="H13" s="42">
        <f>IF('Дата индикатора'!I14="нет данных","x",$H$2-'Дата индикатора'!I14)</f>
        <v>0</v>
      </c>
      <c r="I13" s="42">
        <f>IF('Дата индикатора'!J14="нет данных","x",$I$2-'Дата индикатора'!J14)</f>
        <v>0</v>
      </c>
      <c r="J13" s="42">
        <f>IF('Дата индикатора'!K14="нет данных","x",$J$2-'Дата индикатора'!K14)</f>
        <v>0</v>
      </c>
      <c r="K13" s="42">
        <f>IF('Дата индикатора'!L14="нет данных","x",$K$2-'Дата индикатора'!L14)</f>
        <v>0</v>
      </c>
      <c r="L13" s="42">
        <f>IF('Дата индикатора'!M14="нет данных","x",$L$2-'Дата индикатора'!M14)</f>
        <v>0</v>
      </c>
      <c r="M13" s="42">
        <f>IF('Дата индикатора'!N14="нет данных","x",$M$2-'Дата индикатора'!N14)</f>
        <v>0</v>
      </c>
      <c r="N13" s="42">
        <f>IF('Дата индикатора'!O14="нет данных","x",$N$2-'Дата индикатора'!O14)</f>
        <v>0</v>
      </c>
      <c r="O13" s="42">
        <f>IF('Дата индикатора'!P14="нет данных","x",$O$2-'Дата индикатора'!P14)</f>
        <v>3</v>
      </c>
      <c r="P13" s="42">
        <f>IF('Дата индикатора'!Q14="нет данных","x",$P$2-'Дата индикатора'!Q14)</f>
        <v>0</v>
      </c>
      <c r="Q13" s="42">
        <f>IF('Дата индикатора'!R14="нет данных","x",$Q$2-'Дата индикатора'!R14)</f>
        <v>2</v>
      </c>
      <c r="R13" s="42">
        <f>IF('Дата индикатора'!S14="нет данных","x",$R$2-'Дата индикатора'!S14)</f>
        <v>0</v>
      </c>
      <c r="S13" s="42">
        <f>IF('Дата индикатора'!T14="нет данных","x",$S$2-'Дата индикатора'!T14)</f>
        <v>8</v>
      </c>
      <c r="T13" s="42">
        <f>IF('Дата индикатора'!U14="нет данных","x",$T$2-'Дата индикатора'!U14)</f>
        <v>8</v>
      </c>
      <c r="U13" s="42">
        <f>IF('Дата индикатора'!V14="нет данных","x",$U$2-'Дата индикатора'!V14)</f>
        <v>0</v>
      </c>
      <c r="V13" s="42">
        <f>IF('Дата индикатора'!W14="нет данных","x",$V$2-'Дата индикатора'!W14)</f>
        <v>0</v>
      </c>
      <c r="W13" s="42">
        <f>IF('Дата индикатора'!X14="нет данных","x",$W$2-'Дата индикатора'!X14)</f>
        <v>2</v>
      </c>
      <c r="X13" s="42">
        <f>IF('Дата индикатора'!Y14="нет данных","x",$X$2-'Дата индикатора'!Y14)</f>
        <v>2</v>
      </c>
      <c r="Y13" s="42">
        <f>IF('Дата индикатора'!Z14="нет данных","x",$Y$2-'Дата индикатора'!Z14)</f>
        <v>0</v>
      </c>
      <c r="Z13" s="42">
        <f>IF('Дата индикатора'!AA14="нет данных","x",$Z$2-'Дата индикатора'!AA14)</f>
        <v>0</v>
      </c>
      <c r="AA13" s="42">
        <f>IF('Дата индикатора'!AB14="нет данных","x",$AA$2-'Дата индикатора'!AB14)</f>
        <v>0</v>
      </c>
      <c r="AB13" s="42">
        <f>IF('Дата индикатора'!AC14="нет данных","x",$AB$2-'Дата индикатора'!AC14)</f>
        <v>0</v>
      </c>
      <c r="AC13" s="42">
        <f>IF('Дата индикатора'!AD14="нет данных","x",$AC$2-'Дата индикатора'!AD14)</f>
        <v>0</v>
      </c>
      <c r="AD13" s="42">
        <f>IF('Дата индикатора'!AE14="нет данных","x",$AD$2-'Дата индикатора'!AE14)</f>
        <v>0</v>
      </c>
      <c r="AE13" s="42">
        <f>IF('Дата индикатора'!AF14="нет данных","x",$AE$2-'Дата индикатора'!AF14)</f>
        <v>0</v>
      </c>
      <c r="AF13" s="42">
        <f>IF('Дата индикатора'!AG14="нет данных","x",$AF$2-'Дата индикатора'!AG14)</f>
        <v>0</v>
      </c>
      <c r="AG13" s="42">
        <f>IF('Дата индикатора'!AH14="нет данных","x",$AG$2-'Дата индикатора'!AH14)</f>
        <v>0</v>
      </c>
      <c r="AH13" s="42">
        <f>IF('Дата индикатора'!AI14="нет данных","x",$AH$2-'Дата индикатора'!AI14)</f>
        <v>0</v>
      </c>
      <c r="AI13" s="42">
        <f>IF('Дата индикатора'!AJ14="нет данных","x",$AI$2-'Дата индикатора'!AJ14)</f>
        <v>0</v>
      </c>
      <c r="AJ13" s="42">
        <f>IF('Дата индикатора'!AK14="нет данных","x",$AJ$2-'Дата индикатора'!AK14)</f>
        <v>3</v>
      </c>
      <c r="AK13" s="42">
        <f>IF('Дата индикатора'!AL14="нет данных","x",$AK$2-'Дата индикатора'!AL14)</f>
        <v>0</v>
      </c>
      <c r="AL13" s="42">
        <f>IF('Дата индикатора'!AM14="нет данных","x",$AL$2-'Дата индикатора'!AM14)</f>
        <v>0</v>
      </c>
      <c r="AM13" s="42">
        <f>IF('Дата индикатора'!AN14="нет данных","x",$AM$2-'Дата индикатора'!AN14)</f>
        <v>0</v>
      </c>
      <c r="AN13" s="42">
        <f>IF('Дата индикатора'!AO14="нет данных","x",$AN$2-'Дата индикатора'!AO14)</f>
        <v>0</v>
      </c>
      <c r="AO13" s="42">
        <f>IF('Дата индикатора'!AP14="нет данных","x",$AO$2-'Дата индикатора'!AP14)</f>
        <v>0</v>
      </c>
      <c r="AP13" s="42">
        <f>IF('Дата индикатора'!AQ14="нет данных","x",$AP$2-'Дата индикатора'!AQ14)</f>
        <v>0</v>
      </c>
      <c r="AQ13" s="42">
        <f>IF('Дата индикатора'!AR14="нет данных","x",$AQ$2-'Дата индикатора'!AR14)</f>
        <v>0</v>
      </c>
      <c r="AR13" s="42">
        <f>IF('Дата индикатора'!AS14="нет данных","x",$AR$2-'Дата индикатора'!AS14)</f>
        <v>0</v>
      </c>
      <c r="AS13" s="42">
        <f>IF('Дата индикатора'!AT14="нет данных","x",$AS$2-'Дата индикатора'!AT14)</f>
        <v>0</v>
      </c>
      <c r="AT13" s="42">
        <f>IF('Дата индикатора'!AU14="нет данных","x",$AT$2-'Дата индикатора'!AU14)</f>
        <v>0</v>
      </c>
      <c r="AU13" s="42">
        <f>IF('Дата индикатора'!AV14="нет данных","x",$AU$2-'Дата индикатора'!AV14)</f>
        <v>0</v>
      </c>
      <c r="AV13" s="42">
        <f>IF('Дата индикатора'!AW14="нет данных","x",$AV$2-'Дата индикатора'!AW14)</f>
        <v>0</v>
      </c>
      <c r="AW13" s="42">
        <f>IF('Дата индикатора'!AX14="нет данных","x",$AW$2-'Дата индикатора'!AX14)</f>
        <v>0</v>
      </c>
      <c r="AX13" s="42">
        <f>IF('Дата индикатора'!AY14="нет данных","x",$AX$2-'Дата индикатора'!AY14)</f>
        <v>0</v>
      </c>
      <c r="AY13" s="42">
        <f>IF('Дата индикатора'!AZ14="нет данных","x",$AY$2-'Дата индикатора'!AZ14)</f>
        <v>0</v>
      </c>
      <c r="AZ13" s="42">
        <f>IF('Дата индикатора'!BA14="нет данных","x",$AZ$2-'Дата индикатора'!BA14)</f>
        <v>0</v>
      </c>
      <c r="BA13" s="42" t="str">
        <f>IF('Дата индикатора'!BB14="нет данных","x",$BA$2-'Дата индикатора'!BB14)</f>
        <v>x</v>
      </c>
      <c r="BB13" s="42">
        <f>IF('Дата индикатора'!BC14="нет данных","x",$BB$2-'Дата индикатора'!BC14)</f>
        <v>0</v>
      </c>
      <c r="BC13" s="42">
        <f>IF('Дата индикатора'!BD14="нет данных","x",$BC$2-'Дата индикатора'!BD14)</f>
        <v>0</v>
      </c>
      <c r="BD13" s="42">
        <f>IF('Дата индикатора'!BE14="нет данных","x",$BD$2-'Дата индикатора'!BE14)</f>
        <v>2</v>
      </c>
      <c r="BE13" s="42">
        <f>IF('Дата индикатора'!BF14="нет данных","x",$BE$2-'Дата индикатора'!BF14)</f>
        <v>2</v>
      </c>
      <c r="BF13" s="42">
        <f>IF('Дата индикатора'!BG14="нет данных","x",$BF$2-'Дата индикатора'!BG14)</f>
        <v>1</v>
      </c>
      <c r="BG13" s="42">
        <f>IF('Дата индикатора'!BH14="нет данных","x",$BG$2-'Дата индикатора'!BH14)</f>
        <v>0</v>
      </c>
      <c r="BH13" s="4">
        <f t="shared" si="0"/>
        <v>43</v>
      </c>
      <c r="BI13" s="43">
        <f t="shared" si="4"/>
        <v>0.75438596491228072</v>
      </c>
      <c r="BJ13" s="4">
        <f t="shared" si="1"/>
        <v>12</v>
      </c>
      <c r="BK13" s="43">
        <f t="shared" si="2"/>
        <v>1.7994219515730645</v>
      </c>
      <c r="BL13" s="45">
        <f t="shared" si="3"/>
        <v>0</v>
      </c>
    </row>
    <row r="14" spans="1:64" x14ac:dyDescent="0.25">
      <c r="A14" t="s">
        <v>59</v>
      </c>
      <c r="B14" s="42">
        <f>IF('Дата индикатора'!C15="нет данных","x",$B$2-'Дата индикатора'!C15)</f>
        <v>0</v>
      </c>
      <c r="C14" s="42">
        <f>IF('Дата индикатора'!D15="нет данных","x",$C$2-'Дата индикатора'!D15)</f>
        <v>0</v>
      </c>
      <c r="D14" s="42">
        <f>IF('Дата индикатора'!E15="нет данных","x",$C$2-'Дата индикатора'!E15)</f>
        <v>5</v>
      </c>
      <c r="E14" s="42">
        <f>IF('Дата индикатора'!F15="нет данных","x",$E$2-'Дата индикатора'!F15)</f>
        <v>5</v>
      </c>
      <c r="F14" s="42">
        <f>IF('Дата индикатора'!G15="нет данных","x",$F$2-'Дата индикатора'!G15)</f>
        <v>0</v>
      </c>
      <c r="G14" s="42">
        <f>IF('Дата индикатора'!H15="нет данных","x",$G$2-'Дата индикатора'!H15)</f>
        <v>0</v>
      </c>
      <c r="H14" s="42" t="str">
        <f>IF('Дата индикатора'!I15="нет данных","x",$H$2-'Дата индикатора'!I15)</f>
        <v>x</v>
      </c>
      <c r="I14" s="42">
        <f>IF('Дата индикатора'!J15="нет данных","x",$I$2-'Дата индикатора'!J15)</f>
        <v>0</v>
      </c>
      <c r="J14" s="42">
        <f>IF('Дата индикатора'!K15="нет данных","x",$J$2-'Дата индикатора'!K15)</f>
        <v>0</v>
      </c>
      <c r="K14" s="42">
        <f>IF('Дата индикатора'!L15="нет данных","x",$K$2-'Дата индикатора'!L15)</f>
        <v>0</v>
      </c>
      <c r="L14" s="42">
        <f>IF('Дата индикатора'!M15="нет данных","x",$L$2-'Дата индикатора'!M15)</f>
        <v>0</v>
      </c>
      <c r="M14" s="42">
        <f>IF('Дата индикатора'!N15="нет данных","x",$M$2-'Дата индикатора'!N15)</f>
        <v>0</v>
      </c>
      <c r="N14" s="42">
        <f>IF('Дата индикатора'!O15="нет данных","x",$N$2-'Дата индикатора'!O15)</f>
        <v>0</v>
      </c>
      <c r="O14" s="42">
        <f>IF('Дата индикатора'!P15="нет данных","x",$O$2-'Дата индикатора'!P15)</f>
        <v>12</v>
      </c>
      <c r="P14" s="42">
        <f>IF('Дата индикатора'!Q15="нет данных","x",$P$2-'Дата индикатора'!Q15)</f>
        <v>0</v>
      </c>
      <c r="Q14" s="42">
        <f>IF('Дата индикатора'!R15="нет данных","x",$Q$2-'Дата индикатора'!R15)</f>
        <v>0</v>
      </c>
      <c r="R14" s="42">
        <f>IF('Дата индикатора'!S15="нет данных","x",$R$2-'Дата индикатора'!S15)</f>
        <v>0</v>
      </c>
      <c r="S14" s="42">
        <f>IF('Дата индикатора'!T15="нет данных","x",$S$2-'Дата индикатора'!T15)</f>
        <v>0</v>
      </c>
      <c r="T14" s="42">
        <f>IF('Дата индикатора'!U15="нет данных","x",$T$2-'Дата индикатора'!U15)</f>
        <v>0</v>
      </c>
      <c r="U14" s="42">
        <f>IF('Дата индикатора'!V15="нет данных","x",$U$2-'Дата индикатора'!V15)</f>
        <v>0</v>
      </c>
      <c r="V14" s="42">
        <f>IF('Дата индикатора'!W15="нет данных","x",$V$2-'Дата индикатора'!W15)</f>
        <v>0</v>
      </c>
      <c r="W14" s="42">
        <f>IF('Дата индикатора'!X15="нет данных","x",$W$2-'Дата индикатора'!X15)</f>
        <v>0</v>
      </c>
      <c r="X14" s="42">
        <f>IF('Дата индикатора'!Y15="нет данных","x",$X$2-'Дата индикатора'!Y15)</f>
        <v>0</v>
      </c>
      <c r="Y14" s="42" t="str">
        <f>IF('Дата индикатора'!Z15="нет данных","x",$Y$2-'Дата индикатора'!Z15)</f>
        <v>x</v>
      </c>
      <c r="Z14" s="42">
        <f>IF('Дата индикатора'!AA15="нет данных","x",$Z$2-'Дата индикатора'!AA15)</f>
        <v>0</v>
      </c>
      <c r="AA14" s="42">
        <f>IF('Дата индикатора'!AB15="нет данных","x",$AA$2-'Дата индикатора'!AB15)</f>
        <v>0</v>
      </c>
      <c r="AB14" s="42">
        <f>IF('Дата индикатора'!AC15="нет данных","x",$AB$2-'Дата индикатора'!AC15)</f>
        <v>0</v>
      </c>
      <c r="AC14" s="42">
        <f>IF('Дата индикатора'!AD15="нет данных","x",$AC$2-'Дата индикатора'!AD15)</f>
        <v>0</v>
      </c>
      <c r="AD14" s="42">
        <f>IF('Дата индикатора'!AE15="нет данных","x",$AD$2-'Дата индикатора'!AE15)</f>
        <v>0</v>
      </c>
      <c r="AE14" s="42">
        <f>IF('Дата индикатора'!AF15="нет данных","x",$AE$2-'Дата индикатора'!AF15)</f>
        <v>0</v>
      </c>
      <c r="AF14" s="42">
        <f>IF('Дата индикатора'!AG15="нет данных","x",$AF$2-'Дата индикатора'!AG15)</f>
        <v>0</v>
      </c>
      <c r="AG14" s="42">
        <f>IF('Дата индикатора'!AH15="нет данных","x",$AG$2-'Дата индикатора'!AH15)</f>
        <v>0</v>
      </c>
      <c r="AH14" s="42">
        <f>IF('Дата индикатора'!AI15="нет данных","x",$AH$2-'Дата индикатора'!AI15)</f>
        <v>0</v>
      </c>
      <c r="AI14" s="42">
        <f>IF('Дата индикатора'!AJ15="нет данных","x",$AI$2-'Дата индикатора'!AJ15)</f>
        <v>0</v>
      </c>
      <c r="AJ14" s="42">
        <f>IF('Дата индикатора'!AK15="нет данных","x",$AJ$2-'Дата индикатора'!AK15)</f>
        <v>0</v>
      </c>
      <c r="AK14" s="42" t="str">
        <f>IF('Дата индикатора'!AL15="нет данных","x",$AK$2-'Дата индикатора'!AL15)</f>
        <v>x</v>
      </c>
      <c r="AL14" s="42">
        <f>IF('Дата индикатора'!AM15="нет данных","x",$AL$2-'Дата индикатора'!AM15)</f>
        <v>0</v>
      </c>
      <c r="AM14" s="42">
        <f>IF('Дата индикатора'!AN15="нет данных","x",$AM$2-'Дата индикатора'!AN15)</f>
        <v>0</v>
      </c>
      <c r="AN14" s="42">
        <f>IF('Дата индикатора'!AO15="нет данных","x",$AN$2-'Дата индикатора'!AO15)</f>
        <v>0</v>
      </c>
      <c r="AO14" s="42">
        <f>IF('Дата индикатора'!AP15="нет данных","x",$AO$2-'Дата индикатора'!AP15)</f>
        <v>0</v>
      </c>
      <c r="AP14" s="42">
        <f>IF('Дата индикатора'!AQ15="нет данных","x",$AP$2-'Дата индикатора'!AQ15)</f>
        <v>0</v>
      </c>
      <c r="AQ14" s="42">
        <f>IF('Дата индикатора'!AR15="нет данных","x",$AQ$2-'Дата индикатора'!AR15)</f>
        <v>0</v>
      </c>
      <c r="AR14" s="42">
        <f>IF('Дата индикатора'!AS15="нет данных","x",$AR$2-'Дата индикатора'!AS15)</f>
        <v>0</v>
      </c>
      <c r="AS14" s="42">
        <f>IF('Дата индикатора'!AT15="нет данных","x",$AS$2-'Дата индикатора'!AT15)</f>
        <v>1</v>
      </c>
      <c r="AT14" s="42">
        <f>IF('Дата индикатора'!AU15="нет данных","x",$AT$2-'Дата индикатора'!AU15)</f>
        <v>0</v>
      </c>
      <c r="AU14" s="42">
        <f>IF('Дата индикатора'!AV15="нет данных","x",$AU$2-'Дата индикатора'!AV15)</f>
        <v>0</v>
      </c>
      <c r="AV14" s="42">
        <f>IF('Дата индикатора'!AW15="нет данных","x",$AV$2-'Дата индикатора'!AW15)</f>
        <v>0</v>
      </c>
      <c r="AW14" s="42">
        <f>IF('Дата индикатора'!AX15="нет данных","x",$AW$2-'Дата индикатора'!AX15)</f>
        <v>0</v>
      </c>
      <c r="AX14" s="42" t="str">
        <f>IF('Дата индикатора'!AY15="нет данных","x",$AX$2-'Дата индикатора'!AY15)</f>
        <v>x</v>
      </c>
      <c r="AY14" s="42" t="str">
        <f>IF('Дата индикатора'!AZ15="нет данных","x",$AY$2-'Дата индикатора'!AZ15)</f>
        <v>x</v>
      </c>
      <c r="AZ14" s="42" t="str">
        <f>IF('Дата индикатора'!BA15="нет данных","x",$AZ$2-'Дата индикатора'!BA15)</f>
        <v>x</v>
      </c>
      <c r="BA14" s="42" t="str">
        <f>IF('Дата индикатора'!BB15="нет данных","x",$BA$2-'Дата индикатора'!BB15)</f>
        <v>x</v>
      </c>
      <c r="BB14" s="42">
        <f>IF('Дата индикатора'!BC15="нет данных","x",$BB$2-'Дата индикатора'!BC15)</f>
        <v>0</v>
      </c>
      <c r="BC14" s="42">
        <f>IF('Дата индикатора'!BD15="нет данных","x",$BC$2-'Дата индикатора'!BD15)</f>
        <v>0</v>
      </c>
      <c r="BD14" s="42">
        <f>IF('Дата индикатора'!BE15="нет данных","x",$BD$2-'Дата индикатора'!BE15)</f>
        <v>2</v>
      </c>
      <c r="BE14" s="42">
        <f>IF('Дата индикатора'!BF15="нет данных","x",$BE$2-'Дата индикатора'!BF15)</f>
        <v>2</v>
      </c>
      <c r="BF14" s="42">
        <f>IF('Дата индикатора'!BG15="нет данных","x",$BF$2-'Дата индикатора'!BG15)</f>
        <v>1</v>
      </c>
      <c r="BG14" s="42">
        <f>IF('Дата индикатора'!BH15="нет данных","x",$BG$2-'Дата индикатора'!BH15)</f>
        <v>0</v>
      </c>
      <c r="BH14" s="4">
        <f t="shared" si="0"/>
        <v>28</v>
      </c>
      <c r="BI14" s="43">
        <f t="shared" si="4"/>
        <v>0.5490196078431373</v>
      </c>
      <c r="BJ14" s="4">
        <f t="shared" si="1"/>
        <v>7</v>
      </c>
      <c r="BK14" s="43">
        <f t="shared" si="2"/>
        <v>1.9231686016061533</v>
      </c>
      <c r="BL14" s="45">
        <f t="shared" si="3"/>
        <v>0</v>
      </c>
    </row>
    <row r="15" spans="1:64" x14ac:dyDescent="0.25">
      <c r="A15" t="s">
        <v>60</v>
      </c>
      <c r="B15" s="42">
        <f>IF('Дата индикатора'!C16="нет данных","x",$B$2-'Дата индикатора'!C16)</f>
        <v>0</v>
      </c>
      <c r="C15" s="42">
        <f>IF('Дата индикатора'!D16="нет данных","x",$C$2-'Дата индикатора'!D16)</f>
        <v>0</v>
      </c>
      <c r="D15" s="42">
        <f>IF('Дата индикатора'!E16="нет данных","x",$C$2-'Дата индикатора'!E16)</f>
        <v>5</v>
      </c>
      <c r="E15" s="42">
        <f>IF('Дата индикатора'!F16="нет данных","x",$E$2-'Дата индикатора'!F16)</f>
        <v>5</v>
      </c>
      <c r="F15" s="42">
        <f>IF('Дата индикатора'!G16="нет данных","x",$F$2-'Дата индикатора'!G16)</f>
        <v>0</v>
      </c>
      <c r="G15" s="42">
        <f>IF('Дата индикатора'!H16="нет данных","x",$G$2-'Дата индикатора'!H16)</f>
        <v>0</v>
      </c>
      <c r="H15" s="42" t="str">
        <f>IF('Дата индикатора'!I16="нет данных","x",$H$2-'Дата индикатора'!I16)</f>
        <v>x</v>
      </c>
      <c r="I15" s="42">
        <f>IF('Дата индикатора'!J16="нет данных","x",$I$2-'Дата индикатора'!J16)</f>
        <v>0</v>
      </c>
      <c r="J15" s="42">
        <f>IF('Дата индикатора'!K16="нет данных","x",$J$2-'Дата индикатора'!K16)</f>
        <v>0</v>
      </c>
      <c r="K15" s="42">
        <f>IF('Дата индикатора'!L16="нет данных","x",$K$2-'Дата индикатора'!L16)</f>
        <v>0</v>
      </c>
      <c r="L15" s="42">
        <f>IF('Дата индикатора'!M16="нет данных","x",$L$2-'Дата индикатора'!M16)</f>
        <v>0</v>
      </c>
      <c r="M15" s="42">
        <f>IF('Дата индикатора'!N16="нет данных","x",$M$2-'Дата индикатора'!N16)</f>
        <v>0</v>
      </c>
      <c r="N15" s="42">
        <f>IF('Дата индикатора'!O16="нет данных","x",$N$2-'Дата индикатора'!O16)</f>
        <v>0</v>
      </c>
      <c r="O15" s="42">
        <f>IF('Дата индикатора'!P16="нет данных","x",$O$2-'Дата индикатора'!P16)</f>
        <v>12</v>
      </c>
      <c r="P15" s="42">
        <f>IF('Дата индикатора'!Q16="нет данных","x",$P$2-'Дата индикатора'!Q16)</f>
        <v>0</v>
      </c>
      <c r="Q15" s="42">
        <f>IF('Дата индикатора'!R16="нет данных","x",$Q$2-'Дата индикатора'!R16)</f>
        <v>0</v>
      </c>
      <c r="R15" s="42">
        <f>IF('Дата индикатора'!S16="нет данных","x",$R$2-'Дата индикатора'!S16)</f>
        <v>0</v>
      </c>
      <c r="S15" s="42">
        <f>IF('Дата индикатора'!T16="нет данных","x",$S$2-'Дата индикатора'!T16)</f>
        <v>0</v>
      </c>
      <c r="T15" s="42">
        <f>IF('Дата индикатора'!U16="нет данных","x",$T$2-'Дата индикатора'!U16)</f>
        <v>0</v>
      </c>
      <c r="U15" s="42">
        <f>IF('Дата индикатора'!V16="нет данных","x",$U$2-'Дата индикатора'!V16)</f>
        <v>0</v>
      </c>
      <c r="V15" s="42">
        <f>IF('Дата индикатора'!W16="нет данных","x",$V$2-'Дата индикатора'!W16)</f>
        <v>0</v>
      </c>
      <c r="W15" s="42">
        <f>IF('Дата индикатора'!X16="нет данных","x",$W$2-'Дата индикатора'!X16)</f>
        <v>0</v>
      </c>
      <c r="X15" s="42">
        <f>IF('Дата индикатора'!Y16="нет данных","x",$X$2-'Дата индикатора'!Y16)</f>
        <v>0</v>
      </c>
      <c r="Y15" s="42" t="str">
        <f>IF('Дата индикатора'!Z16="нет данных","x",$Y$2-'Дата индикатора'!Z16)</f>
        <v>x</v>
      </c>
      <c r="Z15" s="42">
        <f>IF('Дата индикатора'!AA16="нет данных","x",$Z$2-'Дата индикатора'!AA16)</f>
        <v>0</v>
      </c>
      <c r="AA15" s="42">
        <f>IF('Дата индикатора'!AB16="нет данных","x",$AA$2-'Дата индикатора'!AB16)</f>
        <v>0</v>
      </c>
      <c r="AB15" s="42">
        <f>IF('Дата индикатора'!AC16="нет данных","x",$AB$2-'Дата индикатора'!AC16)</f>
        <v>0</v>
      </c>
      <c r="AC15" s="42">
        <f>IF('Дата индикатора'!AD16="нет данных","x",$AC$2-'Дата индикатора'!AD16)</f>
        <v>0</v>
      </c>
      <c r="AD15" s="42">
        <f>IF('Дата индикатора'!AE16="нет данных","x",$AD$2-'Дата индикатора'!AE16)</f>
        <v>0</v>
      </c>
      <c r="AE15" s="42">
        <f>IF('Дата индикатора'!AF16="нет данных","x",$AE$2-'Дата индикатора'!AF16)</f>
        <v>0</v>
      </c>
      <c r="AF15" s="42">
        <f>IF('Дата индикатора'!AG16="нет данных","x",$AF$2-'Дата индикатора'!AG16)</f>
        <v>0</v>
      </c>
      <c r="AG15" s="42">
        <f>IF('Дата индикатора'!AH16="нет данных","x",$AG$2-'Дата индикатора'!AH16)</f>
        <v>0</v>
      </c>
      <c r="AH15" s="42">
        <f>IF('Дата индикатора'!AI16="нет данных","x",$AH$2-'Дата индикатора'!AI16)</f>
        <v>0</v>
      </c>
      <c r="AI15" s="42">
        <f>IF('Дата индикатора'!AJ16="нет данных","x",$AI$2-'Дата индикатора'!AJ16)</f>
        <v>0</v>
      </c>
      <c r="AJ15" s="42">
        <f>IF('Дата индикатора'!AK16="нет данных","x",$AJ$2-'Дата индикатора'!AK16)</f>
        <v>0</v>
      </c>
      <c r="AK15" s="42" t="str">
        <f>IF('Дата индикатора'!AL16="нет данных","x",$AK$2-'Дата индикатора'!AL16)</f>
        <v>x</v>
      </c>
      <c r="AL15" s="42">
        <f>IF('Дата индикатора'!AM16="нет данных","x",$AL$2-'Дата индикатора'!AM16)</f>
        <v>0</v>
      </c>
      <c r="AM15" s="42">
        <f>IF('Дата индикатора'!AN16="нет данных","x",$AM$2-'Дата индикатора'!AN16)</f>
        <v>0</v>
      </c>
      <c r="AN15" s="42">
        <f>IF('Дата индикатора'!AO16="нет данных","x",$AN$2-'Дата индикатора'!AO16)</f>
        <v>0</v>
      </c>
      <c r="AO15" s="42">
        <f>IF('Дата индикатора'!AP16="нет данных","x",$AO$2-'Дата индикатора'!AP16)</f>
        <v>0</v>
      </c>
      <c r="AP15" s="42">
        <f>IF('Дата индикатора'!AQ16="нет данных","x",$AP$2-'Дата индикатора'!AQ16)</f>
        <v>0</v>
      </c>
      <c r="AQ15" s="42">
        <f>IF('Дата индикатора'!AR16="нет данных","x",$AQ$2-'Дата индикатора'!AR16)</f>
        <v>0</v>
      </c>
      <c r="AR15" s="42">
        <f>IF('Дата индикатора'!AS16="нет данных","x",$AR$2-'Дата индикатора'!AS16)</f>
        <v>0</v>
      </c>
      <c r="AS15" s="42">
        <f>IF('Дата индикатора'!AT16="нет данных","x",$AS$2-'Дата индикатора'!AT16)</f>
        <v>1</v>
      </c>
      <c r="AT15" s="42">
        <f>IF('Дата индикатора'!AU16="нет данных","x",$AT$2-'Дата индикатора'!AU16)</f>
        <v>0</v>
      </c>
      <c r="AU15" s="42">
        <f>IF('Дата индикатора'!AV16="нет данных","x",$AU$2-'Дата индикатора'!AV16)</f>
        <v>0</v>
      </c>
      <c r="AV15" s="42">
        <f>IF('Дата индикатора'!AW16="нет данных","x",$AV$2-'Дата индикатора'!AW16)</f>
        <v>0</v>
      </c>
      <c r="AW15" s="42">
        <f>IF('Дата индикатора'!AX16="нет данных","x",$AW$2-'Дата индикатора'!AX16)</f>
        <v>0</v>
      </c>
      <c r="AX15" s="42" t="str">
        <f>IF('Дата индикатора'!AY16="нет данных","x",$AX$2-'Дата индикатора'!AY16)</f>
        <v>x</v>
      </c>
      <c r="AY15" s="42" t="str">
        <f>IF('Дата индикатора'!AZ16="нет данных","x",$AY$2-'Дата индикатора'!AZ16)</f>
        <v>x</v>
      </c>
      <c r="AZ15" s="42" t="str">
        <f>IF('Дата индикатора'!BA16="нет данных","x",$AZ$2-'Дата индикатора'!BA16)</f>
        <v>x</v>
      </c>
      <c r="BA15" s="42" t="str">
        <f>IF('Дата индикатора'!BB16="нет данных","x",$BA$2-'Дата индикатора'!BB16)</f>
        <v>x</v>
      </c>
      <c r="BB15" s="42">
        <f>IF('Дата индикатора'!BC16="нет данных","x",$BB$2-'Дата индикатора'!BC16)</f>
        <v>0</v>
      </c>
      <c r="BC15" s="42">
        <f>IF('Дата индикатора'!BD16="нет данных","x",$BC$2-'Дата индикатора'!BD16)</f>
        <v>0</v>
      </c>
      <c r="BD15" s="42">
        <f>IF('Дата индикатора'!BE16="нет данных","x",$BD$2-'Дата индикатора'!BE16)</f>
        <v>2</v>
      </c>
      <c r="BE15" s="42">
        <f>IF('Дата индикатора'!BF16="нет данных","x",$BE$2-'Дата индикатора'!BF16)</f>
        <v>2</v>
      </c>
      <c r="BF15" s="42">
        <f>IF('Дата индикатора'!BG16="нет данных","x",$BF$2-'Дата индикатора'!BG16)</f>
        <v>1</v>
      </c>
      <c r="BG15" s="42">
        <f>IF('Дата индикатора'!BH16="нет данных","x",$BG$2-'Дата индикатора'!BH16)</f>
        <v>0</v>
      </c>
      <c r="BH15" s="4">
        <f t="shared" si="0"/>
        <v>28</v>
      </c>
      <c r="BI15" s="43">
        <f t="shared" si="4"/>
        <v>0.5490196078431373</v>
      </c>
      <c r="BJ15" s="4">
        <f t="shared" si="1"/>
        <v>7</v>
      </c>
      <c r="BK15" s="43">
        <f t="shared" si="2"/>
        <v>1.9231686016061533</v>
      </c>
      <c r="BL15" s="45">
        <f t="shared" si="3"/>
        <v>0</v>
      </c>
    </row>
    <row r="16" spans="1:64" x14ac:dyDescent="0.25">
      <c r="A16" t="s">
        <v>68</v>
      </c>
      <c r="B16" s="42">
        <f>IF('Дата индикатора'!C17="нет данных","x",$B$2-'Дата индикатора'!C17)</f>
        <v>0</v>
      </c>
      <c r="C16" s="42">
        <f>IF('Дата индикатора'!D17="нет данных","x",$C$2-'Дата индикатора'!D17)</f>
        <v>0</v>
      </c>
      <c r="D16" s="42">
        <f>IF('Дата индикатора'!E17="нет данных","x",$C$2-'Дата индикатора'!E17)</f>
        <v>5</v>
      </c>
      <c r="E16" s="42">
        <f>IF('Дата индикатора'!F17="нет данных","x",$E$2-'Дата индикатора'!F17)</f>
        <v>5</v>
      </c>
      <c r="F16" s="42">
        <f>IF('Дата индикатора'!G17="нет данных","x",$F$2-'Дата индикатора'!G17)</f>
        <v>0</v>
      </c>
      <c r="G16" s="42">
        <f>IF('Дата индикатора'!H17="нет данных","x",$G$2-'Дата индикатора'!H17)</f>
        <v>0</v>
      </c>
      <c r="H16" s="42" t="str">
        <f>IF('Дата индикатора'!I17="нет данных","x",$H$2-'Дата индикатора'!I17)</f>
        <v>x</v>
      </c>
      <c r="I16" s="42">
        <f>IF('Дата индикатора'!J17="нет данных","x",$I$2-'Дата индикатора'!J17)</f>
        <v>0</v>
      </c>
      <c r="J16" s="42">
        <f>IF('Дата индикатора'!K17="нет данных","x",$J$2-'Дата индикатора'!K17)</f>
        <v>0</v>
      </c>
      <c r="K16" s="42">
        <f>IF('Дата индикатора'!L17="нет данных","x",$K$2-'Дата индикатора'!L17)</f>
        <v>0</v>
      </c>
      <c r="L16" s="42">
        <f>IF('Дата индикатора'!M17="нет данных","x",$L$2-'Дата индикатора'!M17)</f>
        <v>0</v>
      </c>
      <c r="M16" s="42">
        <f>IF('Дата индикатора'!N17="нет данных","x",$M$2-'Дата индикатора'!N17)</f>
        <v>0</v>
      </c>
      <c r="N16" s="42">
        <f>IF('Дата индикатора'!O17="нет данных","x",$N$2-'Дата индикатора'!O17)</f>
        <v>0</v>
      </c>
      <c r="O16" s="42">
        <f>IF('Дата индикатора'!P17="нет данных","x",$O$2-'Дата индикатора'!P17)</f>
        <v>12</v>
      </c>
      <c r="P16" s="42">
        <f>IF('Дата индикатора'!Q17="нет данных","x",$P$2-'Дата индикатора'!Q17)</f>
        <v>0</v>
      </c>
      <c r="Q16" s="42">
        <f>IF('Дата индикатора'!R17="нет данных","x",$Q$2-'Дата индикатора'!R17)</f>
        <v>0</v>
      </c>
      <c r="R16" s="42">
        <f>IF('Дата индикатора'!S17="нет данных","x",$R$2-'Дата индикатора'!S17)</f>
        <v>0</v>
      </c>
      <c r="S16" s="42">
        <f>IF('Дата индикатора'!T17="нет данных","x",$S$2-'Дата индикатора'!T17)</f>
        <v>0</v>
      </c>
      <c r="T16" s="42">
        <f>IF('Дата индикатора'!U17="нет данных","x",$T$2-'Дата индикатора'!U17)</f>
        <v>0</v>
      </c>
      <c r="U16" s="42">
        <f>IF('Дата индикатора'!V17="нет данных","x",$U$2-'Дата индикатора'!V17)</f>
        <v>0</v>
      </c>
      <c r="V16" s="42">
        <f>IF('Дата индикатора'!W17="нет данных","x",$V$2-'Дата индикатора'!W17)</f>
        <v>0</v>
      </c>
      <c r="W16" s="42">
        <f>IF('Дата индикатора'!X17="нет данных","x",$W$2-'Дата индикатора'!X17)</f>
        <v>0</v>
      </c>
      <c r="X16" s="42">
        <f>IF('Дата индикатора'!Y17="нет данных","x",$X$2-'Дата индикатора'!Y17)</f>
        <v>0</v>
      </c>
      <c r="Y16" s="42" t="str">
        <f>IF('Дата индикатора'!Z17="нет данных","x",$Y$2-'Дата индикатора'!Z17)</f>
        <v>x</v>
      </c>
      <c r="Z16" s="42">
        <f>IF('Дата индикатора'!AA17="нет данных","x",$Z$2-'Дата индикатора'!AA17)</f>
        <v>0</v>
      </c>
      <c r="AA16" s="42">
        <f>IF('Дата индикатора'!AB17="нет данных","x",$AA$2-'Дата индикатора'!AB17)</f>
        <v>0</v>
      </c>
      <c r="AB16" s="42">
        <f>IF('Дата индикатора'!AC17="нет данных","x",$AB$2-'Дата индикатора'!AC17)</f>
        <v>0</v>
      </c>
      <c r="AC16" s="42">
        <f>IF('Дата индикатора'!AD17="нет данных","x",$AC$2-'Дата индикатора'!AD17)</f>
        <v>0</v>
      </c>
      <c r="AD16" s="42">
        <f>IF('Дата индикатора'!AE17="нет данных","x",$AD$2-'Дата индикатора'!AE17)</f>
        <v>0</v>
      </c>
      <c r="AE16" s="42">
        <f>IF('Дата индикатора'!AF17="нет данных","x",$AE$2-'Дата индикатора'!AF17)</f>
        <v>0</v>
      </c>
      <c r="AF16" s="42">
        <f>IF('Дата индикатора'!AG17="нет данных","x",$AF$2-'Дата индикатора'!AG17)</f>
        <v>0</v>
      </c>
      <c r="AG16" s="42">
        <f>IF('Дата индикатора'!AH17="нет данных","x",$AG$2-'Дата индикатора'!AH17)</f>
        <v>0</v>
      </c>
      <c r="AH16" s="42">
        <f>IF('Дата индикатора'!AI17="нет данных","x",$AH$2-'Дата индикатора'!AI17)</f>
        <v>0</v>
      </c>
      <c r="AI16" s="42">
        <f>IF('Дата индикатора'!AJ17="нет данных","x",$AI$2-'Дата индикатора'!AJ17)</f>
        <v>0</v>
      </c>
      <c r="AJ16" s="42">
        <f>IF('Дата индикатора'!AK17="нет данных","x",$AJ$2-'Дата индикатора'!AK17)</f>
        <v>0</v>
      </c>
      <c r="AK16" s="42" t="str">
        <f>IF('Дата индикатора'!AL17="нет данных","x",$AK$2-'Дата индикатора'!AL17)</f>
        <v>x</v>
      </c>
      <c r="AL16" s="42">
        <f>IF('Дата индикатора'!AM17="нет данных","x",$AL$2-'Дата индикатора'!AM17)</f>
        <v>0</v>
      </c>
      <c r="AM16" s="42">
        <f>IF('Дата индикатора'!AN17="нет данных","x",$AM$2-'Дата индикатора'!AN17)</f>
        <v>0</v>
      </c>
      <c r="AN16" s="42">
        <f>IF('Дата индикатора'!AO17="нет данных","x",$AN$2-'Дата индикатора'!AO17)</f>
        <v>0</v>
      </c>
      <c r="AO16" s="42">
        <f>IF('Дата индикатора'!AP17="нет данных","x",$AO$2-'Дата индикатора'!AP17)</f>
        <v>0</v>
      </c>
      <c r="AP16" s="42">
        <f>IF('Дата индикатора'!AQ17="нет данных","x",$AP$2-'Дата индикатора'!AQ17)</f>
        <v>0</v>
      </c>
      <c r="AQ16" s="42">
        <f>IF('Дата индикатора'!AR17="нет данных","x",$AQ$2-'Дата индикатора'!AR17)</f>
        <v>0</v>
      </c>
      <c r="AR16" s="42">
        <f>IF('Дата индикатора'!AS17="нет данных","x",$AR$2-'Дата индикатора'!AS17)</f>
        <v>0</v>
      </c>
      <c r="AS16" s="42">
        <f>IF('Дата индикатора'!AT17="нет данных","x",$AS$2-'Дата индикатора'!AT17)</f>
        <v>1</v>
      </c>
      <c r="AT16" s="42">
        <f>IF('Дата индикатора'!AU17="нет данных","x",$AT$2-'Дата индикатора'!AU17)</f>
        <v>0</v>
      </c>
      <c r="AU16" s="42">
        <f>IF('Дата индикатора'!AV17="нет данных","x",$AU$2-'Дата индикатора'!AV17)</f>
        <v>0</v>
      </c>
      <c r="AV16" s="42">
        <f>IF('Дата индикатора'!AW17="нет данных","x",$AV$2-'Дата индикатора'!AW17)</f>
        <v>0</v>
      </c>
      <c r="AW16" s="42">
        <f>IF('Дата индикатора'!AX17="нет данных","x",$AW$2-'Дата индикатора'!AX17)</f>
        <v>0</v>
      </c>
      <c r="AX16" s="42" t="str">
        <f>IF('Дата индикатора'!AY17="нет данных","x",$AX$2-'Дата индикатора'!AY17)</f>
        <v>x</v>
      </c>
      <c r="AY16" s="42" t="str">
        <f>IF('Дата индикатора'!AZ17="нет данных","x",$AY$2-'Дата индикатора'!AZ17)</f>
        <v>x</v>
      </c>
      <c r="AZ16" s="42" t="str">
        <f>IF('Дата индикатора'!BA17="нет данных","x",$AZ$2-'Дата индикатора'!BA17)</f>
        <v>x</v>
      </c>
      <c r="BA16" s="42" t="str">
        <f>IF('Дата индикатора'!BB17="нет данных","x",$BA$2-'Дата индикатора'!BB17)</f>
        <v>x</v>
      </c>
      <c r="BB16" s="42">
        <f>IF('Дата индикатора'!BC17="нет данных","x",$BB$2-'Дата индикатора'!BC17)</f>
        <v>0</v>
      </c>
      <c r="BC16" s="42">
        <f>IF('Дата индикатора'!BD17="нет данных","x",$BC$2-'Дата индикатора'!BD17)</f>
        <v>0</v>
      </c>
      <c r="BD16" s="42">
        <f>IF('Дата индикатора'!BE17="нет данных","x",$BD$2-'Дата индикатора'!BE17)</f>
        <v>2</v>
      </c>
      <c r="BE16" s="42">
        <f>IF('Дата индикатора'!BF17="нет данных","x",$BE$2-'Дата индикатора'!BF17)</f>
        <v>2</v>
      </c>
      <c r="BF16" s="42">
        <f>IF('Дата индикатора'!BG17="нет данных","x",$BF$2-'Дата индикатора'!BG17)</f>
        <v>1</v>
      </c>
      <c r="BG16" s="42">
        <f>IF('Дата индикатора'!BH17="нет данных","x",$BG$2-'Дата индикатора'!BH17)</f>
        <v>0</v>
      </c>
      <c r="BH16" s="4">
        <f t="shared" si="0"/>
        <v>28</v>
      </c>
      <c r="BI16" s="43">
        <f t="shared" si="4"/>
        <v>0.5490196078431373</v>
      </c>
      <c r="BJ16" s="4">
        <f t="shared" si="1"/>
        <v>7</v>
      </c>
      <c r="BK16" s="43">
        <f t="shared" si="2"/>
        <v>1.9231686016061533</v>
      </c>
      <c r="BL16" s="45">
        <f t="shared" si="3"/>
        <v>0</v>
      </c>
    </row>
    <row r="17" spans="1:64" x14ac:dyDescent="0.25">
      <c r="A17" t="s">
        <v>61</v>
      </c>
      <c r="B17" s="42">
        <f>IF('Дата индикатора'!C18="нет данных","x",$B$2-'Дата индикатора'!C18)</f>
        <v>0</v>
      </c>
      <c r="C17" s="42">
        <f>IF('Дата индикатора'!D18="нет данных","x",$C$2-'Дата индикатора'!D18)</f>
        <v>0</v>
      </c>
      <c r="D17" s="42">
        <f>IF('Дата индикатора'!E18="нет данных","x",$C$2-'Дата индикатора'!E18)</f>
        <v>5</v>
      </c>
      <c r="E17" s="42">
        <f>IF('Дата индикатора'!F18="нет данных","x",$E$2-'Дата индикатора'!F18)</f>
        <v>5</v>
      </c>
      <c r="F17" s="42">
        <f>IF('Дата индикатора'!G18="нет данных","x",$F$2-'Дата индикатора'!G18)</f>
        <v>0</v>
      </c>
      <c r="G17" s="42">
        <f>IF('Дата индикатора'!H18="нет данных","x",$G$2-'Дата индикатора'!H18)</f>
        <v>0</v>
      </c>
      <c r="H17" s="42" t="str">
        <f>IF('Дата индикатора'!I18="нет данных","x",$H$2-'Дата индикатора'!I18)</f>
        <v>x</v>
      </c>
      <c r="I17" s="42">
        <f>IF('Дата индикатора'!J18="нет данных","x",$I$2-'Дата индикатора'!J18)</f>
        <v>0</v>
      </c>
      <c r="J17" s="42">
        <f>IF('Дата индикатора'!K18="нет данных","x",$J$2-'Дата индикатора'!K18)</f>
        <v>0</v>
      </c>
      <c r="K17" s="42">
        <f>IF('Дата индикатора'!L18="нет данных","x",$K$2-'Дата индикатора'!L18)</f>
        <v>0</v>
      </c>
      <c r="L17" s="42">
        <f>IF('Дата индикатора'!M18="нет данных","x",$L$2-'Дата индикатора'!M18)</f>
        <v>0</v>
      </c>
      <c r="M17" s="42">
        <f>IF('Дата индикатора'!N18="нет данных","x",$M$2-'Дата индикатора'!N18)</f>
        <v>0</v>
      </c>
      <c r="N17" s="42">
        <f>IF('Дата индикатора'!O18="нет данных","x",$N$2-'Дата индикатора'!O18)</f>
        <v>0</v>
      </c>
      <c r="O17" s="42">
        <f>IF('Дата индикатора'!P18="нет данных","x",$O$2-'Дата индикатора'!P18)</f>
        <v>12</v>
      </c>
      <c r="P17" s="42">
        <f>IF('Дата индикатора'!Q18="нет данных","x",$P$2-'Дата индикатора'!Q18)</f>
        <v>0</v>
      </c>
      <c r="Q17" s="42">
        <f>IF('Дата индикатора'!R18="нет данных","x",$Q$2-'Дата индикатора'!R18)</f>
        <v>0</v>
      </c>
      <c r="R17" s="42">
        <f>IF('Дата индикатора'!S18="нет данных","x",$R$2-'Дата индикатора'!S18)</f>
        <v>0</v>
      </c>
      <c r="S17" s="42">
        <f>IF('Дата индикатора'!T18="нет данных","x",$S$2-'Дата индикатора'!T18)</f>
        <v>0</v>
      </c>
      <c r="T17" s="42">
        <f>IF('Дата индикатора'!U18="нет данных","x",$T$2-'Дата индикатора'!U18)</f>
        <v>0</v>
      </c>
      <c r="U17" s="42">
        <f>IF('Дата индикатора'!V18="нет данных","x",$U$2-'Дата индикатора'!V18)</f>
        <v>0</v>
      </c>
      <c r="V17" s="42">
        <f>IF('Дата индикатора'!W18="нет данных","x",$V$2-'Дата индикатора'!W18)</f>
        <v>0</v>
      </c>
      <c r="W17" s="42">
        <f>IF('Дата индикатора'!X18="нет данных","x",$W$2-'Дата индикатора'!X18)</f>
        <v>0</v>
      </c>
      <c r="X17" s="42">
        <f>IF('Дата индикатора'!Y18="нет данных","x",$X$2-'Дата индикатора'!Y18)</f>
        <v>0</v>
      </c>
      <c r="Y17" s="42" t="str">
        <f>IF('Дата индикатора'!Z18="нет данных","x",$Y$2-'Дата индикатора'!Z18)</f>
        <v>x</v>
      </c>
      <c r="Z17" s="42">
        <f>IF('Дата индикатора'!AA18="нет данных","x",$Z$2-'Дата индикатора'!AA18)</f>
        <v>0</v>
      </c>
      <c r="AA17" s="42">
        <f>IF('Дата индикатора'!AB18="нет данных","x",$AA$2-'Дата индикатора'!AB18)</f>
        <v>0</v>
      </c>
      <c r="AB17" s="42">
        <f>IF('Дата индикатора'!AC18="нет данных","x",$AB$2-'Дата индикатора'!AC18)</f>
        <v>0</v>
      </c>
      <c r="AC17" s="42">
        <f>IF('Дата индикатора'!AD18="нет данных","x",$AC$2-'Дата индикатора'!AD18)</f>
        <v>0</v>
      </c>
      <c r="AD17" s="42">
        <f>IF('Дата индикатора'!AE18="нет данных","x",$AD$2-'Дата индикатора'!AE18)</f>
        <v>0</v>
      </c>
      <c r="AE17" s="42">
        <f>IF('Дата индикатора'!AF18="нет данных","x",$AE$2-'Дата индикатора'!AF18)</f>
        <v>0</v>
      </c>
      <c r="AF17" s="42">
        <f>IF('Дата индикатора'!AG18="нет данных","x",$AF$2-'Дата индикатора'!AG18)</f>
        <v>0</v>
      </c>
      <c r="AG17" s="42">
        <f>IF('Дата индикатора'!AH18="нет данных","x",$AG$2-'Дата индикатора'!AH18)</f>
        <v>0</v>
      </c>
      <c r="AH17" s="42">
        <f>IF('Дата индикатора'!AI18="нет данных","x",$AH$2-'Дата индикатора'!AI18)</f>
        <v>0</v>
      </c>
      <c r="AI17" s="42">
        <f>IF('Дата индикатора'!AJ18="нет данных","x",$AI$2-'Дата индикатора'!AJ18)</f>
        <v>0</v>
      </c>
      <c r="AJ17" s="42">
        <f>IF('Дата индикатора'!AK18="нет данных","x",$AJ$2-'Дата индикатора'!AK18)</f>
        <v>0</v>
      </c>
      <c r="AK17" s="42" t="str">
        <f>IF('Дата индикатора'!AL18="нет данных","x",$AK$2-'Дата индикатора'!AL18)</f>
        <v>x</v>
      </c>
      <c r="AL17" s="42">
        <f>IF('Дата индикатора'!AM18="нет данных","x",$AL$2-'Дата индикатора'!AM18)</f>
        <v>0</v>
      </c>
      <c r="AM17" s="42">
        <f>IF('Дата индикатора'!AN18="нет данных","x",$AM$2-'Дата индикатора'!AN18)</f>
        <v>0</v>
      </c>
      <c r="AN17" s="42">
        <f>IF('Дата индикатора'!AO18="нет данных","x",$AN$2-'Дата индикатора'!AO18)</f>
        <v>0</v>
      </c>
      <c r="AO17" s="42">
        <f>IF('Дата индикатора'!AP18="нет данных","x",$AO$2-'Дата индикатора'!AP18)</f>
        <v>0</v>
      </c>
      <c r="AP17" s="42">
        <f>IF('Дата индикатора'!AQ18="нет данных","x",$AP$2-'Дата индикатора'!AQ18)</f>
        <v>0</v>
      </c>
      <c r="AQ17" s="42">
        <f>IF('Дата индикатора'!AR18="нет данных","x",$AQ$2-'Дата индикатора'!AR18)</f>
        <v>0</v>
      </c>
      <c r="AR17" s="42">
        <f>IF('Дата индикатора'!AS18="нет данных","x",$AR$2-'Дата индикатора'!AS18)</f>
        <v>0</v>
      </c>
      <c r="AS17" s="42">
        <f>IF('Дата индикатора'!AT18="нет данных","x",$AS$2-'Дата индикатора'!AT18)</f>
        <v>1</v>
      </c>
      <c r="AT17" s="42">
        <f>IF('Дата индикатора'!AU18="нет данных","x",$AT$2-'Дата индикатора'!AU18)</f>
        <v>0</v>
      </c>
      <c r="AU17" s="42">
        <f>IF('Дата индикатора'!AV18="нет данных","x",$AU$2-'Дата индикатора'!AV18)</f>
        <v>0</v>
      </c>
      <c r="AV17" s="42">
        <f>IF('Дата индикатора'!AW18="нет данных","x",$AV$2-'Дата индикатора'!AW18)</f>
        <v>0</v>
      </c>
      <c r="AW17" s="42">
        <f>IF('Дата индикатора'!AX18="нет данных","x",$AW$2-'Дата индикатора'!AX18)</f>
        <v>0</v>
      </c>
      <c r="AX17" s="42" t="str">
        <f>IF('Дата индикатора'!AY18="нет данных","x",$AX$2-'Дата индикатора'!AY18)</f>
        <v>x</v>
      </c>
      <c r="AY17" s="42" t="str">
        <f>IF('Дата индикатора'!AZ18="нет данных","x",$AY$2-'Дата индикатора'!AZ18)</f>
        <v>x</v>
      </c>
      <c r="AZ17" s="42" t="str">
        <f>IF('Дата индикатора'!BA18="нет данных","x",$AZ$2-'Дата индикатора'!BA18)</f>
        <v>x</v>
      </c>
      <c r="BA17" s="42" t="str">
        <f>IF('Дата индикатора'!BB18="нет данных","x",$BA$2-'Дата индикатора'!BB18)</f>
        <v>x</v>
      </c>
      <c r="BB17" s="42">
        <f>IF('Дата индикатора'!BC18="нет данных","x",$BB$2-'Дата индикатора'!BC18)</f>
        <v>0</v>
      </c>
      <c r="BC17" s="42">
        <f>IF('Дата индикатора'!BD18="нет данных","x",$BC$2-'Дата индикатора'!BD18)</f>
        <v>0</v>
      </c>
      <c r="BD17" s="42">
        <f>IF('Дата индикатора'!BE18="нет данных","x",$BD$2-'Дата индикатора'!BE18)</f>
        <v>2</v>
      </c>
      <c r="BE17" s="42">
        <f>IF('Дата индикатора'!BF18="нет данных","x",$BE$2-'Дата индикатора'!BF18)</f>
        <v>2</v>
      </c>
      <c r="BF17" s="42">
        <f>IF('Дата индикатора'!BG18="нет данных","x",$BF$2-'Дата индикатора'!BG18)</f>
        <v>1</v>
      </c>
      <c r="BG17" s="42">
        <f>IF('Дата индикатора'!BH18="нет данных","x",$BG$2-'Дата индикатора'!BH18)</f>
        <v>0</v>
      </c>
      <c r="BH17" s="4">
        <f t="shared" si="0"/>
        <v>28</v>
      </c>
      <c r="BI17" s="43">
        <f t="shared" si="4"/>
        <v>0.5490196078431373</v>
      </c>
      <c r="BJ17" s="4">
        <f t="shared" si="1"/>
        <v>7</v>
      </c>
      <c r="BK17" s="43">
        <f t="shared" si="2"/>
        <v>1.9231686016061533</v>
      </c>
      <c r="BL17" s="45">
        <f t="shared" si="3"/>
        <v>0</v>
      </c>
    </row>
    <row r="18" spans="1:64" x14ac:dyDescent="0.25">
      <c r="A18" t="s">
        <v>62</v>
      </c>
      <c r="B18" s="42">
        <f>IF('Дата индикатора'!C19="нет данных","x",$B$2-'Дата индикатора'!C19)</f>
        <v>0</v>
      </c>
      <c r="C18" s="42">
        <f>IF('Дата индикатора'!D19="нет данных","x",$C$2-'Дата индикатора'!D19)</f>
        <v>0</v>
      </c>
      <c r="D18" s="42">
        <f>IF('Дата индикатора'!E19="нет данных","x",$C$2-'Дата индикатора'!E19)</f>
        <v>5</v>
      </c>
      <c r="E18" s="42">
        <f>IF('Дата индикатора'!F19="нет данных","x",$E$2-'Дата индикатора'!F19)</f>
        <v>5</v>
      </c>
      <c r="F18" s="42">
        <f>IF('Дата индикатора'!G19="нет данных","x",$F$2-'Дата индикатора'!G19)</f>
        <v>0</v>
      </c>
      <c r="G18" s="42">
        <f>IF('Дата индикатора'!H19="нет данных","x",$G$2-'Дата индикатора'!H19)</f>
        <v>0</v>
      </c>
      <c r="H18" s="42" t="str">
        <f>IF('Дата индикатора'!I19="нет данных","x",$H$2-'Дата индикатора'!I19)</f>
        <v>x</v>
      </c>
      <c r="I18" s="42">
        <f>IF('Дата индикатора'!J19="нет данных","x",$I$2-'Дата индикатора'!J19)</f>
        <v>0</v>
      </c>
      <c r="J18" s="42">
        <f>IF('Дата индикатора'!K19="нет данных","x",$J$2-'Дата индикатора'!K19)</f>
        <v>0</v>
      </c>
      <c r="K18" s="42">
        <f>IF('Дата индикатора'!L19="нет данных","x",$K$2-'Дата индикатора'!L19)</f>
        <v>0</v>
      </c>
      <c r="L18" s="42">
        <f>IF('Дата индикатора'!M19="нет данных","x",$L$2-'Дата индикатора'!M19)</f>
        <v>0</v>
      </c>
      <c r="M18" s="42">
        <f>IF('Дата индикатора'!N19="нет данных","x",$M$2-'Дата индикатора'!N19)</f>
        <v>0</v>
      </c>
      <c r="N18" s="42">
        <f>IF('Дата индикатора'!O19="нет данных","x",$N$2-'Дата индикатора'!O19)</f>
        <v>0</v>
      </c>
      <c r="O18" s="42">
        <f>IF('Дата индикатора'!P19="нет данных","x",$O$2-'Дата индикатора'!P19)</f>
        <v>12</v>
      </c>
      <c r="P18" s="42">
        <f>IF('Дата индикатора'!Q19="нет данных","x",$P$2-'Дата индикатора'!Q19)</f>
        <v>0</v>
      </c>
      <c r="Q18" s="42">
        <f>IF('Дата индикатора'!R19="нет данных","x",$Q$2-'Дата индикатора'!R19)</f>
        <v>0</v>
      </c>
      <c r="R18" s="42">
        <f>IF('Дата индикатора'!S19="нет данных","x",$R$2-'Дата индикатора'!S19)</f>
        <v>0</v>
      </c>
      <c r="S18" s="42">
        <f>IF('Дата индикатора'!T19="нет данных","x",$S$2-'Дата индикатора'!T19)</f>
        <v>0</v>
      </c>
      <c r="T18" s="42">
        <f>IF('Дата индикатора'!U19="нет данных","x",$T$2-'Дата индикатора'!U19)</f>
        <v>0</v>
      </c>
      <c r="U18" s="42">
        <f>IF('Дата индикатора'!V19="нет данных","x",$U$2-'Дата индикатора'!V19)</f>
        <v>0</v>
      </c>
      <c r="V18" s="42">
        <f>IF('Дата индикатора'!W19="нет данных","x",$V$2-'Дата индикатора'!W19)</f>
        <v>0</v>
      </c>
      <c r="W18" s="42">
        <f>IF('Дата индикатора'!X19="нет данных","x",$W$2-'Дата индикатора'!X19)</f>
        <v>0</v>
      </c>
      <c r="X18" s="42">
        <f>IF('Дата индикатора'!Y19="нет данных","x",$X$2-'Дата индикатора'!Y19)</f>
        <v>0</v>
      </c>
      <c r="Y18" s="42" t="str">
        <f>IF('Дата индикатора'!Z19="нет данных","x",$Y$2-'Дата индикатора'!Z19)</f>
        <v>x</v>
      </c>
      <c r="Z18" s="42">
        <f>IF('Дата индикатора'!AA19="нет данных","x",$Z$2-'Дата индикатора'!AA19)</f>
        <v>0</v>
      </c>
      <c r="AA18" s="42">
        <f>IF('Дата индикатора'!AB19="нет данных","x",$AA$2-'Дата индикатора'!AB19)</f>
        <v>0</v>
      </c>
      <c r="AB18" s="42">
        <f>IF('Дата индикатора'!AC19="нет данных","x",$AB$2-'Дата индикатора'!AC19)</f>
        <v>0</v>
      </c>
      <c r="AC18" s="42">
        <f>IF('Дата индикатора'!AD19="нет данных","x",$AC$2-'Дата индикатора'!AD19)</f>
        <v>0</v>
      </c>
      <c r="AD18" s="42">
        <f>IF('Дата индикатора'!AE19="нет данных","x",$AD$2-'Дата индикатора'!AE19)</f>
        <v>0</v>
      </c>
      <c r="AE18" s="42">
        <f>IF('Дата индикатора'!AF19="нет данных","x",$AE$2-'Дата индикатора'!AF19)</f>
        <v>0</v>
      </c>
      <c r="AF18" s="42">
        <f>IF('Дата индикатора'!AG19="нет данных","x",$AF$2-'Дата индикатора'!AG19)</f>
        <v>0</v>
      </c>
      <c r="AG18" s="42">
        <f>IF('Дата индикатора'!AH19="нет данных","x",$AG$2-'Дата индикатора'!AH19)</f>
        <v>0</v>
      </c>
      <c r="AH18" s="42">
        <f>IF('Дата индикатора'!AI19="нет данных","x",$AH$2-'Дата индикатора'!AI19)</f>
        <v>0</v>
      </c>
      <c r="AI18" s="42">
        <f>IF('Дата индикатора'!AJ19="нет данных","x",$AI$2-'Дата индикатора'!AJ19)</f>
        <v>0</v>
      </c>
      <c r="AJ18" s="42">
        <f>IF('Дата индикатора'!AK19="нет данных","x",$AJ$2-'Дата индикатора'!AK19)</f>
        <v>0</v>
      </c>
      <c r="AK18" s="42" t="str">
        <f>IF('Дата индикатора'!AL19="нет данных","x",$AK$2-'Дата индикатора'!AL19)</f>
        <v>x</v>
      </c>
      <c r="AL18" s="42">
        <f>IF('Дата индикатора'!AM19="нет данных","x",$AL$2-'Дата индикатора'!AM19)</f>
        <v>0</v>
      </c>
      <c r="AM18" s="42">
        <f>IF('Дата индикатора'!AN19="нет данных","x",$AM$2-'Дата индикатора'!AN19)</f>
        <v>0</v>
      </c>
      <c r="AN18" s="42">
        <f>IF('Дата индикатора'!AO19="нет данных","x",$AN$2-'Дата индикатора'!AO19)</f>
        <v>0</v>
      </c>
      <c r="AO18" s="42">
        <f>IF('Дата индикатора'!AP19="нет данных","x",$AO$2-'Дата индикатора'!AP19)</f>
        <v>0</v>
      </c>
      <c r="AP18" s="42">
        <f>IF('Дата индикатора'!AQ19="нет данных","x",$AP$2-'Дата индикатора'!AQ19)</f>
        <v>0</v>
      </c>
      <c r="AQ18" s="42">
        <f>IF('Дата индикатора'!AR19="нет данных","x",$AQ$2-'Дата индикатора'!AR19)</f>
        <v>0</v>
      </c>
      <c r="AR18" s="42">
        <f>IF('Дата индикатора'!AS19="нет данных","x",$AR$2-'Дата индикатора'!AS19)</f>
        <v>0</v>
      </c>
      <c r="AS18" s="42">
        <f>IF('Дата индикатора'!AT19="нет данных","x",$AS$2-'Дата индикатора'!AT19)</f>
        <v>1</v>
      </c>
      <c r="AT18" s="42">
        <f>IF('Дата индикатора'!AU19="нет данных","x",$AT$2-'Дата индикатора'!AU19)</f>
        <v>0</v>
      </c>
      <c r="AU18" s="42">
        <f>IF('Дата индикатора'!AV19="нет данных","x",$AU$2-'Дата индикатора'!AV19)</f>
        <v>0</v>
      </c>
      <c r="AV18" s="42">
        <f>IF('Дата индикатора'!AW19="нет данных","x",$AV$2-'Дата индикатора'!AW19)</f>
        <v>0</v>
      </c>
      <c r="AW18" s="42">
        <f>IF('Дата индикатора'!AX19="нет данных","x",$AW$2-'Дата индикатора'!AX19)</f>
        <v>0</v>
      </c>
      <c r="AX18" s="42" t="str">
        <f>IF('Дата индикатора'!AY19="нет данных","x",$AX$2-'Дата индикатора'!AY19)</f>
        <v>x</v>
      </c>
      <c r="AY18" s="42" t="str">
        <f>IF('Дата индикатора'!AZ19="нет данных","x",$AY$2-'Дата индикатора'!AZ19)</f>
        <v>x</v>
      </c>
      <c r="AZ18" s="42" t="str">
        <f>IF('Дата индикатора'!BA19="нет данных","x",$AZ$2-'Дата индикатора'!BA19)</f>
        <v>x</v>
      </c>
      <c r="BA18" s="42" t="str">
        <f>IF('Дата индикатора'!BB19="нет данных","x",$BA$2-'Дата индикатора'!BB19)</f>
        <v>x</v>
      </c>
      <c r="BB18" s="42">
        <f>IF('Дата индикатора'!BC19="нет данных","x",$BB$2-'Дата индикатора'!BC19)</f>
        <v>0</v>
      </c>
      <c r="BC18" s="42">
        <f>IF('Дата индикатора'!BD19="нет данных","x",$BC$2-'Дата индикатора'!BD19)</f>
        <v>0</v>
      </c>
      <c r="BD18" s="42">
        <f>IF('Дата индикатора'!BE19="нет данных","x",$BD$2-'Дата индикатора'!BE19)</f>
        <v>2</v>
      </c>
      <c r="BE18" s="42">
        <f>IF('Дата индикатора'!BF19="нет данных","x",$BE$2-'Дата индикатора'!BF19)</f>
        <v>2</v>
      </c>
      <c r="BF18" s="42">
        <f>IF('Дата индикатора'!BG19="нет данных","x",$BF$2-'Дата индикатора'!BG19)</f>
        <v>1</v>
      </c>
      <c r="BG18" s="42">
        <f>IF('Дата индикатора'!BH19="нет данных","x",$BG$2-'Дата индикатора'!BH19)</f>
        <v>0</v>
      </c>
      <c r="BH18" s="4">
        <f t="shared" si="0"/>
        <v>28</v>
      </c>
      <c r="BI18" s="43">
        <f t="shared" si="4"/>
        <v>0.5490196078431373</v>
      </c>
      <c r="BJ18" s="4">
        <f t="shared" si="1"/>
        <v>7</v>
      </c>
      <c r="BK18" s="43">
        <f t="shared" si="2"/>
        <v>1.9231686016061533</v>
      </c>
      <c r="BL18" s="45">
        <f t="shared" si="3"/>
        <v>0</v>
      </c>
    </row>
    <row r="19" spans="1:64" x14ac:dyDescent="0.25">
      <c r="A19" t="s">
        <v>63</v>
      </c>
      <c r="B19" s="42">
        <f>IF('Дата индикатора'!C20="нет данных","x",$B$2-'Дата индикатора'!C20)</f>
        <v>0</v>
      </c>
      <c r="C19" s="42">
        <f>IF('Дата индикатора'!D20="нет данных","x",$C$2-'Дата индикатора'!D20)</f>
        <v>0</v>
      </c>
      <c r="D19" s="42">
        <f>IF('Дата индикатора'!E20="нет данных","x",$C$2-'Дата индикатора'!E20)</f>
        <v>5</v>
      </c>
      <c r="E19" s="42">
        <f>IF('Дата индикатора'!F20="нет данных","x",$E$2-'Дата индикатора'!F20)</f>
        <v>5</v>
      </c>
      <c r="F19" s="42">
        <f>IF('Дата индикатора'!G20="нет данных","x",$F$2-'Дата индикатора'!G20)</f>
        <v>0</v>
      </c>
      <c r="G19" s="42">
        <f>IF('Дата индикатора'!H20="нет данных","x",$G$2-'Дата индикатора'!H20)</f>
        <v>0</v>
      </c>
      <c r="H19" s="42" t="str">
        <f>IF('Дата индикатора'!I20="нет данных","x",$H$2-'Дата индикатора'!I20)</f>
        <v>x</v>
      </c>
      <c r="I19" s="42">
        <f>IF('Дата индикатора'!J20="нет данных","x",$I$2-'Дата индикатора'!J20)</f>
        <v>0</v>
      </c>
      <c r="J19" s="42">
        <f>IF('Дата индикатора'!K20="нет данных","x",$J$2-'Дата индикатора'!K20)</f>
        <v>0</v>
      </c>
      <c r="K19" s="42">
        <f>IF('Дата индикатора'!L20="нет данных","x",$K$2-'Дата индикатора'!L20)</f>
        <v>0</v>
      </c>
      <c r="L19" s="42">
        <f>IF('Дата индикатора'!M20="нет данных","x",$L$2-'Дата индикатора'!M20)</f>
        <v>0</v>
      </c>
      <c r="M19" s="42">
        <f>IF('Дата индикатора'!N20="нет данных","x",$M$2-'Дата индикатора'!N20)</f>
        <v>0</v>
      </c>
      <c r="N19" s="42">
        <f>IF('Дата индикатора'!O20="нет данных","x",$N$2-'Дата индикатора'!O20)</f>
        <v>0</v>
      </c>
      <c r="O19" s="42">
        <f>IF('Дата индикатора'!P20="нет данных","x",$O$2-'Дата индикатора'!P20)</f>
        <v>12</v>
      </c>
      <c r="P19" s="42">
        <f>IF('Дата индикатора'!Q20="нет данных","x",$P$2-'Дата индикатора'!Q20)</f>
        <v>0</v>
      </c>
      <c r="Q19" s="42">
        <f>IF('Дата индикатора'!R20="нет данных","x",$Q$2-'Дата индикатора'!R20)</f>
        <v>0</v>
      </c>
      <c r="R19" s="42">
        <f>IF('Дата индикатора'!S20="нет данных","x",$R$2-'Дата индикатора'!S20)</f>
        <v>0</v>
      </c>
      <c r="S19" s="42">
        <f>IF('Дата индикатора'!T20="нет данных","x",$S$2-'Дата индикатора'!T20)</f>
        <v>0</v>
      </c>
      <c r="T19" s="42">
        <f>IF('Дата индикатора'!U20="нет данных","x",$T$2-'Дата индикатора'!U20)</f>
        <v>0</v>
      </c>
      <c r="U19" s="42">
        <f>IF('Дата индикатора'!V20="нет данных","x",$U$2-'Дата индикатора'!V20)</f>
        <v>0</v>
      </c>
      <c r="V19" s="42">
        <f>IF('Дата индикатора'!W20="нет данных","x",$V$2-'Дата индикатора'!W20)</f>
        <v>0</v>
      </c>
      <c r="W19" s="42">
        <f>IF('Дата индикатора'!X20="нет данных","x",$W$2-'Дата индикатора'!X20)</f>
        <v>0</v>
      </c>
      <c r="X19" s="42">
        <f>IF('Дата индикатора'!Y20="нет данных","x",$X$2-'Дата индикатора'!Y20)</f>
        <v>0</v>
      </c>
      <c r="Y19" s="42" t="str">
        <f>IF('Дата индикатора'!Z20="нет данных","x",$Y$2-'Дата индикатора'!Z20)</f>
        <v>x</v>
      </c>
      <c r="Z19" s="42">
        <f>IF('Дата индикатора'!AA20="нет данных","x",$Z$2-'Дата индикатора'!AA20)</f>
        <v>0</v>
      </c>
      <c r="AA19" s="42">
        <f>IF('Дата индикатора'!AB20="нет данных","x",$AA$2-'Дата индикатора'!AB20)</f>
        <v>0</v>
      </c>
      <c r="AB19" s="42">
        <f>IF('Дата индикатора'!AC20="нет данных","x",$AB$2-'Дата индикатора'!AC20)</f>
        <v>0</v>
      </c>
      <c r="AC19" s="42">
        <f>IF('Дата индикатора'!AD20="нет данных","x",$AC$2-'Дата индикатора'!AD20)</f>
        <v>0</v>
      </c>
      <c r="AD19" s="42">
        <f>IF('Дата индикатора'!AE20="нет данных","x",$AD$2-'Дата индикатора'!AE20)</f>
        <v>0</v>
      </c>
      <c r="AE19" s="42">
        <f>IF('Дата индикатора'!AF20="нет данных","x",$AE$2-'Дата индикатора'!AF20)</f>
        <v>0</v>
      </c>
      <c r="AF19" s="42">
        <f>IF('Дата индикатора'!AG20="нет данных","x",$AF$2-'Дата индикатора'!AG20)</f>
        <v>0</v>
      </c>
      <c r="AG19" s="42">
        <f>IF('Дата индикатора'!AH20="нет данных","x",$AG$2-'Дата индикатора'!AH20)</f>
        <v>0</v>
      </c>
      <c r="AH19" s="42">
        <f>IF('Дата индикатора'!AI20="нет данных","x",$AH$2-'Дата индикатора'!AI20)</f>
        <v>0</v>
      </c>
      <c r="AI19" s="42">
        <f>IF('Дата индикатора'!AJ20="нет данных","x",$AI$2-'Дата индикатора'!AJ20)</f>
        <v>0</v>
      </c>
      <c r="AJ19" s="42">
        <f>IF('Дата индикатора'!AK20="нет данных","x",$AJ$2-'Дата индикатора'!AK20)</f>
        <v>0</v>
      </c>
      <c r="AK19" s="42" t="str">
        <f>IF('Дата индикатора'!AL20="нет данных","x",$AK$2-'Дата индикатора'!AL20)</f>
        <v>x</v>
      </c>
      <c r="AL19" s="42">
        <f>IF('Дата индикатора'!AM20="нет данных","x",$AL$2-'Дата индикатора'!AM20)</f>
        <v>0</v>
      </c>
      <c r="AM19" s="42">
        <f>IF('Дата индикатора'!AN20="нет данных","x",$AM$2-'Дата индикатора'!AN20)</f>
        <v>0</v>
      </c>
      <c r="AN19" s="42">
        <f>IF('Дата индикатора'!AO20="нет данных","x",$AN$2-'Дата индикатора'!AO20)</f>
        <v>0</v>
      </c>
      <c r="AO19" s="42">
        <f>IF('Дата индикатора'!AP20="нет данных","x",$AO$2-'Дата индикатора'!AP20)</f>
        <v>0</v>
      </c>
      <c r="AP19" s="42">
        <f>IF('Дата индикатора'!AQ20="нет данных","x",$AP$2-'Дата индикатора'!AQ20)</f>
        <v>0</v>
      </c>
      <c r="AQ19" s="42">
        <f>IF('Дата индикатора'!AR20="нет данных","x",$AQ$2-'Дата индикатора'!AR20)</f>
        <v>0</v>
      </c>
      <c r="AR19" s="42">
        <f>IF('Дата индикатора'!AS20="нет данных","x",$AR$2-'Дата индикатора'!AS20)</f>
        <v>0</v>
      </c>
      <c r="AS19" s="42">
        <f>IF('Дата индикатора'!AT20="нет данных","x",$AS$2-'Дата индикатора'!AT20)</f>
        <v>1</v>
      </c>
      <c r="AT19" s="42">
        <f>IF('Дата индикатора'!AU20="нет данных","x",$AT$2-'Дата индикатора'!AU20)</f>
        <v>0</v>
      </c>
      <c r="AU19" s="42">
        <f>IF('Дата индикатора'!AV20="нет данных","x",$AU$2-'Дата индикатора'!AV20)</f>
        <v>0</v>
      </c>
      <c r="AV19" s="42">
        <f>IF('Дата индикатора'!AW20="нет данных","x",$AV$2-'Дата индикатора'!AW20)</f>
        <v>0</v>
      </c>
      <c r="AW19" s="42">
        <f>IF('Дата индикатора'!AX20="нет данных","x",$AW$2-'Дата индикатора'!AX20)</f>
        <v>0</v>
      </c>
      <c r="AX19" s="42" t="str">
        <f>IF('Дата индикатора'!AY20="нет данных","x",$AX$2-'Дата индикатора'!AY20)</f>
        <v>x</v>
      </c>
      <c r="AY19" s="42" t="str">
        <f>IF('Дата индикатора'!AZ20="нет данных","x",$AY$2-'Дата индикатора'!AZ20)</f>
        <v>x</v>
      </c>
      <c r="AZ19" s="42" t="str">
        <f>IF('Дата индикатора'!BA20="нет данных","x",$AZ$2-'Дата индикатора'!BA20)</f>
        <v>x</v>
      </c>
      <c r="BA19" s="42" t="str">
        <f>IF('Дата индикатора'!BB20="нет данных","x",$BA$2-'Дата индикатора'!BB20)</f>
        <v>x</v>
      </c>
      <c r="BB19" s="42">
        <f>IF('Дата индикатора'!BC20="нет данных","x",$BB$2-'Дата индикатора'!BC20)</f>
        <v>0</v>
      </c>
      <c r="BC19" s="42">
        <f>IF('Дата индикатора'!BD20="нет данных","x",$BC$2-'Дата индикатора'!BD20)</f>
        <v>0</v>
      </c>
      <c r="BD19" s="42">
        <f>IF('Дата индикатора'!BE20="нет данных","x",$BD$2-'Дата индикатора'!BE20)</f>
        <v>2</v>
      </c>
      <c r="BE19" s="42">
        <f>IF('Дата индикатора'!BF20="нет данных","x",$BE$2-'Дата индикатора'!BF20)</f>
        <v>2</v>
      </c>
      <c r="BF19" s="42">
        <f>IF('Дата индикатора'!BG20="нет данных","x",$BF$2-'Дата индикатора'!BG20)</f>
        <v>1</v>
      </c>
      <c r="BG19" s="42">
        <f>IF('Дата индикатора'!BH20="нет данных","x",$BG$2-'Дата индикатора'!BH20)</f>
        <v>0</v>
      </c>
      <c r="BH19" s="4">
        <f t="shared" si="0"/>
        <v>28</v>
      </c>
      <c r="BI19" s="43">
        <f t="shared" si="4"/>
        <v>0.5490196078431373</v>
      </c>
      <c r="BJ19" s="4">
        <f t="shared" si="1"/>
        <v>7</v>
      </c>
      <c r="BK19" s="43">
        <f t="shared" si="2"/>
        <v>1.9231686016061533</v>
      </c>
      <c r="BL19" s="45">
        <f t="shared" si="3"/>
        <v>0</v>
      </c>
    </row>
    <row r="20" spans="1:64" x14ac:dyDescent="0.25">
      <c r="A20" t="s">
        <v>64</v>
      </c>
      <c r="B20" s="42">
        <f>IF('Дата индикатора'!C21="нет данных","x",$B$2-'Дата индикатора'!C21)</f>
        <v>0</v>
      </c>
      <c r="C20" s="42">
        <f>IF('Дата индикатора'!D21="нет данных","x",$C$2-'Дата индикатора'!D21)</f>
        <v>0</v>
      </c>
      <c r="D20" s="42">
        <f>IF('Дата индикатора'!E21="нет данных","x",$C$2-'Дата индикатора'!E21)</f>
        <v>5</v>
      </c>
      <c r="E20" s="42">
        <f>IF('Дата индикатора'!F21="нет данных","x",$E$2-'Дата индикатора'!F21)</f>
        <v>5</v>
      </c>
      <c r="F20" s="42">
        <f>IF('Дата индикатора'!G21="нет данных","x",$F$2-'Дата индикатора'!G21)</f>
        <v>0</v>
      </c>
      <c r="G20" s="42">
        <f>IF('Дата индикатора'!H21="нет данных","x",$G$2-'Дата индикатора'!H21)</f>
        <v>0</v>
      </c>
      <c r="H20" s="42" t="str">
        <f>IF('Дата индикатора'!I21="нет данных","x",$H$2-'Дата индикатора'!I21)</f>
        <v>x</v>
      </c>
      <c r="I20" s="42">
        <f>IF('Дата индикатора'!J21="нет данных","x",$I$2-'Дата индикатора'!J21)</f>
        <v>0</v>
      </c>
      <c r="J20" s="42">
        <f>IF('Дата индикатора'!K21="нет данных","x",$J$2-'Дата индикатора'!K21)</f>
        <v>0</v>
      </c>
      <c r="K20" s="42">
        <f>IF('Дата индикатора'!L21="нет данных","x",$K$2-'Дата индикатора'!L21)</f>
        <v>0</v>
      </c>
      <c r="L20" s="42">
        <f>IF('Дата индикатора'!M21="нет данных","x",$L$2-'Дата индикатора'!M21)</f>
        <v>0</v>
      </c>
      <c r="M20" s="42">
        <f>IF('Дата индикатора'!N21="нет данных","x",$M$2-'Дата индикатора'!N21)</f>
        <v>0</v>
      </c>
      <c r="N20" s="42">
        <f>IF('Дата индикатора'!O21="нет данных","x",$N$2-'Дата индикатора'!O21)</f>
        <v>0</v>
      </c>
      <c r="O20" s="42">
        <f>IF('Дата индикатора'!P21="нет данных","x",$O$2-'Дата индикатора'!P21)</f>
        <v>12</v>
      </c>
      <c r="P20" s="42">
        <f>IF('Дата индикатора'!Q21="нет данных","x",$P$2-'Дата индикатора'!Q21)</f>
        <v>0</v>
      </c>
      <c r="Q20" s="42">
        <f>IF('Дата индикатора'!R21="нет данных","x",$Q$2-'Дата индикатора'!R21)</f>
        <v>0</v>
      </c>
      <c r="R20" s="42">
        <f>IF('Дата индикатора'!S21="нет данных","x",$R$2-'Дата индикатора'!S21)</f>
        <v>0</v>
      </c>
      <c r="S20" s="42">
        <f>IF('Дата индикатора'!T21="нет данных","x",$S$2-'Дата индикатора'!T21)</f>
        <v>0</v>
      </c>
      <c r="T20" s="42">
        <f>IF('Дата индикатора'!U21="нет данных","x",$T$2-'Дата индикатора'!U21)</f>
        <v>0</v>
      </c>
      <c r="U20" s="42">
        <f>IF('Дата индикатора'!V21="нет данных","x",$U$2-'Дата индикатора'!V21)</f>
        <v>0</v>
      </c>
      <c r="V20" s="42">
        <f>IF('Дата индикатора'!W21="нет данных","x",$V$2-'Дата индикатора'!W21)</f>
        <v>0</v>
      </c>
      <c r="W20" s="42">
        <f>IF('Дата индикатора'!X21="нет данных","x",$W$2-'Дата индикатора'!X21)</f>
        <v>0</v>
      </c>
      <c r="X20" s="42">
        <f>IF('Дата индикатора'!Y21="нет данных","x",$X$2-'Дата индикатора'!Y21)</f>
        <v>0</v>
      </c>
      <c r="Y20" s="42" t="str">
        <f>IF('Дата индикатора'!Z21="нет данных","x",$Y$2-'Дата индикатора'!Z21)</f>
        <v>x</v>
      </c>
      <c r="Z20" s="42">
        <f>IF('Дата индикатора'!AA21="нет данных","x",$Z$2-'Дата индикатора'!AA21)</f>
        <v>0</v>
      </c>
      <c r="AA20" s="42">
        <f>IF('Дата индикатора'!AB21="нет данных","x",$AA$2-'Дата индикатора'!AB21)</f>
        <v>0</v>
      </c>
      <c r="AB20" s="42">
        <f>IF('Дата индикатора'!AC21="нет данных","x",$AB$2-'Дата индикатора'!AC21)</f>
        <v>0</v>
      </c>
      <c r="AC20" s="42">
        <f>IF('Дата индикатора'!AD21="нет данных","x",$AC$2-'Дата индикатора'!AD21)</f>
        <v>0</v>
      </c>
      <c r="AD20" s="42">
        <f>IF('Дата индикатора'!AE21="нет данных","x",$AD$2-'Дата индикатора'!AE21)</f>
        <v>0</v>
      </c>
      <c r="AE20" s="42">
        <f>IF('Дата индикатора'!AF21="нет данных","x",$AE$2-'Дата индикатора'!AF21)</f>
        <v>0</v>
      </c>
      <c r="AF20" s="42">
        <f>IF('Дата индикатора'!AG21="нет данных","x",$AF$2-'Дата индикатора'!AG21)</f>
        <v>0</v>
      </c>
      <c r="AG20" s="42">
        <f>IF('Дата индикатора'!AH21="нет данных","x",$AG$2-'Дата индикатора'!AH21)</f>
        <v>0</v>
      </c>
      <c r="AH20" s="42">
        <f>IF('Дата индикатора'!AI21="нет данных","x",$AH$2-'Дата индикатора'!AI21)</f>
        <v>0</v>
      </c>
      <c r="AI20" s="42">
        <f>IF('Дата индикатора'!AJ21="нет данных","x",$AI$2-'Дата индикатора'!AJ21)</f>
        <v>0</v>
      </c>
      <c r="AJ20" s="42">
        <f>IF('Дата индикатора'!AK21="нет данных","x",$AJ$2-'Дата индикатора'!AK21)</f>
        <v>0</v>
      </c>
      <c r="AK20" s="42" t="str">
        <f>IF('Дата индикатора'!AL21="нет данных","x",$AK$2-'Дата индикатора'!AL21)</f>
        <v>x</v>
      </c>
      <c r="AL20" s="42">
        <f>IF('Дата индикатора'!AM21="нет данных","x",$AL$2-'Дата индикатора'!AM21)</f>
        <v>0</v>
      </c>
      <c r="AM20" s="42">
        <f>IF('Дата индикатора'!AN21="нет данных","x",$AM$2-'Дата индикатора'!AN21)</f>
        <v>0</v>
      </c>
      <c r="AN20" s="42">
        <f>IF('Дата индикатора'!AO21="нет данных","x",$AN$2-'Дата индикатора'!AO21)</f>
        <v>0</v>
      </c>
      <c r="AO20" s="42">
        <f>IF('Дата индикатора'!AP21="нет данных","x",$AO$2-'Дата индикатора'!AP21)</f>
        <v>0</v>
      </c>
      <c r="AP20" s="42">
        <f>IF('Дата индикатора'!AQ21="нет данных","x",$AP$2-'Дата индикатора'!AQ21)</f>
        <v>0</v>
      </c>
      <c r="AQ20" s="42">
        <f>IF('Дата индикатора'!AR21="нет данных","x",$AQ$2-'Дата индикатора'!AR21)</f>
        <v>0</v>
      </c>
      <c r="AR20" s="42">
        <f>IF('Дата индикатора'!AS21="нет данных","x",$AR$2-'Дата индикатора'!AS21)</f>
        <v>0</v>
      </c>
      <c r="AS20" s="42">
        <f>IF('Дата индикатора'!AT21="нет данных","x",$AS$2-'Дата индикатора'!AT21)</f>
        <v>1</v>
      </c>
      <c r="AT20" s="42">
        <f>IF('Дата индикатора'!AU21="нет данных","x",$AT$2-'Дата индикатора'!AU21)</f>
        <v>0</v>
      </c>
      <c r="AU20" s="42">
        <f>IF('Дата индикатора'!AV21="нет данных","x",$AU$2-'Дата индикатора'!AV21)</f>
        <v>0</v>
      </c>
      <c r="AV20" s="42">
        <f>IF('Дата индикатора'!AW21="нет данных","x",$AV$2-'Дата индикатора'!AW21)</f>
        <v>0</v>
      </c>
      <c r="AW20" s="42">
        <f>IF('Дата индикатора'!AX21="нет данных","x",$AW$2-'Дата индикатора'!AX21)</f>
        <v>0</v>
      </c>
      <c r="AX20" s="42" t="str">
        <f>IF('Дата индикатора'!AY21="нет данных","x",$AX$2-'Дата индикатора'!AY21)</f>
        <v>x</v>
      </c>
      <c r="AY20" s="42" t="str">
        <f>IF('Дата индикатора'!AZ21="нет данных","x",$AY$2-'Дата индикатора'!AZ21)</f>
        <v>x</v>
      </c>
      <c r="AZ20" s="42" t="str">
        <f>IF('Дата индикатора'!BA21="нет данных","x",$AZ$2-'Дата индикатора'!BA21)</f>
        <v>x</v>
      </c>
      <c r="BA20" s="42" t="str">
        <f>IF('Дата индикатора'!BB21="нет данных","x",$BA$2-'Дата индикатора'!BB21)</f>
        <v>x</v>
      </c>
      <c r="BB20" s="42">
        <f>IF('Дата индикатора'!BC21="нет данных","x",$BB$2-'Дата индикатора'!BC21)</f>
        <v>0</v>
      </c>
      <c r="BC20" s="42">
        <f>IF('Дата индикатора'!BD21="нет данных","x",$BC$2-'Дата индикатора'!BD21)</f>
        <v>0</v>
      </c>
      <c r="BD20" s="42">
        <f>IF('Дата индикатора'!BE21="нет данных","x",$BD$2-'Дата индикатора'!BE21)</f>
        <v>2</v>
      </c>
      <c r="BE20" s="42">
        <f>IF('Дата индикатора'!BF21="нет данных","x",$BE$2-'Дата индикатора'!BF21)</f>
        <v>2</v>
      </c>
      <c r="BF20" s="42">
        <f>IF('Дата индикатора'!BG21="нет данных","x",$BF$2-'Дата индикатора'!BG21)</f>
        <v>1</v>
      </c>
      <c r="BG20" s="42">
        <f>IF('Дата индикатора'!BH21="нет данных","x",$BG$2-'Дата индикатора'!BH21)</f>
        <v>0</v>
      </c>
      <c r="BH20" s="4">
        <f t="shared" si="0"/>
        <v>28</v>
      </c>
      <c r="BI20" s="43">
        <f t="shared" si="4"/>
        <v>0.5490196078431373</v>
      </c>
      <c r="BJ20" s="4">
        <f t="shared" si="1"/>
        <v>7</v>
      </c>
      <c r="BK20" s="43">
        <f t="shared" si="2"/>
        <v>1.9231686016061533</v>
      </c>
      <c r="BL20" s="45">
        <f t="shared" si="3"/>
        <v>0</v>
      </c>
    </row>
    <row r="21" spans="1:64" x14ac:dyDescent="0.25">
      <c r="A21" t="s">
        <v>65</v>
      </c>
      <c r="B21" s="42">
        <f>IF('Дата индикатора'!C22="нет данных","x",$B$2-'Дата индикатора'!C22)</f>
        <v>0</v>
      </c>
      <c r="C21" s="42">
        <f>IF('Дата индикатора'!D22="нет данных","x",$C$2-'Дата индикатора'!D22)</f>
        <v>0</v>
      </c>
      <c r="D21" s="42">
        <f>IF('Дата индикатора'!E22="нет данных","x",$C$2-'Дата индикатора'!E22)</f>
        <v>5</v>
      </c>
      <c r="E21" s="42">
        <f>IF('Дата индикатора'!F22="нет данных","x",$E$2-'Дата индикатора'!F22)</f>
        <v>5</v>
      </c>
      <c r="F21" s="42">
        <f>IF('Дата индикатора'!G22="нет данных","x",$F$2-'Дата индикатора'!G22)</f>
        <v>0</v>
      </c>
      <c r="G21" s="42">
        <f>IF('Дата индикатора'!H22="нет данных","x",$G$2-'Дата индикатора'!H22)</f>
        <v>0</v>
      </c>
      <c r="H21" s="42" t="str">
        <f>IF('Дата индикатора'!I22="нет данных","x",$H$2-'Дата индикатора'!I22)</f>
        <v>x</v>
      </c>
      <c r="I21" s="42">
        <f>IF('Дата индикатора'!J22="нет данных","x",$I$2-'Дата индикатора'!J22)</f>
        <v>0</v>
      </c>
      <c r="J21" s="42">
        <f>IF('Дата индикатора'!K22="нет данных","x",$J$2-'Дата индикатора'!K22)</f>
        <v>0</v>
      </c>
      <c r="K21" s="42">
        <f>IF('Дата индикатора'!L22="нет данных","x",$K$2-'Дата индикатора'!L22)</f>
        <v>0</v>
      </c>
      <c r="L21" s="42">
        <f>IF('Дата индикатора'!M22="нет данных","x",$L$2-'Дата индикатора'!M22)</f>
        <v>0</v>
      </c>
      <c r="M21" s="42">
        <f>IF('Дата индикатора'!N22="нет данных","x",$M$2-'Дата индикатора'!N22)</f>
        <v>0</v>
      </c>
      <c r="N21" s="42">
        <f>IF('Дата индикатора'!O22="нет данных","x",$N$2-'Дата индикатора'!O22)</f>
        <v>0</v>
      </c>
      <c r="O21" s="42" t="str">
        <f>IF('Дата индикатора'!P22="нет данных","x",$O$2-'Дата индикатора'!P22)</f>
        <v>x</v>
      </c>
      <c r="P21" s="42">
        <f>IF('Дата индикатора'!Q22="нет данных","x",$P$2-'Дата индикатора'!Q22)</f>
        <v>0</v>
      </c>
      <c r="Q21" s="42">
        <f>IF('Дата индикатора'!R22="нет данных","x",$Q$2-'Дата индикатора'!R22)</f>
        <v>0</v>
      </c>
      <c r="R21" s="42">
        <f>IF('Дата индикатора'!S22="нет данных","x",$R$2-'Дата индикатора'!S22)</f>
        <v>0</v>
      </c>
      <c r="S21" s="42">
        <f>IF('Дата индикатора'!T22="нет данных","x",$S$2-'Дата индикатора'!T22)</f>
        <v>0</v>
      </c>
      <c r="T21" s="42">
        <f>IF('Дата индикатора'!U22="нет данных","x",$T$2-'Дата индикатора'!U22)</f>
        <v>0</v>
      </c>
      <c r="U21" s="42">
        <f>IF('Дата индикатора'!V22="нет данных","x",$U$2-'Дата индикатора'!V22)</f>
        <v>0</v>
      </c>
      <c r="V21" s="42">
        <f>IF('Дата индикатора'!W22="нет данных","x",$V$2-'Дата индикатора'!W22)</f>
        <v>0</v>
      </c>
      <c r="W21" s="42">
        <f>IF('Дата индикатора'!X22="нет данных","x",$W$2-'Дата индикатора'!X22)</f>
        <v>0</v>
      </c>
      <c r="X21" s="42">
        <f>IF('Дата индикатора'!Y22="нет данных","x",$X$2-'Дата индикатора'!Y22)</f>
        <v>0</v>
      </c>
      <c r="Y21" s="42" t="str">
        <f>IF('Дата индикатора'!Z22="нет данных","x",$Y$2-'Дата индикатора'!Z22)</f>
        <v>x</v>
      </c>
      <c r="Z21" s="42">
        <f>IF('Дата индикатора'!AA22="нет данных","x",$Z$2-'Дата индикатора'!AA22)</f>
        <v>0</v>
      </c>
      <c r="AA21" s="42">
        <f>IF('Дата индикатора'!AB22="нет данных","x",$AA$2-'Дата индикатора'!AB22)</f>
        <v>0</v>
      </c>
      <c r="AB21" s="42">
        <f>IF('Дата индикатора'!AC22="нет данных","x",$AB$2-'Дата индикатора'!AC22)</f>
        <v>0</v>
      </c>
      <c r="AC21" s="42">
        <f>IF('Дата индикатора'!AD22="нет данных","x",$AC$2-'Дата индикатора'!AD22)</f>
        <v>0</v>
      </c>
      <c r="AD21" s="42">
        <f>IF('Дата индикатора'!AE22="нет данных","x",$AD$2-'Дата индикатора'!AE22)</f>
        <v>0</v>
      </c>
      <c r="AE21" s="42">
        <f>IF('Дата индикатора'!AF22="нет данных","x",$AE$2-'Дата индикатора'!AF22)</f>
        <v>0</v>
      </c>
      <c r="AF21" s="42">
        <f>IF('Дата индикатора'!AG22="нет данных","x",$AF$2-'Дата индикатора'!AG22)</f>
        <v>0</v>
      </c>
      <c r="AG21" s="42">
        <f>IF('Дата индикатора'!AH22="нет данных","x",$AG$2-'Дата индикатора'!AH22)</f>
        <v>0</v>
      </c>
      <c r="AH21" s="42">
        <f>IF('Дата индикатора'!AI22="нет данных","x",$AH$2-'Дата индикатора'!AI22)</f>
        <v>0</v>
      </c>
      <c r="AI21" s="42">
        <f>IF('Дата индикатора'!AJ22="нет данных","x",$AI$2-'Дата индикатора'!AJ22)</f>
        <v>0</v>
      </c>
      <c r="AJ21" s="42">
        <f>IF('Дата индикатора'!AK22="нет данных","x",$AJ$2-'Дата индикатора'!AK22)</f>
        <v>0</v>
      </c>
      <c r="AK21" s="42" t="str">
        <f>IF('Дата индикатора'!AL22="нет данных","x",$AK$2-'Дата индикатора'!AL22)</f>
        <v>x</v>
      </c>
      <c r="AL21" s="42">
        <f>IF('Дата индикатора'!AM22="нет данных","x",$AL$2-'Дата индикатора'!AM22)</f>
        <v>0</v>
      </c>
      <c r="AM21" s="42">
        <f>IF('Дата индикатора'!AN22="нет данных","x",$AM$2-'Дата индикатора'!AN22)</f>
        <v>0</v>
      </c>
      <c r="AN21" s="42">
        <f>IF('Дата индикатора'!AO22="нет данных","x",$AN$2-'Дата индикатора'!AO22)</f>
        <v>0</v>
      </c>
      <c r="AO21" s="42">
        <f>IF('Дата индикатора'!AP22="нет данных","x",$AO$2-'Дата индикатора'!AP22)</f>
        <v>0</v>
      </c>
      <c r="AP21" s="42">
        <f>IF('Дата индикатора'!AQ22="нет данных","x",$AP$2-'Дата индикатора'!AQ22)</f>
        <v>0</v>
      </c>
      <c r="AQ21" s="42">
        <f>IF('Дата индикатора'!AR22="нет данных","x",$AQ$2-'Дата индикатора'!AR22)</f>
        <v>0</v>
      </c>
      <c r="AR21" s="42">
        <f>IF('Дата индикатора'!AS22="нет данных","x",$AR$2-'Дата индикатора'!AS22)</f>
        <v>0</v>
      </c>
      <c r="AS21" s="42">
        <f>IF('Дата индикатора'!AT22="нет данных","x",$AS$2-'Дата индикатора'!AT22)</f>
        <v>1</v>
      </c>
      <c r="AT21" s="42">
        <f>IF('Дата индикатора'!AU22="нет данных","x",$AT$2-'Дата индикатора'!AU22)</f>
        <v>0</v>
      </c>
      <c r="AU21" s="42">
        <f>IF('Дата индикатора'!AV22="нет данных","x",$AU$2-'Дата индикатора'!AV22)</f>
        <v>0</v>
      </c>
      <c r="AV21" s="42">
        <f>IF('Дата индикатора'!AW22="нет данных","x",$AV$2-'Дата индикатора'!AW22)</f>
        <v>0</v>
      </c>
      <c r="AW21" s="42">
        <f>IF('Дата индикатора'!AX22="нет данных","x",$AW$2-'Дата индикатора'!AX22)</f>
        <v>0</v>
      </c>
      <c r="AX21" s="42" t="str">
        <f>IF('Дата индикатора'!AY22="нет данных","x",$AX$2-'Дата индикатора'!AY22)</f>
        <v>x</v>
      </c>
      <c r="AY21" s="42" t="str">
        <f>IF('Дата индикатора'!AZ22="нет данных","x",$AY$2-'Дата индикатора'!AZ22)</f>
        <v>x</v>
      </c>
      <c r="AZ21" s="42" t="str">
        <f>IF('Дата индикатора'!BA22="нет данных","x",$AZ$2-'Дата индикатора'!BA22)</f>
        <v>x</v>
      </c>
      <c r="BA21" s="42" t="str">
        <f>IF('Дата индикатора'!BB22="нет данных","x",$BA$2-'Дата индикатора'!BB22)</f>
        <v>x</v>
      </c>
      <c r="BB21" s="42">
        <f>IF('Дата индикатора'!BC22="нет данных","x",$BB$2-'Дата индикатора'!BC22)</f>
        <v>0</v>
      </c>
      <c r="BC21" s="42">
        <f>IF('Дата индикатора'!BD22="нет данных","x",$BC$2-'Дата индикатора'!BD22)</f>
        <v>0</v>
      </c>
      <c r="BD21" s="42">
        <f>IF('Дата индикатора'!BE22="нет данных","x",$BD$2-'Дата индикатора'!BE22)</f>
        <v>2</v>
      </c>
      <c r="BE21" s="42">
        <f>IF('Дата индикатора'!BF22="нет данных","x",$BE$2-'Дата индикатора'!BF22)</f>
        <v>2</v>
      </c>
      <c r="BF21" s="42">
        <f>IF('Дата индикатора'!BG22="нет данных","x",$BF$2-'Дата индикатора'!BG22)</f>
        <v>1</v>
      </c>
      <c r="BG21" s="42">
        <f>IF('Дата индикатора'!BH22="нет данных","x",$BG$2-'Дата индикатора'!BH22)</f>
        <v>0</v>
      </c>
      <c r="BH21" s="4">
        <f t="shared" si="0"/>
        <v>16</v>
      </c>
      <c r="BI21" s="43">
        <f t="shared" si="4"/>
        <v>0.32</v>
      </c>
      <c r="BJ21" s="4">
        <f t="shared" si="1"/>
        <v>6</v>
      </c>
      <c r="BK21" s="43">
        <f t="shared" si="2"/>
        <v>1.0476640682967036</v>
      </c>
      <c r="BL21" s="45">
        <f t="shared" si="3"/>
        <v>0</v>
      </c>
    </row>
    <row r="22" spans="1:64" x14ac:dyDescent="0.25">
      <c r="A22" t="s">
        <v>66</v>
      </c>
      <c r="B22" s="42">
        <f>IF('Дата индикатора'!C23="нет данных","x",$B$2-'Дата индикатора'!C23)</f>
        <v>0</v>
      </c>
      <c r="C22" s="42">
        <f>IF('Дата индикатора'!D23="нет данных","x",$C$2-'Дата индикатора'!D23)</f>
        <v>0</v>
      </c>
      <c r="D22" s="42">
        <f>IF('Дата индикатора'!E23="нет данных","x",$C$2-'Дата индикатора'!E23)</f>
        <v>5</v>
      </c>
      <c r="E22" s="42">
        <f>IF('Дата индикатора'!F23="нет данных","x",$E$2-'Дата индикатора'!F23)</f>
        <v>5</v>
      </c>
      <c r="F22" s="42">
        <f>IF('Дата индикатора'!G23="нет данных","x",$F$2-'Дата индикатора'!G23)</f>
        <v>0</v>
      </c>
      <c r="G22" s="42">
        <f>IF('Дата индикатора'!H23="нет данных","x",$G$2-'Дата индикатора'!H23)</f>
        <v>0</v>
      </c>
      <c r="H22" s="42" t="str">
        <f>IF('Дата индикатора'!I23="нет данных","x",$H$2-'Дата индикатора'!I23)</f>
        <v>x</v>
      </c>
      <c r="I22" s="42">
        <f>IF('Дата индикатора'!J23="нет данных","x",$I$2-'Дата индикатора'!J23)</f>
        <v>0</v>
      </c>
      <c r="J22" s="42">
        <f>IF('Дата индикатора'!K23="нет данных","x",$J$2-'Дата индикатора'!K23)</f>
        <v>0</v>
      </c>
      <c r="K22" s="42">
        <f>IF('Дата индикатора'!L23="нет данных","x",$K$2-'Дата индикатора'!L23)</f>
        <v>0</v>
      </c>
      <c r="L22" s="42">
        <f>IF('Дата индикатора'!M23="нет данных","x",$L$2-'Дата индикатора'!M23)</f>
        <v>0</v>
      </c>
      <c r="M22" s="42">
        <f>IF('Дата индикатора'!N23="нет данных","x",$M$2-'Дата индикатора'!N23)</f>
        <v>0</v>
      </c>
      <c r="N22" s="42">
        <f>IF('Дата индикатора'!O23="нет данных","x",$N$2-'Дата индикатора'!O23)</f>
        <v>0</v>
      </c>
      <c r="O22" s="42">
        <f>IF('Дата индикатора'!P23="нет данных","x",$O$2-'Дата индикатора'!P23)</f>
        <v>12</v>
      </c>
      <c r="P22" s="42">
        <f>IF('Дата индикатора'!Q23="нет данных","x",$P$2-'Дата индикатора'!Q23)</f>
        <v>0</v>
      </c>
      <c r="Q22" s="42">
        <f>IF('Дата индикатора'!R23="нет данных","x",$Q$2-'Дата индикатора'!R23)</f>
        <v>0</v>
      </c>
      <c r="R22" s="42">
        <f>IF('Дата индикатора'!S23="нет данных","x",$R$2-'Дата индикатора'!S23)</f>
        <v>0</v>
      </c>
      <c r="S22" s="42">
        <f>IF('Дата индикатора'!T23="нет данных","x",$S$2-'Дата индикатора'!T23)</f>
        <v>0</v>
      </c>
      <c r="T22" s="42">
        <f>IF('Дата индикатора'!U23="нет данных","x",$T$2-'Дата индикатора'!U23)</f>
        <v>0</v>
      </c>
      <c r="U22" s="42">
        <f>IF('Дата индикатора'!V23="нет данных","x",$U$2-'Дата индикатора'!V23)</f>
        <v>0</v>
      </c>
      <c r="V22" s="42">
        <f>IF('Дата индикатора'!W23="нет данных","x",$V$2-'Дата индикатора'!W23)</f>
        <v>0</v>
      </c>
      <c r="W22" s="42">
        <f>IF('Дата индикатора'!X23="нет данных","x",$W$2-'Дата индикатора'!X23)</f>
        <v>0</v>
      </c>
      <c r="X22" s="42">
        <f>IF('Дата индикатора'!Y23="нет данных","x",$X$2-'Дата индикатора'!Y23)</f>
        <v>0</v>
      </c>
      <c r="Y22" s="42" t="str">
        <f>IF('Дата индикатора'!Z23="нет данных","x",$Y$2-'Дата индикатора'!Z23)</f>
        <v>x</v>
      </c>
      <c r="Z22" s="42">
        <f>IF('Дата индикатора'!AA23="нет данных","x",$Z$2-'Дата индикатора'!AA23)</f>
        <v>0</v>
      </c>
      <c r="AA22" s="42">
        <f>IF('Дата индикатора'!AB23="нет данных","x",$AA$2-'Дата индикатора'!AB23)</f>
        <v>0</v>
      </c>
      <c r="AB22" s="42">
        <f>IF('Дата индикатора'!AC23="нет данных","x",$AB$2-'Дата индикатора'!AC23)</f>
        <v>0</v>
      </c>
      <c r="AC22" s="42">
        <f>IF('Дата индикатора'!AD23="нет данных","x",$AC$2-'Дата индикатора'!AD23)</f>
        <v>0</v>
      </c>
      <c r="AD22" s="42">
        <f>IF('Дата индикатора'!AE23="нет данных","x",$AD$2-'Дата индикатора'!AE23)</f>
        <v>0</v>
      </c>
      <c r="AE22" s="42">
        <f>IF('Дата индикатора'!AF23="нет данных","x",$AE$2-'Дата индикатора'!AF23)</f>
        <v>0</v>
      </c>
      <c r="AF22" s="42">
        <f>IF('Дата индикатора'!AG23="нет данных","x",$AF$2-'Дата индикатора'!AG23)</f>
        <v>0</v>
      </c>
      <c r="AG22" s="42">
        <f>IF('Дата индикатора'!AH23="нет данных","x",$AG$2-'Дата индикатора'!AH23)</f>
        <v>0</v>
      </c>
      <c r="AH22" s="42">
        <f>IF('Дата индикатора'!AI23="нет данных","x",$AH$2-'Дата индикатора'!AI23)</f>
        <v>0</v>
      </c>
      <c r="AI22" s="42">
        <f>IF('Дата индикатора'!AJ23="нет данных","x",$AI$2-'Дата индикатора'!AJ23)</f>
        <v>0</v>
      </c>
      <c r="AJ22" s="42">
        <f>IF('Дата индикатора'!AK23="нет данных","x",$AJ$2-'Дата индикатора'!AK23)</f>
        <v>0</v>
      </c>
      <c r="AK22" s="42" t="str">
        <f>IF('Дата индикатора'!AL23="нет данных","x",$AK$2-'Дата индикатора'!AL23)</f>
        <v>x</v>
      </c>
      <c r="AL22" s="42">
        <f>IF('Дата индикатора'!AM23="нет данных","x",$AL$2-'Дата индикатора'!AM23)</f>
        <v>0</v>
      </c>
      <c r="AM22" s="42">
        <f>IF('Дата индикатора'!AN23="нет данных","x",$AM$2-'Дата индикатора'!AN23)</f>
        <v>0</v>
      </c>
      <c r="AN22" s="42">
        <f>IF('Дата индикатора'!AO23="нет данных","x",$AN$2-'Дата индикатора'!AO23)</f>
        <v>0</v>
      </c>
      <c r="AO22" s="42">
        <f>IF('Дата индикатора'!AP23="нет данных","x",$AO$2-'Дата индикатора'!AP23)</f>
        <v>0</v>
      </c>
      <c r="AP22" s="42">
        <f>IF('Дата индикатора'!AQ23="нет данных","x",$AP$2-'Дата индикатора'!AQ23)</f>
        <v>0</v>
      </c>
      <c r="AQ22" s="42">
        <f>IF('Дата индикатора'!AR23="нет данных","x",$AQ$2-'Дата индикатора'!AR23)</f>
        <v>0</v>
      </c>
      <c r="AR22" s="42">
        <f>IF('Дата индикатора'!AS23="нет данных","x",$AR$2-'Дата индикатора'!AS23)</f>
        <v>0</v>
      </c>
      <c r="AS22" s="42">
        <f>IF('Дата индикатора'!AT23="нет данных","x",$AS$2-'Дата индикатора'!AT23)</f>
        <v>1</v>
      </c>
      <c r="AT22" s="42">
        <f>IF('Дата индикатора'!AU23="нет данных","x",$AT$2-'Дата индикатора'!AU23)</f>
        <v>0</v>
      </c>
      <c r="AU22" s="42">
        <f>IF('Дата индикатора'!AV23="нет данных","x",$AU$2-'Дата индикатора'!AV23)</f>
        <v>0</v>
      </c>
      <c r="AV22" s="42">
        <f>IF('Дата индикатора'!AW23="нет данных","x",$AV$2-'Дата индикатора'!AW23)</f>
        <v>0</v>
      </c>
      <c r="AW22" s="42">
        <f>IF('Дата индикатора'!AX23="нет данных","x",$AW$2-'Дата индикатора'!AX23)</f>
        <v>0</v>
      </c>
      <c r="AX22" s="42" t="str">
        <f>IF('Дата индикатора'!AY23="нет данных","x",$AX$2-'Дата индикатора'!AY23)</f>
        <v>x</v>
      </c>
      <c r="AY22" s="42" t="str">
        <f>IF('Дата индикатора'!AZ23="нет данных","x",$AY$2-'Дата индикатора'!AZ23)</f>
        <v>x</v>
      </c>
      <c r="AZ22" s="42" t="str">
        <f>IF('Дата индикатора'!BA23="нет данных","x",$AZ$2-'Дата индикатора'!BA23)</f>
        <v>x</v>
      </c>
      <c r="BA22" s="42" t="str">
        <f>IF('Дата индикатора'!BB23="нет данных","x",$BA$2-'Дата индикатора'!BB23)</f>
        <v>x</v>
      </c>
      <c r="BB22" s="42">
        <f>IF('Дата индикатора'!BC23="нет данных","x",$BB$2-'Дата индикатора'!BC23)</f>
        <v>0</v>
      </c>
      <c r="BC22" s="42">
        <f>IF('Дата индикатора'!BD23="нет данных","x",$BC$2-'Дата индикатора'!BD23)</f>
        <v>0</v>
      </c>
      <c r="BD22" s="42">
        <f>IF('Дата индикатора'!BE23="нет данных","x",$BD$2-'Дата индикатора'!BE23)</f>
        <v>2</v>
      </c>
      <c r="BE22" s="42">
        <f>IF('Дата индикатора'!BF23="нет данных","x",$BE$2-'Дата индикатора'!BF23)</f>
        <v>2</v>
      </c>
      <c r="BF22" s="42">
        <f>IF('Дата индикатора'!BG23="нет данных","x",$BF$2-'Дата индикатора'!BG23)</f>
        <v>1</v>
      </c>
      <c r="BG22" s="42">
        <f>IF('Дата индикатора'!BH23="нет данных","x",$BG$2-'Дата индикатора'!BH23)</f>
        <v>0</v>
      </c>
      <c r="BH22" s="4">
        <f t="shared" si="0"/>
        <v>28</v>
      </c>
      <c r="BI22" s="43">
        <f t="shared" si="4"/>
        <v>0.5490196078431373</v>
      </c>
      <c r="BJ22" s="4">
        <f t="shared" si="1"/>
        <v>7</v>
      </c>
      <c r="BK22" s="43">
        <f t="shared" si="2"/>
        <v>1.9231686016061533</v>
      </c>
      <c r="BL22" s="45">
        <f t="shared" si="3"/>
        <v>0</v>
      </c>
    </row>
    <row r="23" spans="1:64" x14ac:dyDescent="0.25">
      <c r="A23" t="s">
        <v>67</v>
      </c>
      <c r="B23" s="42">
        <f>IF('Дата индикатора'!C24="нет данных","x",$B$2-'Дата индикатора'!C24)</f>
        <v>0</v>
      </c>
      <c r="C23" s="42">
        <f>IF('Дата индикатора'!D24="нет данных","x",$C$2-'Дата индикатора'!D24)</f>
        <v>0</v>
      </c>
      <c r="D23" s="42">
        <f>IF('Дата индикатора'!E24="нет данных","x",$C$2-'Дата индикатора'!E24)</f>
        <v>5</v>
      </c>
      <c r="E23" s="42">
        <f>IF('Дата индикатора'!F24="нет данных","x",$E$2-'Дата индикатора'!F24)</f>
        <v>5</v>
      </c>
      <c r="F23" s="42">
        <f>IF('Дата индикатора'!G24="нет данных","x",$F$2-'Дата индикатора'!G24)</f>
        <v>0</v>
      </c>
      <c r="G23" s="42">
        <f>IF('Дата индикатора'!H24="нет данных","x",$G$2-'Дата индикатора'!H24)</f>
        <v>0</v>
      </c>
      <c r="H23" s="42" t="str">
        <f>IF('Дата индикатора'!I24="нет данных","x",$H$2-'Дата индикатора'!I24)</f>
        <v>x</v>
      </c>
      <c r="I23" s="42">
        <f>IF('Дата индикатора'!J24="нет данных","x",$I$2-'Дата индикатора'!J24)</f>
        <v>0</v>
      </c>
      <c r="J23" s="42">
        <f>IF('Дата индикатора'!K24="нет данных","x",$J$2-'Дата индикатора'!K24)</f>
        <v>0</v>
      </c>
      <c r="K23" s="42">
        <f>IF('Дата индикатора'!L24="нет данных","x",$K$2-'Дата индикатора'!L24)</f>
        <v>0</v>
      </c>
      <c r="L23" s="42">
        <f>IF('Дата индикатора'!M24="нет данных","x",$L$2-'Дата индикатора'!M24)</f>
        <v>0</v>
      </c>
      <c r="M23" s="42">
        <f>IF('Дата индикатора'!N24="нет данных","x",$M$2-'Дата индикатора'!N24)</f>
        <v>0</v>
      </c>
      <c r="N23" s="42">
        <f>IF('Дата индикатора'!O24="нет данных","x",$N$2-'Дата индикатора'!O24)</f>
        <v>0</v>
      </c>
      <c r="O23" s="42">
        <f>IF('Дата индикатора'!P24="нет данных","x",$O$2-'Дата индикатора'!P24)</f>
        <v>12</v>
      </c>
      <c r="P23" s="42">
        <f>IF('Дата индикатора'!Q24="нет данных","x",$P$2-'Дата индикатора'!Q24)</f>
        <v>0</v>
      </c>
      <c r="Q23" s="42">
        <f>IF('Дата индикатора'!R24="нет данных","x",$Q$2-'Дата индикатора'!R24)</f>
        <v>0</v>
      </c>
      <c r="R23" s="42">
        <f>IF('Дата индикатора'!S24="нет данных","x",$R$2-'Дата индикатора'!S24)</f>
        <v>0</v>
      </c>
      <c r="S23" s="42">
        <f>IF('Дата индикатора'!T24="нет данных","x",$S$2-'Дата индикатора'!T24)</f>
        <v>0</v>
      </c>
      <c r="T23" s="42">
        <f>IF('Дата индикатора'!U24="нет данных","x",$T$2-'Дата индикатора'!U24)</f>
        <v>0</v>
      </c>
      <c r="U23" s="42">
        <f>IF('Дата индикатора'!V24="нет данных","x",$U$2-'Дата индикатора'!V24)</f>
        <v>0</v>
      </c>
      <c r="V23" s="42">
        <f>IF('Дата индикатора'!W24="нет данных","x",$V$2-'Дата индикатора'!W24)</f>
        <v>0</v>
      </c>
      <c r="W23" s="42">
        <f>IF('Дата индикатора'!X24="нет данных","x",$W$2-'Дата индикатора'!X24)</f>
        <v>0</v>
      </c>
      <c r="X23" s="42">
        <f>IF('Дата индикатора'!Y24="нет данных","x",$X$2-'Дата индикатора'!Y24)</f>
        <v>0</v>
      </c>
      <c r="Y23" s="42" t="str">
        <f>IF('Дата индикатора'!Z24="нет данных","x",$Y$2-'Дата индикатора'!Z24)</f>
        <v>x</v>
      </c>
      <c r="Z23" s="42">
        <f>IF('Дата индикатора'!AA24="нет данных","x",$Z$2-'Дата индикатора'!AA24)</f>
        <v>0</v>
      </c>
      <c r="AA23" s="42">
        <f>IF('Дата индикатора'!AB24="нет данных","x",$AA$2-'Дата индикатора'!AB24)</f>
        <v>0</v>
      </c>
      <c r="AB23" s="42">
        <f>IF('Дата индикатора'!AC24="нет данных","x",$AB$2-'Дата индикатора'!AC24)</f>
        <v>0</v>
      </c>
      <c r="AC23" s="42">
        <f>IF('Дата индикатора'!AD24="нет данных","x",$AC$2-'Дата индикатора'!AD24)</f>
        <v>0</v>
      </c>
      <c r="AD23" s="42">
        <f>IF('Дата индикатора'!AE24="нет данных","x",$AD$2-'Дата индикатора'!AE24)</f>
        <v>0</v>
      </c>
      <c r="AE23" s="42">
        <f>IF('Дата индикатора'!AF24="нет данных","x",$AE$2-'Дата индикатора'!AF24)</f>
        <v>0</v>
      </c>
      <c r="AF23" s="42">
        <f>IF('Дата индикатора'!AG24="нет данных","x",$AF$2-'Дата индикатора'!AG24)</f>
        <v>0</v>
      </c>
      <c r="AG23" s="42">
        <f>IF('Дата индикатора'!AH24="нет данных","x",$AG$2-'Дата индикатора'!AH24)</f>
        <v>0</v>
      </c>
      <c r="AH23" s="42">
        <f>IF('Дата индикатора'!AI24="нет данных","x",$AH$2-'Дата индикатора'!AI24)</f>
        <v>0</v>
      </c>
      <c r="AI23" s="42">
        <f>IF('Дата индикатора'!AJ24="нет данных","x",$AI$2-'Дата индикатора'!AJ24)</f>
        <v>0</v>
      </c>
      <c r="AJ23" s="42">
        <f>IF('Дата индикатора'!AK24="нет данных","x",$AJ$2-'Дата индикатора'!AK24)</f>
        <v>0</v>
      </c>
      <c r="AK23" s="42" t="str">
        <f>IF('Дата индикатора'!AL24="нет данных","x",$AK$2-'Дата индикатора'!AL24)</f>
        <v>x</v>
      </c>
      <c r="AL23" s="42">
        <f>IF('Дата индикатора'!AM24="нет данных","x",$AL$2-'Дата индикатора'!AM24)</f>
        <v>0</v>
      </c>
      <c r="AM23" s="42">
        <f>IF('Дата индикатора'!AN24="нет данных","x",$AM$2-'Дата индикатора'!AN24)</f>
        <v>0</v>
      </c>
      <c r="AN23" s="42">
        <f>IF('Дата индикатора'!AO24="нет данных","x",$AN$2-'Дата индикатора'!AO24)</f>
        <v>0</v>
      </c>
      <c r="AO23" s="42">
        <f>IF('Дата индикатора'!AP24="нет данных","x",$AO$2-'Дата индикатора'!AP24)</f>
        <v>0</v>
      </c>
      <c r="AP23" s="42">
        <f>IF('Дата индикатора'!AQ24="нет данных","x",$AP$2-'Дата индикатора'!AQ24)</f>
        <v>0</v>
      </c>
      <c r="AQ23" s="42">
        <f>IF('Дата индикатора'!AR24="нет данных","x",$AQ$2-'Дата индикатора'!AR24)</f>
        <v>0</v>
      </c>
      <c r="AR23" s="42">
        <f>IF('Дата индикатора'!AS24="нет данных","x",$AR$2-'Дата индикатора'!AS24)</f>
        <v>0</v>
      </c>
      <c r="AS23" s="42">
        <f>IF('Дата индикатора'!AT24="нет данных","x",$AS$2-'Дата индикатора'!AT24)</f>
        <v>1</v>
      </c>
      <c r="AT23" s="42">
        <f>IF('Дата индикатора'!AU24="нет данных","x",$AT$2-'Дата индикатора'!AU24)</f>
        <v>0</v>
      </c>
      <c r="AU23" s="42">
        <f>IF('Дата индикатора'!AV24="нет данных","x",$AU$2-'Дата индикатора'!AV24)</f>
        <v>0</v>
      </c>
      <c r="AV23" s="42">
        <f>IF('Дата индикатора'!AW24="нет данных","x",$AV$2-'Дата индикатора'!AW24)</f>
        <v>0</v>
      </c>
      <c r="AW23" s="42">
        <f>IF('Дата индикатора'!AX24="нет данных","x",$AW$2-'Дата индикатора'!AX24)</f>
        <v>0</v>
      </c>
      <c r="AX23" s="42" t="str">
        <f>IF('Дата индикатора'!AY24="нет данных","x",$AX$2-'Дата индикатора'!AY24)</f>
        <v>x</v>
      </c>
      <c r="AY23" s="42" t="str">
        <f>IF('Дата индикатора'!AZ24="нет данных","x",$AY$2-'Дата индикатора'!AZ24)</f>
        <v>x</v>
      </c>
      <c r="AZ23" s="42" t="str">
        <f>IF('Дата индикатора'!BA24="нет данных","x",$AZ$2-'Дата индикатора'!BA24)</f>
        <v>x</v>
      </c>
      <c r="BA23" s="42" t="str">
        <f>IF('Дата индикатора'!BB24="нет данных","x",$BA$2-'Дата индикатора'!BB24)</f>
        <v>x</v>
      </c>
      <c r="BB23" s="42">
        <f>IF('Дата индикатора'!BC24="нет данных","x",$BB$2-'Дата индикатора'!BC24)</f>
        <v>0</v>
      </c>
      <c r="BC23" s="42">
        <f>IF('Дата индикатора'!BD24="нет данных","x",$BC$2-'Дата индикатора'!BD24)</f>
        <v>0</v>
      </c>
      <c r="BD23" s="42">
        <f>IF('Дата индикатора'!BE24="нет данных","x",$BD$2-'Дата индикатора'!BE24)</f>
        <v>2</v>
      </c>
      <c r="BE23" s="42">
        <f>IF('Дата индикатора'!BF24="нет данных","x",$BE$2-'Дата индикатора'!BF24)</f>
        <v>2</v>
      </c>
      <c r="BF23" s="42">
        <f>IF('Дата индикатора'!BG24="нет данных","x",$BF$2-'Дата индикатора'!BG24)</f>
        <v>1</v>
      </c>
      <c r="BG23" s="42">
        <f>IF('Дата индикатора'!BH24="нет данных","x",$BG$2-'Дата индикатора'!BH24)</f>
        <v>0</v>
      </c>
      <c r="BH23" s="4">
        <f t="shared" si="0"/>
        <v>28</v>
      </c>
      <c r="BI23" s="43">
        <f t="shared" si="4"/>
        <v>0.5490196078431373</v>
      </c>
      <c r="BJ23" s="4">
        <f t="shared" si="1"/>
        <v>7</v>
      </c>
      <c r="BK23" s="43">
        <f t="shared" si="2"/>
        <v>1.9231686016061533</v>
      </c>
      <c r="BL23" s="45">
        <f t="shared" si="3"/>
        <v>0</v>
      </c>
    </row>
    <row r="24" spans="1:64" x14ac:dyDescent="0.25">
      <c r="A24" t="s">
        <v>69</v>
      </c>
      <c r="B24" s="42">
        <f>IF('Дата индикатора'!C25="нет данных","x",$B$2-'Дата индикатора'!C25)</f>
        <v>0</v>
      </c>
      <c r="C24" s="42">
        <f>IF('Дата индикатора'!D25="нет данных","x",$C$2-'Дата индикатора'!D25)</f>
        <v>0</v>
      </c>
      <c r="D24" s="42">
        <f>IF('Дата индикатора'!E25="нет данных","x",$C$2-'Дата индикатора'!E25)</f>
        <v>5</v>
      </c>
      <c r="E24" s="42">
        <f>IF('Дата индикатора'!F25="нет данных","x",$E$2-'Дата индикатора'!F25)</f>
        <v>5</v>
      </c>
      <c r="F24" s="42">
        <f>IF('Дата индикатора'!G25="нет данных","x",$F$2-'Дата индикатора'!G25)</f>
        <v>0</v>
      </c>
      <c r="G24" s="42">
        <f>IF('Дата индикатора'!H25="нет данных","x",$G$2-'Дата индикатора'!H25)</f>
        <v>0</v>
      </c>
      <c r="H24" s="42">
        <f>IF('Дата индикатора'!I25="нет данных","x",$H$2-'Дата индикатора'!I25)</f>
        <v>0</v>
      </c>
      <c r="I24" s="42">
        <f>IF('Дата индикатора'!J25="нет данных","x",$I$2-'Дата индикатора'!J25)</f>
        <v>0</v>
      </c>
      <c r="J24" s="42">
        <f>IF('Дата индикатора'!K25="нет данных","x",$J$2-'Дата индикатора'!K25)</f>
        <v>0</v>
      </c>
      <c r="K24" s="42">
        <f>IF('Дата индикатора'!L25="нет данных","x",$K$2-'Дата индикатора'!L25)</f>
        <v>0</v>
      </c>
      <c r="L24" s="42">
        <f>IF('Дата индикатора'!M25="нет данных","x",$L$2-'Дата индикатора'!M25)</f>
        <v>0</v>
      </c>
      <c r="M24" s="42">
        <f>IF('Дата индикатора'!N25="нет данных","x",$M$2-'Дата индикатора'!N25)</f>
        <v>0</v>
      </c>
      <c r="N24" s="42">
        <f>IF('Дата индикатора'!O25="нет данных","x",$N$2-'Дата индикатора'!O25)</f>
        <v>0</v>
      </c>
      <c r="O24" s="42">
        <f>IF('Дата индикатора'!P25="нет данных","x",$O$2-'Дата индикатора'!P25)</f>
        <v>0</v>
      </c>
      <c r="P24" s="42">
        <f>IF('Дата индикатора'!Q25="нет данных","x",$P$2-'Дата индикатора'!Q25)</f>
        <v>0</v>
      </c>
      <c r="Q24" s="42">
        <f>IF('Дата индикатора'!R25="нет данных","x",$Q$2-'Дата индикатора'!R25)</f>
        <v>0</v>
      </c>
      <c r="R24" s="42">
        <f>IF('Дата индикатора'!S25="нет данных","x",$R$2-'Дата индикатора'!S25)</f>
        <v>0</v>
      </c>
      <c r="S24" s="42">
        <f>IF('Дата индикатора'!T25="нет данных","x",$S$2-'Дата индикатора'!T25)</f>
        <v>0</v>
      </c>
      <c r="T24" s="42">
        <f>IF('Дата индикатора'!U25="нет данных","x",$T$2-'Дата индикатора'!U25)</f>
        <v>0</v>
      </c>
      <c r="U24" s="42">
        <f>IF('Дата индикатора'!V25="нет данных","x",$U$2-'Дата индикатора'!V25)</f>
        <v>2</v>
      </c>
      <c r="V24" s="42">
        <f>IF('Дата индикатора'!W25="нет данных","x",$V$2-'Дата индикатора'!W25)</f>
        <v>2</v>
      </c>
      <c r="W24" s="42">
        <f>IF('Дата индикатора'!X25="нет данных","x",$W$2-'Дата индикатора'!X25)</f>
        <v>0</v>
      </c>
      <c r="X24" s="42">
        <f>IF('Дата индикатора'!Y25="нет данных","x",$X$2-'Дата индикатора'!Y25)</f>
        <v>0</v>
      </c>
      <c r="Y24" s="42">
        <f>IF('Дата индикатора'!Z25="нет данных","x",$Y$2-'Дата индикатора'!Z25)</f>
        <v>0</v>
      </c>
      <c r="Z24" s="42">
        <f>IF('Дата индикатора'!AA25="нет данных","x",$Z$2-'Дата индикатора'!AA25)</f>
        <v>0</v>
      </c>
      <c r="AA24" s="42">
        <f>IF('Дата индикатора'!AB25="нет данных","x",$AA$2-'Дата индикатора'!AB25)</f>
        <v>0</v>
      </c>
      <c r="AB24" s="42">
        <f>IF('Дата индикатора'!AC25="нет данных","x",$AB$2-'Дата индикатора'!AC25)</f>
        <v>0</v>
      </c>
      <c r="AC24" s="42">
        <f>IF('Дата индикатора'!AD25="нет данных","x",$AC$2-'Дата индикатора'!AD25)</f>
        <v>0</v>
      </c>
      <c r="AD24" s="42">
        <f>IF('Дата индикатора'!AE25="нет данных","x",$AD$2-'Дата индикатора'!AE25)</f>
        <v>0</v>
      </c>
      <c r="AE24" s="42">
        <f>IF('Дата индикатора'!AF25="нет данных","x",$AE$2-'Дата индикатора'!AF25)</f>
        <v>0</v>
      </c>
      <c r="AF24" s="42">
        <f>IF('Дата индикатора'!AG25="нет данных","x",$AF$2-'Дата индикатора'!AG25)</f>
        <v>0</v>
      </c>
      <c r="AG24" s="42">
        <f>IF('Дата индикатора'!AH25="нет данных","x",$AG$2-'Дата индикатора'!AH25)</f>
        <v>0</v>
      </c>
      <c r="AH24" s="42">
        <f>IF('Дата индикатора'!AI25="нет данных","x",$AH$2-'Дата индикатора'!AI25)</f>
        <v>0</v>
      </c>
      <c r="AI24" s="42">
        <f>IF('Дата индикатора'!AJ25="нет данных","x",$AI$2-'Дата индикатора'!AJ25)</f>
        <v>0</v>
      </c>
      <c r="AJ24" s="42">
        <f>IF('Дата индикатора'!AK25="нет данных","x",$AJ$2-'Дата индикатора'!AK25)</f>
        <v>1</v>
      </c>
      <c r="AK24" s="42">
        <f>IF('Дата индикатора'!AL25="нет данных","x",$AK$2-'Дата индикатора'!AL25)</f>
        <v>0</v>
      </c>
      <c r="AL24" s="42">
        <f>IF('Дата индикатора'!AM25="нет данных","x",$AL$2-'Дата индикатора'!AM25)</f>
        <v>0</v>
      </c>
      <c r="AM24" s="42">
        <f>IF('Дата индикатора'!AN25="нет данных","x",$AM$2-'Дата индикатора'!AN25)</f>
        <v>0</v>
      </c>
      <c r="AN24" s="42">
        <f>IF('Дата индикатора'!AO25="нет данных","x",$AN$2-'Дата индикатора'!AO25)</f>
        <v>0</v>
      </c>
      <c r="AO24" s="42">
        <f>IF('Дата индикатора'!AP25="нет данных","x",$AO$2-'Дата индикатора'!AP25)</f>
        <v>0</v>
      </c>
      <c r="AP24" s="42">
        <f>IF('Дата индикатора'!AQ25="нет данных","x",$AP$2-'Дата индикатора'!AQ25)</f>
        <v>0</v>
      </c>
      <c r="AQ24" s="42">
        <f>IF('Дата индикатора'!AR25="нет данных","x",$AQ$2-'Дата индикатора'!AR25)</f>
        <v>0</v>
      </c>
      <c r="AR24" s="42">
        <f>IF('Дата индикатора'!AS25="нет данных","x",$AR$2-'Дата индикатора'!AS25)</f>
        <v>0</v>
      </c>
      <c r="AS24" s="42">
        <f>IF('Дата индикатора'!AT25="нет данных","x",$AS$2-'Дата индикатора'!AT25)</f>
        <v>1</v>
      </c>
      <c r="AT24" s="42">
        <f>IF('Дата индикатора'!AU25="нет данных","x",$AT$2-'Дата индикатора'!AU25)</f>
        <v>0</v>
      </c>
      <c r="AU24" s="42">
        <f>IF('Дата индикатора'!AV25="нет данных","x",$AU$2-'Дата индикатора'!AV25)</f>
        <v>0</v>
      </c>
      <c r="AV24" s="42">
        <f>IF('Дата индикатора'!AW25="нет данных","x",$AV$2-'Дата индикатора'!AW25)</f>
        <v>0</v>
      </c>
      <c r="AW24" s="42">
        <f>IF('Дата индикатора'!AX25="нет данных","x",$AW$2-'Дата индикатора'!AX25)</f>
        <v>0</v>
      </c>
      <c r="AX24" s="42" t="str">
        <f>IF('Дата индикатора'!AY25="нет данных","x",$AX$2-'Дата индикатора'!AY25)</f>
        <v>x</v>
      </c>
      <c r="AY24" s="42" t="str">
        <f>IF('Дата индикатора'!AZ25="нет данных","x",$AY$2-'Дата индикатора'!AZ25)</f>
        <v>x</v>
      </c>
      <c r="AZ24" s="42" t="str">
        <f>IF('Дата индикатора'!BA25="нет данных","x",$AZ$2-'Дата индикатора'!BA25)</f>
        <v>x</v>
      </c>
      <c r="BA24" s="42" t="str">
        <f>IF('Дата индикатора'!BB25="нет данных","x",$BA$2-'Дата индикатора'!BB25)</f>
        <v>x</v>
      </c>
      <c r="BB24" s="42">
        <f>IF('Дата индикатора'!BC25="нет данных","x",$BB$2-'Дата индикатора'!BC25)</f>
        <v>0</v>
      </c>
      <c r="BC24" s="42">
        <f>IF('Дата индикатора'!BD25="нет данных","x",$BC$2-'Дата индикатора'!BD25)</f>
        <v>0</v>
      </c>
      <c r="BD24" s="42">
        <f>IF('Дата индикатора'!BE25="нет данных","x",$BD$2-'Дата индикатора'!BE25)</f>
        <v>1</v>
      </c>
      <c r="BE24" s="42">
        <f>IF('Дата индикатора'!BF25="нет данных","x",$BE$2-'Дата индикатора'!BF25)</f>
        <v>1</v>
      </c>
      <c r="BF24" s="42">
        <f>IF('Дата индикатора'!BG25="нет данных","x",$BF$2-'Дата индикатора'!BG25)</f>
        <v>1</v>
      </c>
      <c r="BG24" s="42">
        <f>IF('Дата индикатора'!BH25="нет данных","x",$BG$2-'Дата индикатора'!BH25)</f>
        <v>0</v>
      </c>
      <c r="BH24" s="4">
        <f t="shared" si="0"/>
        <v>19</v>
      </c>
      <c r="BI24" s="43">
        <f t="shared" si="4"/>
        <v>0.35185185185185186</v>
      </c>
      <c r="BJ24" s="4">
        <f t="shared" si="1"/>
        <v>9</v>
      </c>
      <c r="BK24" s="43">
        <f t="shared" si="2"/>
        <v>1.0212085688120176</v>
      </c>
      <c r="BL24" s="45">
        <f t="shared" si="3"/>
        <v>0</v>
      </c>
    </row>
    <row r="25" spans="1:64" x14ac:dyDescent="0.25">
      <c r="A25" t="s">
        <v>70</v>
      </c>
      <c r="B25" s="42">
        <f>IF('Дата индикатора'!C26="нет данных","x",$B$2-'Дата индикатора'!C26)</f>
        <v>0</v>
      </c>
      <c r="C25" s="42">
        <f>IF('Дата индикатора'!D26="нет данных","x",$C$2-'Дата индикатора'!D26)</f>
        <v>0</v>
      </c>
      <c r="D25" s="42">
        <f>IF('Дата индикатора'!E26="нет данных","x",$C$2-'Дата индикатора'!E26)</f>
        <v>5</v>
      </c>
      <c r="E25" s="42">
        <f>IF('Дата индикатора'!F26="нет данных","x",$E$2-'Дата индикатора'!F26)</f>
        <v>5</v>
      </c>
      <c r="F25" s="42">
        <f>IF('Дата индикатора'!G26="нет данных","x",$F$2-'Дата индикатора'!G26)</f>
        <v>0</v>
      </c>
      <c r="G25" s="42">
        <f>IF('Дата индикатора'!H26="нет данных","x",$G$2-'Дата индикатора'!H26)</f>
        <v>0</v>
      </c>
      <c r="H25" s="42">
        <f>IF('Дата индикатора'!I26="нет данных","x",$H$2-'Дата индикатора'!I26)</f>
        <v>0</v>
      </c>
      <c r="I25" s="42">
        <f>IF('Дата индикатора'!J26="нет данных","x",$I$2-'Дата индикатора'!J26)</f>
        <v>0</v>
      </c>
      <c r="J25" s="42">
        <f>IF('Дата индикатора'!K26="нет данных","x",$J$2-'Дата индикатора'!K26)</f>
        <v>0</v>
      </c>
      <c r="K25" s="42">
        <f>IF('Дата индикатора'!L26="нет данных","x",$K$2-'Дата индикатора'!L26)</f>
        <v>0</v>
      </c>
      <c r="L25" s="42">
        <f>IF('Дата индикатора'!M26="нет данных","x",$L$2-'Дата индикатора'!M26)</f>
        <v>0</v>
      </c>
      <c r="M25" s="42">
        <f>IF('Дата индикатора'!N26="нет данных","x",$M$2-'Дата индикатора'!N26)</f>
        <v>0</v>
      </c>
      <c r="N25" s="42">
        <f>IF('Дата индикатора'!O26="нет данных","x",$N$2-'Дата индикатора'!O26)</f>
        <v>0</v>
      </c>
      <c r="O25" s="42">
        <f>IF('Дата индикатора'!P26="нет данных","x",$O$2-'Дата индикатора'!P26)</f>
        <v>0</v>
      </c>
      <c r="P25" s="42">
        <f>IF('Дата индикатора'!Q26="нет данных","x",$P$2-'Дата индикатора'!Q26)</f>
        <v>0</v>
      </c>
      <c r="Q25" s="42">
        <f>IF('Дата индикатора'!R26="нет данных","x",$Q$2-'Дата индикатора'!R26)</f>
        <v>0</v>
      </c>
      <c r="R25" s="42">
        <f>IF('Дата индикатора'!S26="нет данных","x",$R$2-'Дата индикатора'!S26)</f>
        <v>0</v>
      </c>
      <c r="S25" s="42">
        <f>IF('Дата индикатора'!T26="нет данных","x",$S$2-'Дата индикатора'!T26)</f>
        <v>0</v>
      </c>
      <c r="T25" s="42">
        <f>IF('Дата индикатора'!U26="нет данных","x",$T$2-'Дата индикатора'!U26)</f>
        <v>0</v>
      </c>
      <c r="U25" s="42">
        <f>IF('Дата индикатора'!V26="нет данных","x",$U$2-'Дата индикатора'!V26)</f>
        <v>2</v>
      </c>
      <c r="V25" s="42">
        <f>IF('Дата индикатора'!W26="нет данных","x",$V$2-'Дата индикатора'!W26)</f>
        <v>2</v>
      </c>
      <c r="W25" s="42">
        <f>IF('Дата индикатора'!X26="нет данных","x",$W$2-'Дата индикатора'!X26)</f>
        <v>0</v>
      </c>
      <c r="X25" s="42">
        <f>IF('Дата индикатора'!Y26="нет данных","x",$X$2-'Дата индикатора'!Y26)</f>
        <v>0</v>
      </c>
      <c r="Y25" s="42">
        <f>IF('Дата индикатора'!Z26="нет данных","x",$Y$2-'Дата индикатора'!Z26)</f>
        <v>0</v>
      </c>
      <c r="Z25" s="42">
        <f>IF('Дата индикатора'!AA26="нет данных","x",$Z$2-'Дата индикатора'!AA26)</f>
        <v>0</v>
      </c>
      <c r="AA25" s="42">
        <f>IF('Дата индикатора'!AB26="нет данных","x",$AA$2-'Дата индикатора'!AB26)</f>
        <v>0</v>
      </c>
      <c r="AB25" s="42">
        <f>IF('Дата индикатора'!AC26="нет данных","x",$AB$2-'Дата индикатора'!AC26)</f>
        <v>0</v>
      </c>
      <c r="AC25" s="42">
        <f>IF('Дата индикатора'!AD26="нет данных","x",$AC$2-'Дата индикатора'!AD26)</f>
        <v>0</v>
      </c>
      <c r="AD25" s="42">
        <f>IF('Дата индикатора'!AE26="нет данных","x",$AD$2-'Дата индикатора'!AE26)</f>
        <v>0</v>
      </c>
      <c r="AE25" s="42">
        <f>IF('Дата индикатора'!AF26="нет данных","x",$AE$2-'Дата индикатора'!AF26)</f>
        <v>0</v>
      </c>
      <c r="AF25" s="42">
        <f>IF('Дата индикатора'!AG26="нет данных","x",$AF$2-'Дата индикатора'!AG26)</f>
        <v>0</v>
      </c>
      <c r="AG25" s="42">
        <f>IF('Дата индикатора'!AH26="нет данных","x",$AG$2-'Дата индикатора'!AH26)</f>
        <v>0</v>
      </c>
      <c r="AH25" s="42">
        <f>IF('Дата индикатора'!AI26="нет данных","x",$AH$2-'Дата индикатора'!AI26)</f>
        <v>0</v>
      </c>
      <c r="AI25" s="42">
        <f>IF('Дата индикатора'!AJ26="нет данных","x",$AI$2-'Дата индикатора'!AJ26)</f>
        <v>0</v>
      </c>
      <c r="AJ25" s="42">
        <f>IF('Дата индикатора'!AK26="нет данных","x",$AJ$2-'Дата индикатора'!AK26)</f>
        <v>1</v>
      </c>
      <c r="AK25" s="42">
        <f>IF('Дата индикатора'!AL26="нет данных","x",$AK$2-'Дата индикатора'!AL26)</f>
        <v>0</v>
      </c>
      <c r="AL25" s="42">
        <f>IF('Дата индикатора'!AM26="нет данных","x",$AL$2-'Дата индикатора'!AM26)</f>
        <v>0</v>
      </c>
      <c r="AM25" s="42">
        <f>IF('Дата индикатора'!AN26="нет данных","x",$AM$2-'Дата индикатора'!AN26)</f>
        <v>0</v>
      </c>
      <c r="AN25" s="42">
        <f>IF('Дата индикатора'!AO26="нет данных","x",$AN$2-'Дата индикатора'!AO26)</f>
        <v>0</v>
      </c>
      <c r="AO25" s="42">
        <f>IF('Дата индикатора'!AP26="нет данных","x",$AO$2-'Дата индикатора'!AP26)</f>
        <v>0</v>
      </c>
      <c r="AP25" s="42">
        <f>IF('Дата индикатора'!AQ26="нет данных","x",$AP$2-'Дата индикатора'!AQ26)</f>
        <v>0</v>
      </c>
      <c r="AQ25" s="42">
        <f>IF('Дата индикатора'!AR26="нет данных","x",$AQ$2-'Дата индикатора'!AR26)</f>
        <v>0</v>
      </c>
      <c r="AR25" s="42">
        <f>IF('Дата индикатора'!AS26="нет данных","x",$AR$2-'Дата индикатора'!AS26)</f>
        <v>0</v>
      </c>
      <c r="AS25" s="42">
        <f>IF('Дата индикатора'!AT26="нет данных","x",$AS$2-'Дата индикатора'!AT26)</f>
        <v>1</v>
      </c>
      <c r="AT25" s="42">
        <f>IF('Дата индикатора'!AU26="нет данных","x",$AT$2-'Дата индикатора'!AU26)</f>
        <v>0</v>
      </c>
      <c r="AU25" s="42">
        <f>IF('Дата индикатора'!AV26="нет данных","x",$AU$2-'Дата индикатора'!AV26)</f>
        <v>0</v>
      </c>
      <c r="AV25" s="42">
        <f>IF('Дата индикатора'!AW26="нет данных","x",$AV$2-'Дата индикатора'!AW26)</f>
        <v>0</v>
      </c>
      <c r="AW25" s="42">
        <f>IF('Дата индикатора'!AX26="нет данных","x",$AW$2-'Дата индикатора'!AX26)</f>
        <v>0</v>
      </c>
      <c r="AX25" s="42" t="str">
        <f>IF('Дата индикатора'!AY26="нет данных","x",$AX$2-'Дата индикатора'!AY26)</f>
        <v>x</v>
      </c>
      <c r="AY25" s="42" t="str">
        <f>IF('Дата индикатора'!AZ26="нет данных","x",$AY$2-'Дата индикатора'!AZ26)</f>
        <v>x</v>
      </c>
      <c r="AZ25" s="42" t="str">
        <f>IF('Дата индикатора'!BA26="нет данных","x",$AZ$2-'Дата индикатора'!BA26)</f>
        <v>x</v>
      </c>
      <c r="BA25" s="42" t="str">
        <f>IF('Дата индикатора'!BB26="нет данных","x",$BA$2-'Дата индикатора'!BB26)</f>
        <v>x</v>
      </c>
      <c r="BB25" s="42">
        <f>IF('Дата индикатора'!BC26="нет данных","x",$BB$2-'Дата индикатора'!BC26)</f>
        <v>0</v>
      </c>
      <c r="BC25" s="42">
        <f>IF('Дата индикатора'!BD26="нет данных","x",$BC$2-'Дата индикатора'!BD26)</f>
        <v>0</v>
      </c>
      <c r="BD25" s="42">
        <f>IF('Дата индикатора'!BE26="нет данных","x",$BD$2-'Дата индикатора'!BE26)</f>
        <v>1</v>
      </c>
      <c r="BE25" s="42">
        <f>IF('Дата индикатора'!BF26="нет данных","x",$BE$2-'Дата индикатора'!BF26)</f>
        <v>1</v>
      </c>
      <c r="BF25" s="42">
        <f>IF('Дата индикатора'!BG26="нет данных","x",$BF$2-'Дата индикатора'!BG26)</f>
        <v>1</v>
      </c>
      <c r="BG25" s="42">
        <f>IF('Дата индикатора'!BH26="нет данных","x",$BG$2-'Дата индикатора'!BH26)</f>
        <v>0</v>
      </c>
      <c r="BH25" s="4">
        <f t="shared" si="0"/>
        <v>19</v>
      </c>
      <c r="BI25" s="43">
        <f t="shared" si="4"/>
        <v>0.35185185185185186</v>
      </c>
      <c r="BJ25" s="4">
        <f t="shared" si="1"/>
        <v>9</v>
      </c>
      <c r="BK25" s="43">
        <f t="shared" si="2"/>
        <v>1.0212085688120176</v>
      </c>
      <c r="BL25" s="45">
        <f t="shared" si="3"/>
        <v>0</v>
      </c>
    </row>
    <row r="26" spans="1:64" x14ac:dyDescent="0.25">
      <c r="A26" t="s">
        <v>71</v>
      </c>
      <c r="B26" s="42">
        <f>IF('Дата индикатора'!C27="нет данных","x",$B$2-'Дата индикатора'!C27)</f>
        <v>0</v>
      </c>
      <c r="C26" s="42">
        <f>IF('Дата индикатора'!D27="нет данных","x",$C$2-'Дата индикатора'!D27)</f>
        <v>0</v>
      </c>
      <c r="D26" s="42">
        <f>IF('Дата индикатора'!E27="нет данных","x",$C$2-'Дата индикатора'!E27)</f>
        <v>5</v>
      </c>
      <c r="E26" s="42">
        <f>IF('Дата индикатора'!F27="нет данных","x",$E$2-'Дата индикатора'!F27)</f>
        <v>5</v>
      </c>
      <c r="F26" s="42">
        <f>IF('Дата индикатора'!G27="нет данных","x",$F$2-'Дата индикатора'!G27)</f>
        <v>0</v>
      </c>
      <c r="G26" s="42">
        <f>IF('Дата индикатора'!H27="нет данных","x",$G$2-'Дата индикатора'!H27)</f>
        <v>0</v>
      </c>
      <c r="H26" s="42">
        <f>IF('Дата индикатора'!I27="нет данных","x",$H$2-'Дата индикатора'!I27)</f>
        <v>0</v>
      </c>
      <c r="I26" s="42">
        <f>IF('Дата индикатора'!J27="нет данных","x",$I$2-'Дата индикатора'!J27)</f>
        <v>0</v>
      </c>
      <c r="J26" s="42">
        <f>IF('Дата индикатора'!K27="нет данных","x",$J$2-'Дата индикатора'!K27)</f>
        <v>0</v>
      </c>
      <c r="K26" s="42">
        <f>IF('Дата индикатора'!L27="нет данных","x",$K$2-'Дата индикатора'!L27)</f>
        <v>0</v>
      </c>
      <c r="L26" s="42">
        <f>IF('Дата индикатора'!M27="нет данных","x",$L$2-'Дата индикатора'!M27)</f>
        <v>0</v>
      </c>
      <c r="M26" s="42">
        <f>IF('Дата индикатора'!N27="нет данных","x",$M$2-'Дата индикатора'!N27)</f>
        <v>0</v>
      </c>
      <c r="N26" s="42">
        <f>IF('Дата индикатора'!O27="нет данных","x",$N$2-'Дата индикатора'!O27)</f>
        <v>0</v>
      </c>
      <c r="O26" s="42">
        <f>IF('Дата индикатора'!P27="нет данных","x",$O$2-'Дата индикатора'!P27)</f>
        <v>0</v>
      </c>
      <c r="P26" s="42">
        <f>IF('Дата индикатора'!Q27="нет данных","x",$P$2-'Дата индикатора'!Q27)</f>
        <v>0</v>
      </c>
      <c r="Q26" s="42">
        <f>IF('Дата индикатора'!R27="нет данных","x",$Q$2-'Дата индикатора'!R27)</f>
        <v>0</v>
      </c>
      <c r="R26" s="42">
        <f>IF('Дата индикатора'!S27="нет данных","x",$R$2-'Дата индикатора'!S27)</f>
        <v>0</v>
      </c>
      <c r="S26" s="42">
        <f>IF('Дата индикатора'!T27="нет данных","x",$S$2-'Дата индикатора'!T27)</f>
        <v>0</v>
      </c>
      <c r="T26" s="42">
        <f>IF('Дата индикатора'!U27="нет данных","x",$T$2-'Дата индикатора'!U27)</f>
        <v>0</v>
      </c>
      <c r="U26" s="42">
        <f>IF('Дата индикатора'!V27="нет данных","x",$U$2-'Дата индикатора'!V27)</f>
        <v>2</v>
      </c>
      <c r="V26" s="42">
        <f>IF('Дата индикатора'!W27="нет данных","x",$V$2-'Дата индикатора'!W27)</f>
        <v>2</v>
      </c>
      <c r="W26" s="42">
        <f>IF('Дата индикатора'!X27="нет данных","x",$W$2-'Дата индикатора'!X27)</f>
        <v>0</v>
      </c>
      <c r="X26" s="42">
        <f>IF('Дата индикатора'!Y27="нет данных","x",$X$2-'Дата индикатора'!Y27)</f>
        <v>0</v>
      </c>
      <c r="Y26" s="42">
        <f>IF('Дата индикатора'!Z27="нет данных","x",$Y$2-'Дата индикатора'!Z27)</f>
        <v>0</v>
      </c>
      <c r="Z26" s="42">
        <f>IF('Дата индикатора'!AA27="нет данных","x",$Z$2-'Дата индикатора'!AA27)</f>
        <v>0</v>
      </c>
      <c r="AA26" s="42">
        <f>IF('Дата индикатора'!AB27="нет данных","x",$AA$2-'Дата индикатора'!AB27)</f>
        <v>0</v>
      </c>
      <c r="AB26" s="42">
        <f>IF('Дата индикатора'!AC27="нет данных","x",$AB$2-'Дата индикатора'!AC27)</f>
        <v>0</v>
      </c>
      <c r="AC26" s="42">
        <f>IF('Дата индикатора'!AD27="нет данных","x",$AC$2-'Дата индикатора'!AD27)</f>
        <v>0</v>
      </c>
      <c r="AD26" s="42">
        <f>IF('Дата индикатора'!AE27="нет данных","x",$AD$2-'Дата индикатора'!AE27)</f>
        <v>0</v>
      </c>
      <c r="AE26" s="42">
        <f>IF('Дата индикатора'!AF27="нет данных","x",$AE$2-'Дата индикатора'!AF27)</f>
        <v>0</v>
      </c>
      <c r="AF26" s="42">
        <f>IF('Дата индикатора'!AG27="нет данных","x",$AF$2-'Дата индикатора'!AG27)</f>
        <v>0</v>
      </c>
      <c r="AG26" s="42">
        <f>IF('Дата индикатора'!AH27="нет данных","x",$AG$2-'Дата индикатора'!AH27)</f>
        <v>0</v>
      </c>
      <c r="AH26" s="42">
        <f>IF('Дата индикатора'!AI27="нет данных","x",$AH$2-'Дата индикатора'!AI27)</f>
        <v>0</v>
      </c>
      <c r="AI26" s="42">
        <f>IF('Дата индикатора'!AJ27="нет данных","x",$AI$2-'Дата индикатора'!AJ27)</f>
        <v>0</v>
      </c>
      <c r="AJ26" s="42">
        <f>IF('Дата индикатора'!AK27="нет данных","x",$AJ$2-'Дата индикатора'!AK27)</f>
        <v>1</v>
      </c>
      <c r="AK26" s="42">
        <f>IF('Дата индикатора'!AL27="нет данных","x",$AK$2-'Дата индикатора'!AL27)</f>
        <v>0</v>
      </c>
      <c r="AL26" s="42">
        <f>IF('Дата индикатора'!AM27="нет данных","x",$AL$2-'Дата индикатора'!AM27)</f>
        <v>0</v>
      </c>
      <c r="AM26" s="42">
        <f>IF('Дата индикатора'!AN27="нет данных","x",$AM$2-'Дата индикатора'!AN27)</f>
        <v>0</v>
      </c>
      <c r="AN26" s="42">
        <f>IF('Дата индикатора'!AO27="нет данных","x",$AN$2-'Дата индикатора'!AO27)</f>
        <v>0</v>
      </c>
      <c r="AO26" s="42">
        <f>IF('Дата индикатора'!AP27="нет данных","x",$AO$2-'Дата индикатора'!AP27)</f>
        <v>0</v>
      </c>
      <c r="AP26" s="42">
        <f>IF('Дата индикатора'!AQ27="нет данных","x",$AP$2-'Дата индикатора'!AQ27)</f>
        <v>0</v>
      </c>
      <c r="AQ26" s="42">
        <f>IF('Дата индикатора'!AR27="нет данных","x",$AQ$2-'Дата индикатора'!AR27)</f>
        <v>0</v>
      </c>
      <c r="AR26" s="42">
        <f>IF('Дата индикатора'!AS27="нет данных","x",$AR$2-'Дата индикатора'!AS27)</f>
        <v>0</v>
      </c>
      <c r="AS26" s="42">
        <f>IF('Дата индикатора'!AT27="нет данных","x",$AS$2-'Дата индикатора'!AT27)</f>
        <v>1</v>
      </c>
      <c r="AT26" s="42">
        <f>IF('Дата индикатора'!AU27="нет данных","x",$AT$2-'Дата индикатора'!AU27)</f>
        <v>0</v>
      </c>
      <c r="AU26" s="42">
        <f>IF('Дата индикатора'!AV27="нет данных","x",$AU$2-'Дата индикатора'!AV27)</f>
        <v>0</v>
      </c>
      <c r="AV26" s="42">
        <f>IF('Дата индикатора'!AW27="нет данных","x",$AV$2-'Дата индикатора'!AW27)</f>
        <v>0</v>
      </c>
      <c r="AW26" s="42">
        <f>IF('Дата индикатора'!AX27="нет данных","x",$AW$2-'Дата индикатора'!AX27)</f>
        <v>0</v>
      </c>
      <c r="AX26" s="42" t="str">
        <f>IF('Дата индикатора'!AY27="нет данных","x",$AX$2-'Дата индикатора'!AY27)</f>
        <v>x</v>
      </c>
      <c r="AY26" s="42" t="str">
        <f>IF('Дата индикатора'!AZ27="нет данных","x",$AY$2-'Дата индикатора'!AZ27)</f>
        <v>x</v>
      </c>
      <c r="AZ26" s="42" t="str">
        <f>IF('Дата индикатора'!BA27="нет данных","x",$AZ$2-'Дата индикатора'!BA27)</f>
        <v>x</v>
      </c>
      <c r="BA26" s="42" t="str">
        <f>IF('Дата индикатора'!BB27="нет данных","x",$BA$2-'Дата индикатора'!BB27)</f>
        <v>x</v>
      </c>
      <c r="BB26" s="42">
        <f>IF('Дата индикатора'!BC27="нет данных","x",$BB$2-'Дата индикатора'!BC27)</f>
        <v>0</v>
      </c>
      <c r="BC26" s="42">
        <f>IF('Дата индикатора'!BD27="нет данных","x",$BC$2-'Дата индикатора'!BD27)</f>
        <v>0</v>
      </c>
      <c r="BD26" s="42">
        <f>IF('Дата индикатора'!BE27="нет данных","x",$BD$2-'Дата индикатора'!BE27)</f>
        <v>1</v>
      </c>
      <c r="BE26" s="42">
        <f>IF('Дата индикатора'!BF27="нет данных","x",$BE$2-'Дата индикатора'!BF27)</f>
        <v>1</v>
      </c>
      <c r="BF26" s="42">
        <f>IF('Дата индикатора'!BG27="нет данных","x",$BF$2-'Дата индикатора'!BG27)</f>
        <v>1</v>
      </c>
      <c r="BG26" s="42">
        <f>IF('Дата индикатора'!BH27="нет данных","x",$BG$2-'Дата индикатора'!BH27)</f>
        <v>0</v>
      </c>
      <c r="BH26" s="4">
        <f t="shared" si="0"/>
        <v>19</v>
      </c>
      <c r="BI26" s="43">
        <f t="shared" si="4"/>
        <v>0.35185185185185186</v>
      </c>
      <c r="BJ26" s="4">
        <f t="shared" si="1"/>
        <v>9</v>
      </c>
      <c r="BK26" s="43">
        <f t="shared" si="2"/>
        <v>1.0212085688120176</v>
      </c>
      <c r="BL26" s="45">
        <f t="shared" si="3"/>
        <v>0</v>
      </c>
    </row>
    <row r="27" spans="1:64" x14ac:dyDescent="0.25">
      <c r="A27" t="s">
        <v>72</v>
      </c>
      <c r="B27" s="42">
        <f>IF('Дата индикатора'!C28="нет данных","x",$B$2-'Дата индикатора'!C28)</f>
        <v>0</v>
      </c>
      <c r="C27" s="42">
        <f>IF('Дата индикатора'!D28="нет данных","x",$C$2-'Дата индикатора'!D28)</f>
        <v>0</v>
      </c>
      <c r="D27" s="42">
        <f>IF('Дата индикатора'!E28="нет данных","x",$C$2-'Дата индикатора'!E28)</f>
        <v>5</v>
      </c>
      <c r="E27" s="42">
        <f>IF('Дата индикатора'!F28="нет данных","x",$E$2-'Дата индикатора'!F28)</f>
        <v>5</v>
      </c>
      <c r="F27" s="42">
        <f>IF('Дата индикатора'!G28="нет данных","x",$F$2-'Дата индикатора'!G28)</f>
        <v>0</v>
      </c>
      <c r="G27" s="42">
        <f>IF('Дата индикатора'!H28="нет данных","x",$G$2-'Дата индикатора'!H28)</f>
        <v>0</v>
      </c>
      <c r="H27" s="42">
        <f>IF('Дата индикатора'!I28="нет данных","x",$H$2-'Дата индикатора'!I28)</f>
        <v>0</v>
      </c>
      <c r="I27" s="42">
        <f>IF('Дата индикатора'!J28="нет данных","x",$I$2-'Дата индикатора'!J28)</f>
        <v>0</v>
      </c>
      <c r="J27" s="42">
        <f>IF('Дата индикатора'!K28="нет данных","x",$J$2-'Дата индикатора'!K28)</f>
        <v>0</v>
      </c>
      <c r="K27" s="42">
        <f>IF('Дата индикатора'!L28="нет данных","x",$K$2-'Дата индикатора'!L28)</f>
        <v>0</v>
      </c>
      <c r="L27" s="42">
        <f>IF('Дата индикатора'!M28="нет данных","x",$L$2-'Дата индикатора'!M28)</f>
        <v>0</v>
      </c>
      <c r="M27" s="42">
        <f>IF('Дата индикатора'!N28="нет данных","x",$M$2-'Дата индикатора'!N28)</f>
        <v>0</v>
      </c>
      <c r="N27" s="42">
        <f>IF('Дата индикатора'!O28="нет данных","x",$N$2-'Дата индикатора'!O28)</f>
        <v>0</v>
      </c>
      <c r="O27" s="42">
        <f>IF('Дата индикатора'!P28="нет данных","x",$O$2-'Дата индикатора'!P28)</f>
        <v>0</v>
      </c>
      <c r="P27" s="42">
        <f>IF('Дата индикатора'!Q28="нет данных","x",$P$2-'Дата индикатора'!Q28)</f>
        <v>0</v>
      </c>
      <c r="Q27" s="42">
        <f>IF('Дата индикатора'!R28="нет данных","x",$Q$2-'Дата индикатора'!R28)</f>
        <v>0</v>
      </c>
      <c r="R27" s="42">
        <f>IF('Дата индикатора'!S28="нет данных","x",$R$2-'Дата индикатора'!S28)</f>
        <v>0</v>
      </c>
      <c r="S27" s="42">
        <f>IF('Дата индикатора'!T28="нет данных","x",$S$2-'Дата индикатора'!T28)</f>
        <v>0</v>
      </c>
      <c r="T27" s="42">
        <f>IF('Дата индикатора'!U28="нет данных","x",$T$2-'Дата индикатора'!U28)</f>
        <v>0</v>
      </c>
      <c r="U27" s="42">
        <f>IF('Дата индикатора'!V28="нет данных","x",$U$2-'Дата индикатора'!V28)</f>
        <v>2</v>
      </c>
      <c r="V27" s="42">
        <f>IF('Дата индикатора'!W28="нет данных","x",$V$2-'Дата индикатора'!W28)</f>
        <v>2</v>
      </c>
      <c r="W27" s="42">
        <f>IF('Дата индикатора'!X28="нет данных","x",$W$2-'Дата индикатора'!X28)</f>
        <v>0</v>
      </c>
      <c r="X27" s="42">
        <f>IF('Дата индикатора'!Y28="нет данных","x",$X$2-'Дата индикатора'!Y28)</f>
        <v>0</v>
      </c>
      <c r="Y27" s="42">
        <f>IF('Дата индикатора'!Z28="нет данных","x",$Y$2-'Дата индикатора'!Z28)</f>
        <v>0</v>
      </c>
      <c r="Z27" s="42">
        <f>IF('Дата индикатора'!AA28="нет данных","x",$Z$2-'Дата индикатора'!AA28)</f>
        <v>0</v>
      </c>
      <c r="AA27" s="42">
        <f>IF('Дата индикатора'!AB28="нет данных","x",$AA$2-'Дата индикатора'!AB28)</f>
        <v>0</v>
      </c>
      <c r="AB27" s="42">
        <f>IF('Дата индикатора'!AC28="нет данных","x",$AB$2-'Дата индикатора'!AC28)</f>
        <v>0</v>
      </c>
      <c r="AC27" s="42">
        <f>IF('Дата индикатора'!AD28="нет данных","x",$AC$2-'Дата индикатора'!AD28)</f>
        <v>0</v>
      </c>
      <c r="AD27" s="42">
        <f>IF('Дата индикатора'!AE28="нет данных","x",$AD$2-'Дата индикатора'!AE28)</f>
        <v>0</v>
      </c>
      <c r="AE27" s="42">
        <f>IF('Дата индикатора'!AF28="нет данных","x",$AE$2-'Дата индикатора'!AF28)</f>
        <v>0</v>
      </c>
      <c r="AF27" s="42">
        <f>IF('Дата индикатора'!AG28="нет данных","x",$AF$2-'Дата индикатора'!AG28)</f>
        <v>0</v>
      </c>
      <c r="AG27" s="42">
        <f>IF('Дата индикатора'!AH28="нет данных","x",$AG$2-'Дата индикатора'!AH28)</f>
        <v>0</v>
      </c>
      <c r="AH27" s="42">
        <f>IF('Дата индикатора'!AI28="нет данных","x",$AH$2-'Дата индикатора'!AI28)</f>
        <v>0</v>
      </c>
      <c r="AI27" s="42">
        <f>IF('Дата индикатора'!AJ28="нет данных","x",$AI$2-'Дата индикатора'!AJ28)</f>
        <v>0</v>
      </c>
      <c r="AJ27" s="42">
        <f>IF('Дата индикатора'!AK28="нет данных","x",$AJ$2-'Дата индикатора'!AK28)</f>
        <v>1</v>
      </c>
      <c r="AK27" s="42">
        <f>IF('Дата индикатора'!AL28="нет данных","x",$AK$2-'Дата индикатора'!AL28)</f>
        <v>0</v>
      </c>
      <c r="AL27" s="42">
        <f>IF('Дата индикатора'!AM28="нет данных","x",$AL$2-'Дата индикатора'!AM28)</f>
        <v>0</v>
      </c>
      <c r="AM27" s="42">
        <f>IF('Дата индикатора'!AN28="нет данных","x",$AM$2-'Дата индикатора'!AN28)</f>
        <v>0</v>
      </c>
      <c r="AN27" s="42">
        <f>IF('Дата индикатора'!AO28="нет данных","x",$AN$2-'Дата индикатора'!AO28)</f>
        <v>0</v>
      </c>
      <c r="AO27" s="42">
        <f>IF('Дата индикатора'!AP28="нет данных","x",$AO$2-'Дата индикатора'!AP28)</f>
        <v>0</v>
      </c>
      <c r="AP27" s="42">
        <f>IF('Дата индикатора'!AQ28="нет данных","x",$AP$2-'Дата индикатора'!AQ28)</f>
        <v>0</v>
      </c>
      <c r="AQ27" s="42">
        <f>IF('Дата индикатора'!AR28="нет данных","x",$AQ$2-'Дата индикатора'!AR28)</f>
        <v>0</v>
      </c>
      <c r="AR27" s="42">
        <f>IF('Дата индикатора'!AS28="нет данных","x",$AR$2-'Дата индикатора'!AS28)</f>
        <v>0</v>
      </c>
      <c r="AS27" s="42">
        <f>IF('Дата индикатора'!AT28="нет данных","x",$AS$2-'Дата индикатора'!AT28)</f>
        <v>1</v>
      </c>
      <c r="AT27" s="42">
        <f>IF('Дата индикатора'!AU28="нет данных","x",$AT$2-'Дата индикатора'!AU28)</f>
        <v>0</v>
      </c>
      <c r="AU27" s="42">
        <f>IF('Дата индикатора'!AV28="нет данных","x",$AU$2-'Дата индикатора'!AV28)</f>
        <v>0</v>
      </c>
      <c r="AV27" s="42">
        <f>IF('Дата индикатора'!AW28="нет данных","x",$AV$2-'Дата индикатора'!AW28)</f>
        <v>0</v>
      </c>
      <c r="AW27" s="42">
        <f>IF('Дата индикатора'!AX28="нет данных","x",$AW$2-'Дата индикатора'!AX28)</f>
        <v>0</v>
      </c>
      <c r="AX27" s="42" t="str">
        <f>IF('Дата индикатора'!AY28="нет данных","x",$AX$2-'Дата индикатора'!AY28)</f>
        <v>x</v>
      </c>
      <c r="AY27" s="42" t="str">
        <f>IF('Дата индикатора'!AZ28="нет данных","x",$AY$2-'Дата индикатора'!AZ28)</f>
        <v>x</v>
      </c>
      <c r="AZ27" s="42" t="str">
        <f>IF('Дата индикатора'!BA28="нет данных","x",$AZ$2-'Дата индикатора'!BA28)</f>
        <v>x</v>
      </c>
      <c r="BA27" s="42" t="str">
        <f>IF('Дата индикатора'!BB28="нет данных","x",$BA$2-'Дата индикатора'!BB28)</f>
        <v>x</v>
      </c>
      <c r="BB27" s="42">
        <f>IF('Дата индикатора'!BC28="нет данных","x",$BB$2-'Дата индикатора'!BC28)</f>
        <v>0</v>
      </c>
      <c r="BC27" s="42">
        <f>IF('Дата индикатора'!BD28="нет данных","x",$BC$2-'Дата индикатора'!BD28)</f>
        <v>0</v>
      </c>
      <c r="BD27" s="42">
        <f>IF('Дата индикатора'!BE28="нет данных","x",$BD$2-'Дата индикатора'!BE28)</f>
        <v>1</v>
      </c>
      <c r="BE27" s="42">
        <f>IF('Дата индикатора'!BF28="нет данных","x",$BE$2-'Дата индикатора'!BF28)</f>
        <v>1</v>
      </c>
      <c r="BF27" s="42">
        <f>IF('Дата индикатора'!BG28="нет данных","x",$BF$2-'Дата индикатора'!BG28)</f>
        <v>1</v>
      </c>
      <c r="BG27" s="42">
        <f>IF('Дата индикатора'!BH28="нет данных","x",$BG$2-'Дата индикатора'!BH28)</f>
        <v>0</v>
      </c>
      <c r="BH27" s="4">
        <f t="shared" si="0"/>
        <v>19</v>
      </c>
      <c r="BI27" s="43">
        <f t="shared" si="4"/>
        <v>0.35185185185185186</v>
      </c>
      <c r="BJ27" s="4">
        <f t="shared" si="1"/>
        <v>9</v>
      </c>
      <c r="BK27" s="43">
        <f t="shared" si="2"/>
        <v>1.0212085688120176</v>
      </c>
      <c r="BL27" s="45">
        <f t="shared" si="3"/>
        <v>0</v>
      </c>
    </row>
    <row r="28" spans="1:64" x14ac:dyDescent="0.25">
      <c r="A28" t="s">
        <v>73</v>
      </c>
      <c r="B28" s="42">
        <f>IF('Дата индикатора'!C29="нет данных","x",$B$2-'Дата индикатора'!C29)</f>
        <v>0</v>
      </c>
      <c r="C28" s="42">
        <f>IF('Дата индикатора'!D29="нет данных","x",$C$2-'Дата индикатора'!D29)</f>
        <v>0</v>
      </c>
      <c r="D28" s="42">
        <f>IF('Дата индикатора'!E29="нет данных","x",$C$2-'Дата индикатора'!E29)</f>
        <v>5</v>
      </c>
      <c r="E28" s="42">
        <f>IF('Дата индикатора'!F29="нет данных","x",$E$2-'Дата индикатора'!F29)</f>
        <v>5</v>
      </c>
      <c r="F28" s="42">
        <f>IF('Дата индикатора'!G29="нет данных","x",$F$2-'Дата индикатора'!G29)</f>
        <v>0</v>
      </c>
      <c r="G28" s="42">
        <f>IF('Дата индикатора'!H29="нет данных","x",$G$2-'Дата индикатора'!H29)</f>
        <v>0</v>
      </c>
      <c r="H28" s="42">
        <f>IF('Дата индикатора'!I29="нет данных","x",$H$2-'Дата индикатора'!I29)</f>
        <v>0</v>
      </c>
      <c r="I28" s="42">
        <f>IF('Дата индикатора'!J29="нет данных","x",$I$2-'Дата индикатора'!J29)</f>
        <v>0</v>
      </c>
      <c r="J28" s="42">
        <f>IF('Дата индикатора'!K29="нет данных","x",$J$2-'Дата индикатора'!K29)</f>
        <v>0</v>
      </c>
      <c r="K28" s="42">
        <f>IF('Дата индикатора'!L29="нет данных","x",$K$2-'Дата индикатора'!L29)</f>
        <v>0</v>
      </c>
      <c r="L28" s="42">
        <f>IF('Дата индикатора'!M29="нет данных","x",$L$2-'Дата индикатора'!M29)</f>
        <v>0</v>
      </c>
      <c r="M28" s="42">
        <f>IF('Дата индикатора'!N29="нет данных","x",$M$2-'Дата индикатора'!N29)</f>
        <v>0</v>
      </c>
      <c r="N28" s="42">
        <f>IF('Дата индикатора'!O29="нет данных","x",$N$2-'Дата индикатора'!O29)</f>
        <v>0</v>
      </c>
      <c r="O28" s="42">
        <f>IF('Дата индикатора'!P29="нет данных","x",$O$2-'Дата индикатора'!P29)</f>
        <v>0</v>
      </c>
      <c r="P28" s="42">
        <f>IF('Дата индикатора'!Q29="нет данных","x",$P$2-'Дата индикатора'!Q29)</f>
        <v>0</v>
      </c>
      <c r="Q28" s="42">
        <f>IF('Дата индикатора'!R29="нет данных","x",$Q$2-'Дата индикатора'!R29)</f>
        <v>0</v>
      </c>
      <c r="R28" s="42">
        <f>IF('Дата индикатора'!S29="нет данных","x",$R$2-'Дата индикатора'!S29)</f>
        <v>0</v>
      </c>
      <c r="S28" s="42">
        <f>IF('Дата индикатора'!T29="нет данных","x",$S$2-'Дата индикатора'!T29)</f>
        <v>0</v>
      </c>
      <c r="T28" s="42">
        <f>IF('Дата индикатора'!U29="нет данных","x",$T$2-'Дата индикатора'!U29)</f>
        <v>0</v>
      </c>
      <c r="U28" s="42">
        <f>IF('Дата индикатора'!V29="нет данных","x",$U$2-'Дата индикатора'!V29)</f>
        <v>2</v>
      </c>
      <c r="V28" s="42">
        <f>IF('Дата индикатора'!W29="нет данных","x",$V$2-'Дата индикатора'!W29)</f>
        <v>2</v>
      </c>
      <c r="W28" s="42">
        <f>IF('Дата индикатора'!X29="нет данных","x",$W$2-'Дата индикатора'!X29)</f>
        <v>0</v>
      </c>
      <c r="X28" s="42">
        <f>IF('Дата индикатора'!Y29="нет данных","x",$X$2-'Дата индикатора'!Y29)</f>
        <v>0</v>
      </c>
      <c r="Y28" s="42">
        <f>IF('Дата индикатора'!Z29="нет данных","x",$Y$2-'Дата индикатора'!Z29)</f>
        <v>0</v>
      </c>
      <c r="Z28" s="42">
        <f>IF('Дата индикатора'!AA29="нет данных","x",$Z$2-'Дата индикатора'!AA29)</f>
        <v>0</v>
      </c>
      <c r="AA28" s="42">
        <f>IF('Дата индикатора'!AB29="нет данных","x",$AA$2-'Дата индикатора'!AB29)</f>
        <v>0</v>
      </c>
      <c r="AB28" s="42">
        <f>IF('Дата индикатора'!AC29="нет данных","x",$AB$2-'Дата индикатора'!AC29)</f>
        <v>0</v>
      </c>
      <c r="AC28" s="42">
        <f>IF('Дата индикатора'!AD29="нет данных","x",$AC$2-'Дата индикатора'!AD29)</f>
        <v>0</v>
      </c>
      <c r="AD28" s="42">
        <f>IF('Дата индикатора'!AE29="нет данных","x",$AD$2-'Дата индикатора'!AE29)</f>
        <v>0</v>
      </c>
      <c r="AE28" s="42">
        <f>IF('Дата индикатора'!AF29="нет данных","x",$AE$2-'Дата индикатора'!AF29)</f>
        <v>0</v>
      </c>
      <c r="AF28" s="42">
        <f>IF('Дата индикатора'!AG29="нет данных","x",$AF$2-'Дата индикатора'!AG29)</f>
        <v>0</v>
      </c>
      <c r="AG28" s="42">
        <f>IF('Дата индикатора'!AH29="нет данных","x",$AG$2-'Дата индикатора'!AH29)</f>
        <v>0</v>
      </c>
      <c r="AH28" s="42">
        <f>IF('Дата индикатора'!AI29="нет данных","x",$AH$2-'Дата индикатора'!AI29)</f>
        <v>0</v>
      </c>
      <c r="AI28" s="42">
        <f>IF('Дата индикатора'!AJ29="нет данных","x",$AI$2-'Дата индикатора'!AJ29)</f>
        <v>0</v>
      </c>
      <c r="AJ28" s="42">
        <f>IF('Дата индикатора'!AK29="нет данных","x",$AJ$2-'Дата индикатора'!AK29)</f>
        <v>1</v>
      </c>
      <c r="AK28" s="42">
        <f>IF('Дата индикатора'!AL29="нет данных","x",$AK$2-'Дата индикатора'!AL29)</f>
        <v>0</v>
      </c>
      <c r="AL28" s="42">
        <f>IF('Дата индикатора'!AM29="нет данных","x",$AL$2-'Дата индикатора'!AM29)</f>
        <v>0</v>
      </c>
      <c r="AM28" s="42">
        <f>IF('Дата индикатора'!AN29="нет данных","x",$AM$2-'Дата индикатора'!AN29)</f>
        <v>0</v>
      </c>
      <c r="AN28" s="42">
        <f>IF('Дата индикатора'!AO29="нет данных","x",$AN$2-'Дата индикатора'!AO29)</f>
        <v>0</v>
      </c>
      <c r="AO28" s="42">
        <f>IF('Дата индикатора'!AP29="нет данных","x",$AO$2-'Дата индикатора'!AP29)</f>
        <v>0</v>
      </c>
      <c r="AP28" s="42">
        <f>IF('Дата индикатора'!AQ29="нет данных","x",$AP$2-'Дата индикатора'!AQ29)</f>
        <v>0</v>
      </c>
      <c r="AQ28" s="42">
        <f>IF('Дата индикатора'!AR29="нет данных","x",$AQ$2-'Дата индикатора'!AR29)</f>
        <v>0</v>
      </c>
      <c r="AR28" s="42">
        <f>IF('Дата индикатора'!AS29="нет данных","x",$AR$2-'Дата индикатора'!AS29)</f>
        <v>0</v>
      </c>
      <c r="AS28" s="42">
        <f>IF('Дата индикатора'!AT29="нет данных","x",$AS$2-'Дата индикатора'!AT29)</f>
        <v>1</v>
      </c>
      <c r="AT28" s="42">
        <f>IF('Дата индикатора'!AU29="нет данных","x",$AT$2-'Дата индикатора'!AU29)</f>
        <v>0</v>
      </c>
      <c r="AU28" s="42">
        <f>IF('Дата индикатора'!AV29="нет данных","x",$AU$2-'Дата индикатора'!AV29)</f>
        <v>0</v>
      </c>
      <c r="AV28" s="42">
        <f>IF('Дата индикатора'!AW29="нет данных","x",$AV$2-'Дата индикатора'!AW29)</f>
        <v>0</v>
      </c>
      <c r="AW28" s="42">
        <f>IF('Дата индикатора'!AX29="нет данных","x",$AW$2-'Дата индикатора'!AX29)</f>
        <v>0</v>
      </c>
      <c r="AX28" s="42" t="str">
        <f>IF('Дата индикатора'!AY29="нет данных","x",$AX$2-'Дата индикатора'!AY29)</f>
        <v>x</v>
      </c>
      <c r="AY28" s="42" t="str">
        <f>IF('Дата индикатора'!AZ29="нет данных","x",$AY$2-'Дата индикатора'!AZ29)</f>
        <v>x</v>
      </c>
      <c r="AZ28" s="42" t="str">
        <f>IF('Дата индикатора'!BA29="нет данных","x",$AZ$2-'Дата индикатора'!BA29)</f>
        <v>x</v>
      </c>
      <c r="BA28" s="42" t="str">
        <f>IF('Дата индикатора'!BB29="нет данных","x",$BA$2-'Дата индикатора'!BB29)</f>
        <v>x</v>
      </c>
      <c r="BB28" s="42">
        <f>IF('Дата индикатора'!BC29="нет данных","x",$BB$2-'Дата индикатора'!BC29)</f>
        <v>0</v>
      </c>
      <c r="BC28" s="42">
        <f>IF('Дата индикатора'!BD29="нет данных","x",$BC$2-'Дата индикатора'!BD29)</f>
        <v>0</v>
      </c>
      <c r="BD28" s="42">
        <f>IF('Дата индикатора'!BE29="нет данных","x",$BD$2-'Дата индикатора'!BE29)</f>
        <v>1</v>
      </c>
      <c r="BE28" s="42">
        <f>IF('Дата индикатора'!BF29="нет данных","x",$BE$2-'Дата индикатора'!BF29)</f>
        <v>1</v>
      </c>
      <c r="BF28" s="42">
        <f>IF('Дата индикатора'!BG29="нет данных","x",$BF$2-'Дата индикатора'!BG29)</f>
        <v>1</v>
      </c>
      <c r="BG28" s="42">
        <f>IF('Дата индикатора'!BH29="нет данных","x",$BG$2-'Дата индикатора'!BH29)</f>
        <v>0</v>
      </c>
      <c r="BH28" s="4">
        <f t="shared" si="0"/>
        <v>19</v>
      </c>
      <c r="BI28" s="43">
        <f t="shared" si="4"/>
        <v>0.35185185185185186</v>
      </c>
      <c r="BJ28" s="4">
        <f t="shared" si="1"/>
        <v>9</v>
      </c>
      <c r="BK28" s="43">
        <f t="shared" si="2"/>
        <v>1.0212085688120176</v>
      </c>
      <c r="BL28" s="45">
        <f t="shared" si="3"/>
        <v>0</v>
      </c>
    </row>
    <row r="29" spans="1:64" x14ac:dyDescent="0.25">
      <c r="A29" t="s">
        <v>74</v>
      </c>
      <c r="B29" s="42">
        <f>IF('Дата индикатора'!C30="нет данных","x",$B$2-'Дата индикатора'!C30)</f>
        <v>0</v>
      </c>
      <c r="C29" s="42">
        <f>IF('Дата индикатора'!D30="нет данных","x",$C$2-'Дата индикатора'!D30)</f>
        <v>0</v>
      </c>
      <c r="D29" s="42">
        <f>IF('Дата индикатора'!E30="нет данных","x",$C$2-'Дата индикатора'!E30)</f>
        <v>5</v>
      </c>
      <c r="E29" s="42">
        <f>IF('Дата индикатора'!F30="нет данных","x",$E$2-'Дата индикатора'!F30)</f>
        <v>5</v>
      </c>
      <c r="F29" s="42">
        <f>IF('Дата индикатора'!G30="нет данных","x",$F$2-'Дата индикатора'!G30)</f>
        <v>0</v>
      </c>
      <c r="G29" s="42">
        <f>IF('Дата индикатора'!H30="нет данных","x",$G$2-'Дата индикатора'!H30)</f>
        <v>0</v>
      </c>
      <c r="H29" s="42">
        <f>IF('Дата индикатора'!I30="нет данных","x",$H$2-'Дата индикатора'!I30)</f>
        <v>0</v>
      </c>
      <c r="I29" s="42">
        <f>IF('Дата индикатора'!J30="нет данных","x",$I$2-'Дата индикатора'!J30)</f>
        <v>0</v>
      </c>
      <c r="J29" s="42">
        <f>IF('Дата индикатора'!K30="нет данных","x",$J$2-'Дата индикатора'!K30)</f>
        <v>0</v>
      </c>
      <c r="K29" s="42">
        <f>IF('Дата индикатора'!L30="нет данных","x",$K$2-'Дата индикатора'!L30)</f>
        <v>0</v>
      </c>
      <c r="L29" s="42">
        <f>IF('Дата индикатора'!M30="нет данных","x",$L$2-'Дата индикатора'!M30)</f>
        <v>0</v>
      </c>
      <c r="M29" s="42">
        <f>IF('Дата индикатора'!N30="нет данных","x",$M$2-'Дата индикатора'!N30)</f>
        <v>0</v>
      </c>
      <c r="N29" s="42">
        <f>IF('Дата индикатора'!O30="нет данных","x",$N$2-'Дата индикатора'!O30)</f>
        <v>0</v>
      </c>
      <c r="O29" s="42">
        <f>IF('Дата индикатора'!P30="нет данных","x",$O$2-'Дата индикатора'!P30)</f>
        <v>0</v>
      </c>
      <c r="P29" s="42">
        <f>IF('Дата индикатора'!Q30="нет данных","x",$P$2-'Дата индикатора'!Q30)</f>
        <v>0</v>
      </c>
      <c r="Q29" s="42">
        <f>IF('Дата индикатора'!R30="нет данных","x",$Q$2-'Дата индикатора'!R30)</f>
        <v>0</v>
      </c>
      <c r="R29" s="42">
        <f>IF('Дата индикатора'!S30="нет данных","x",$R$2-'Дата индикатора'!S30)</f>
        <v>0</v>
      </c>
      <c r="S29" s="42">
        <f>IF('Дата индикатора'!T30="нет данных","x",$S$2-'Дата индикатора'!T30)</f>
        <v>0</v>
      </c>
      <c r="T29" s="42">
        <f>IF('Дата индикатора'!U30="нет данных","x",$T$2-'Дата индикатора'!U30)</f>
        <v>0</v>
      </c>
      <c r="U29" s="42">
        <f>IF('Дата индикатора'!V30="нет данных","x",$U$2-'Дата индикатора'!V30)</f>
        <v>2</v>
      </c>
      <c r="V29" s="42">
        <f>IF('Дата индикатора'!W30="нет данных","x",$V$2-'Дата индикатора'!W30)</f>
        <v>2</v>
      </c>
      <c r="W29" s="42">
        <f>IF('Дата индикатора'!X30="нет данных","x",$W$2-'Дата индикатора'!X30)</f>
        <v>0</v>
      </c>
      <c r="X29" s="42">
        <f>IF('Дата индикатора'!Y30="нет данных","x",$X$2-'Дата индикатора'!Y30)</f>
        <v>0</v>
      </c>
      <c r="Y29" s="42">
        <f>IF('Дата индикатора'!Z30="нет данных","x",$Y$2-'Дата индикатора'!Z30)</f>
        <v>0</v>
      </c>
      <c r="Z29" s="42">
        <f>IF('Дата индикатора'!AA30="нет данных","x",$Z$2-'Дата индикатора'!AA30)</f>
        <v>0</v>
      </c>
      <c r="AA29" s="42">
        <f>IF('Дата индикатора'!AB30="нет данных","x",$AA$2-'Дата индикатора'!AB30)</f>
        <v>0</v>
      </c>
      <c r="AB29" s="42">
        <f>IF('Дата индикатора'!AC30="нет данных","x",$AB$2-'Дата индикатора'!AC30)</f>
        <v>0</v>
      </c>
      <c r="AC29" s="42">
        <f>IF('Дата индикатора'!AD30="нет данных","x",$AC$2-'Дата индикатора'!AD30)</f>
        <v>0</v>
      </c>
      <c r="AD29" s="42">
        <f>IF('Дата индикатора'!AE30="нет данных","x",$AD$2-'Дата индикатора'!AE30)</f>
        <v>0</v>
      </c>
      <c r="AE29" s="42">
        <f>IF('Дата индикатора'!AF30="нет данных","x",$AE$2-'Дата индикатора'!AF30)</f>
        <v>0</v>
      </c>
      <c r="AF29" s="42">
        <f>IF('Дата индикатора'!AG30="нет данных","x",$AF$2-'Дата индикатора'!AG30)</f>
        <v>0</v>
      </c>
      <c r="AG29" s="42">
        <f>IF('Дата индикатора'!AH30="нет данных","x",$AG$2-'Дата индикатора'!AH30)</f>
        <v>0</v>
      </c>
      <c r="AH29" s="42">
        <f>IF('Дата индикатора'!AI30="нет данных","x",$AH$2-'Дата индикатора'!AI30)</f>
        <v>0</v>
      </c>
      <c r="AI29" s="42">
        <f>IF('Дата индикатора'!AJ30="нет данных","x",$AI$2-'Дата индикатора'!AJ30)</f>
        <v>0</v>
      </c>
      <c r="AJ29" s="42">
        <f>IF('Дата индикатора'!AK30="нет данных","x",$AJ$2-'Дата индикатора'!AK30)</f>
        <v>1</v>
      </c>
      <c r="AK29" s="42">
        <f>IF('Дата индикатора'!AL30="нет данных","x",$AK$2-'Дата индикатора'!AL30)</f>
        <v>0</v>
      </c>
      <c r="AL29" s="42">
        <f>IF('Дата индикатора'!AM30="нет данных","x",$AL$2-'Дата индикатора'!AM30)</f>
        <v>0</v>
      </c>
      <c r="AM29" s="42">
        <f>IF('Дата индикатора'!AN30="нет данных","x",$AM$2-'Дата индикатора'!AN30)</f>
        <v>0</v>
      </c>
      <c r="AN29" s="42">
        <f>IF('Дата индикатора'!AO30="нет данных","x",$AN$2-'Дата индикатора'!AO30)</f>
        <v>0</v>
      </c>
      <c r="AO29" s="42">
        <f>IF('Дата индикатора'!AP30="нет данных","x",$AO$2-'Дата индикатора'!AP30)</f>
        <v>0</v>
      </c>
      <c r="AP29" s="42">
        <f>IF('Дата индикатора'!AQ30="нет данных","x",$AP$2-'Дата индикатора'!AQ30)</f>
        <v>0</v>
      </c>
      <c r="AQ29" s="42">
        <f>IF('Дата индикатора'!AR30="нет данных","x",$AQ$2-'Дата индикатора'!AR30)</f>
        <v>0</v>
      </c>
      <c r="AR29" s="42">
        <f>IF('Дата индикатора'!AS30="нет данных","x",$AR$2-'Дата индикатора'!AS30)</f>
        <v>0</v>
      </c>
      <c r="AS29" s="42">
        <f>IF('Дата индикатора'!AT30="нет данных","x",$AS$2-'Дата индикатора'!AT30)</f>
        <v>1</v>
      </c>
      <c r="AT29" s="42">
        <f>IF('Дата индикатора'!AU30="нет данных","x",$AT$2-'Дата индикатора'!AU30)</f>
        <v>0</v>
      </c>
      <c r="AU29" s="42">
        <f>IF('Дата индикатора'!AV30="нет данных","x",$AU$2-'Дата индикатора'!AV30)</f>
        <v>0</v>
      </c>
      <c r="AV29" s="42">
        <f>IF('Дата индикатора'!AW30="нет данных","x",$AV$2-'Дата индикатора'!AW30)</f>
        <v>0</v>
      </c>
      <c r="AW29" s="42">
        <f>IF('Дата индикатора'!AX30="нет данных","x",$AW$2-'Дата индикатора'!AX30)</f>
        <v>0</v>
      </c>
      <c r="AX29" s="42" t="str">
        <f>IF('Дата индикатора'!AY30="нет данных","x",$AX$2-'Дата индикатора'!AY30)</f>
        <v>x</v>
      </c>
      <c r="AY29" s="42" t="str">
        <f>IF('Дата индикатора'!AZ30="нет данных","x",$AY$2-'Дата индикатора'!AZ30)</f>
        <v>x</v>
      </c>
      <c r="AZ29" s="42" t="str">
        <f>IF('Дата индикатора'!BA30="нет данных","x",$AZ$2-'Дата индикатора'!BA30)</f>
        <v>x</v>
      </c>
      <c r="BA29" s="42" t="str">
        <f>IF('Дата индикатора'!BB30="нет данных","x",$BA$2-'Дата индикатора'!BB30)</f>
        <v>x</v>
      </c>
      <c r="BB29" s="42">
        <f>IF('Дата индикатора'!BC30="нет данных","x",$BB$2-'Дата индикатора'!BC30)</f>
        <v>0</v>
      </c>
      <c r="BC29" s="42">
        <f>IF('Дата индикатора'!BD30="нет данных","x",$BC$2-'Дата индикатора'!BD30)</f>
        <v>0</v>
      </c>
      <c r="BD29" s="42">
        <f>IF('Дата индикатора'!BE30="нет данных","x",$BD$2-'Дата индикатора'!BE30)</f>
        <v>1</v>
      </c>
      <c r="BE29" s="42">
        <f>IF('Дата индикатора'!BF30="нет данных","x",$BE$2-'Дата индикатора'!BF30)</f>
        <v>1</v>
      </c>
      <c r="BF29" s="42">
        <f>IF('Дата индикатора'!BG30="нет данных","x",$BF$2-'Дата индикатора'!BG30)</f>
        <v>1</v>
      </c>
      <c r="BG29" s="42">
        <f>IF('Дата индикатора'!BH30="нет данных","x",$BG$2-'Дата индикатора'!BH30)</f>
        <v>0</v>
      </c>
      <c r="BH29" s="4">
        <f t="shared" si="0"/>
        <v>19</v>
      </c>
      <c r="BI29" s="43">
        <f t="shared" si="4"/>
        <v>0.35185185185185186</v>
      </c>
      <c r="BJ29" s="4">
        <f t="shared" si="1"/>
        <v>9</v>
      </c>
      <c r="BK29" s="43">
        <f t="shared" si="2"/>
        <v>1.0212085688120176</v>
      </c>
      <c r="BL29" s="45">
        <f t="shared" si="3"/>
        <v>0</v>
      </c>
    </row>
    <row r="30" spans="1:64" x14ac:dyDescent="0.25">
      <c r="A30" t="s">
        <v>75</v>
      </c>
      <c r="B30" s="42">
        <f>IF('Дата индикатора'!C31="нет данных","x",$B$2-'Дата индикатора'!C31)</f>
        <v>0</v>
      </c>
      <c r="C30" s="42">
        <f>IF('Дата индикатора'!D31="нет данных","x",$C$2-'Дата индикатора'!D31)</f>
        <v>0</v>
      </c>
      <c r="D30" s="42">
        <f>IF('Дата индикатора'!E31="нет данных","x",$C$2-'Дата индикатора'!E31)</f>
        <v>5</v>
      </c>
      <c r="E30" s="42">
        <f>IF('Дата индикатора'!F31="нет данных","x",$E$2-'Дата индикатора'!F31)</f>
        <v>5</v>
      </c>
      <c r="F30" s="42">
        <f>IF('Дата индикатора'!G31="нет данных","x",$F$2-'Дата индикатора'!G31)</f>
        <v>0</v>
      </c>
      <c r="G30" s="42">
        <f>IF('Дата индикатора'!H31="нет данных","x",$G$2-'Дата индикатора'!H31)</f>
        <v>0</v>
      </c>
      <c r="H30" s="42">
        <f>IF('Дата индикатора'!I31="нет данных","x",$H$2-'Дата индикатора'!I31)</f>
        <v>0</v>
      </c>
      <c r="I30" s="42">
        <f>IF('Дата индикатора'!J31="нет данных","x",$I$2-'Дата индикатора'!J31)</f>
        <v>0</v>
      </c>
      <c r="J30" s="42">
        <f>IF('Дата индикатора'!K31="нет данных","x",$J$2-'Дата индикатора'!K31)</f>
        <v>0</v>
      </c>
      <c r="K30" s="42">
        <f>IF('Дата индикатора'!L31="нет данных","x",$K$2-'Дата индикатора'!L31)</f>
        <v>0</v>
      </c>
      <c r="L30" s="42">
        <f>IF('Дата индикатора'!M31="нет данных","x",$L$2-'Дата индикатора'!M31)</f>
        <v>0</v>
      </c>
      <c r="M30" s="42">
        <f>IF('Дата индикатора'!N31="нет данных","x",$M$2-'Дата индикатора'!N31)</f>
        <v>0</v>
      </c>
      <c r="N30" s="42">
        <f>IF('Дата индикатора'!O31="нет данных","x",$N$2-'Дата индикатора'!O31)</f>
        <v>0</v>
      </c>
      <c r="O30" s="42">
        <f>IF('Дата индикатора'!P31="нет данных","x",$O$2-'Дата индикатора'!P31)</f>
        <v>0</v>
      </c>
      <c r="P30" s="42">
        <f>IF('Дата индикатора'!Q31="нет данных","x",$P$2-'Дата индикатора'!Q31)</f>
        <v>0</v>
      </c>
      <c r="Q30" s="42">
        <f>IF('Дата индикатора'!R31="нет данных","x",$Q$2-'Дата индикатора'!R31)</f>
        <v>0</v>
      </c>
      <c r="R30" s="42">
        <f>IF('Дата индикатора'!S31="нет данных","x",$R$2-'Дата индикатора'!S31)</f>
        <v>0</v>
      </c>
      <c r="S30" s="42">
        <f>IF('Дата индикатора'!T31="нет данных","x",$S$2-'Дата индикатора'!T31)</f>
        <v>0</v>
      </c>
      <c r="T30" s="42">
        <f>IF('Дата индикатора'!U31="нет данных","x",$T$2-'Дата индикатора'!U31)</f>
        <v>0</v>
      </c>
      <c r="U30" s="42">
        <f>IF('Дата индикатора'!V31="нет данных","x",$U$2-'Дата индикатора'!V31)</f>
        <v>2</v>
      </c>
      <c r="V30" s="42">
        <f>IF('Дата индикатора'!W31="нет данных","x",$V$2-'Дата индикатора'!W31)</f>
        <v>2</v>
      </c>
      <c r="W30" s="42">
        <f>IF('Дата индикатора'!X31="нет данных","x",$W$2-'Дата индикатора'!X31)</f>
        <v>0</v>
      </c>
      <c r="X30" s="42">
        <f>IF('Дата индикатора'!Y31="нет данных","x",$X$2-'Дата индикатора'!Y31)</f>
        <v>0</v>
      </c>
      <c r="Y30" s="42">
        <f>IF('Дата индикатора'!Z31="нет данных","x",$Y$2-'Дата индикатора'!Z31)</f>
        <v>0</v>
      </c>
      <c r="Z30" s="42">
        <f>IF('Дата индикатора'!AA31="нет данных","x",$Z$2-'Дата индикатора'!AA31)</f>
        <v>0</v>
      </c>
      <c r="AA30" s="42">
        <f>IF('Дата индикатора'!AB31="нет данных","x",$AA$2-'Дата индикатора'!AB31)</f>
        <v>0</v>
      </c>
      <c r="AB30" s="42">
        <f>IF('Дата индикатора'!AC31="нет данных","x",$AB$2-'Дата индикатора'!AC31)</f>
        <v>0</v>
      </c>
      <c r="AC30" s="42">
        <f>IF('Дата индикатора'!AD31="нет данных","x",$AC$2-'Дата индикатора'!AD31)</f>
        <v>0</v>
      </c>
      <c r="AD30" s="42">
        <f>IF('Дата индикатора'!AE31="нет данных","x",$AD$2-'Дата индикатора'!AE31)</f>
        <v>0</v>
      </c>
      <c r="AE30" s="42">
        <f>IF('Дата индикатора'!AF31="нет данных","x",$AE$2-'Дата индикатора'!AF31)</f>
        <v>0</v>
      </c>
      <c r="AF30" s="42">
        <f>IF('Дата индикатора'!AG31="нет данных","x",$AF$2-'Дата индикатора'!AG31)</f>
        <v>0</v>
      </c>
      <c r="AG30" s="42">
        <f>IF('Дата индикатора'!AH31="нет данных","x",$AG$2-'Дата индикатора'!AH31)</f>
        <v>0</v>
      </c>
      <c r="AH30" s="42">
        <f>IF('Дата индикатора'!AI31="нет данных","x",$AH$2-'Дата индикатора'!AI31)</f>
        <v>0</v>
      </c>
      <c r="AI30" s="42">
        <f>IF('Дата индикатора'!AJ31="нет данных","x",$AI$2-'Дата индикатора'!AJ31)</f>
        <v>0</v>
      </c>
      <c r="AJ30" s="42">
        <f>IF('Дата индикатора'!AK31="нет данных","x",$AJ$2-'Дата индикатора'!AK31)</f>
        <v>1</v>
      </c>
      <c r="AK30" s="42">
        <f>IF('Дата индикатора'!AL31="нет данных","x",$AK$2-'Дата индикатора'!AL31)</f>
        <v>0</v>
      </c>
      <c r="AL30" s="42">
        <f>IF('Дата индикатора'!AM31="нет данных","x",$AL$2-'Дата индикатора'!AM31)</f>
        <v>0</v>
      </c>
      <c r="AM30" s="42">
        <f>IF('Дата индикатора'!AN31="нет данных","x",$AM$2-'Дата индикатора'!AN31)</f>
        <v>0</v>
      </c>
      <c r="AN30" s="42">
        <f>IF('Дата индикатора'!AO31="нет данных","x",$AN$2-'Дата индикатора'!AO31)</f>
        <v>0</v>
      </c>
      <c r="AO30" s="42">
        <f>IF('Дата индикатора'!AP31="нет данных","x",$AO$2-'Дата индикатора'!AP31)</f>
        <v>0</v>
      </c>
      <c r="AP30" s="42">
        <f>IF('Дата индикатора'!AQ31="нет данных","x",$AP$2-'Дата индикатора'!AQ31)</f>
        <v>0</v>
      </c>
      <c r="AQ30" s="42">
        <f>IF('Дата индикатора'!AR31="нет данных","x",$AQ$2-'Дата индикатора'!AR31)</f>
        <v>0</v>
      </c>
      <c r="AR30" s="42">
        <f>IF('Дата индикатора'!AS31="нет данных","x",$AR$2-'Дата индикатора'!AS31)</f>
        <v>0</v>
      </c>
      <c r="AS30" s="42">
        <f>IF('Дата индикатора'!AT31="нет данных","x",$AS$2-'Дата индикатора'!AT31)</f>
        <v>1</v>
      </c>
      <c r="AT30" s="42">
        <f>IF('Дата индикатора'!AU31="нет данных","x",$AT$2-'Дата индикатора'!AU31)</f>
        <v>0</v>
      </c>
      <c r="AU30" s="42">
        <f>IF('Дата индикатора'!AV31="нет данных","x",$AU$2-'Дата индикатора'!AV31)</f>
        <v>0</v>
      </c>
      <c r="AV30" s="42">
        <f>IF('Дата индикатора'!AW31="нет данных","x",$AV$2-'Дата индикатора'!AW31)</f>
        <v>0</v>
      </c>
      <c r="AW30" s="42">
        <f>IF('Дата индикатора'!AX31="нет данных","x",$AW$2-'Дата индикатора'!AX31)</f>
        <v>0</v>
      </c>
      <c r="AX30" s="42" t="str">
        <f>IF('Дата индикатора'!AY31="нет данных","x",$AX$2-'Дата индикатора'!AY31)</f>
        <v>x</v>
      </c>
      <c r="AY30" s="42" t="str">
        <f>IF('Дата индикатора'!AZ31="нет данных","x",$AY$2-'Дата индикатора'!AZ31)</f>
        <v>x</v>
      </c>
      <c r="AZ30" s="42" t="str">
        <f>IF('Дата индикатора'!BA31="нет данных","x",$AZ$2-'Дата индикатора'!BA31)</f>
        <v>x</v>
      </c>
      <c r="BA30" s="42" t="str">
        <f>IF('Дата индикатора'!BB31="нет данных","x",$BA$2-'Дата индикатора'!BB31)</f>
        <v>x</v>
      </c>
      <c r="BB30" s="42">
        <f>IF('Дата индикатора'!BC31="нет данных","x",$BB$2-'Дата индикатора'!BC31)</f>
        <v>0</v>
      </c>
      <c r="BC30" s="42">
        <f>IF('Дата индикатора'!BD31="нет данных","x",$BC$2-'Дата индикатора'!BD31)</f>
        <v>0</v>
      </c>
      <c r="BD30" s="42">
        <f>IF('Дата индикатора'!BE31="нет данных","x",$BD$2-'Дата индикатора'!BE31)</f>
        <v>1</v>
      </c>
      <c r="BE30" s="42">
        <f>IF('Дата индикатора'!BF31="нет данных","x",$BE$2-'Дата индикатора'!BF31)</f>
        <v>1</v>
      </c>
      <c r="BF30" s="42">
        <f>IF('Дата индикатора'!BG31="нет данных","x",$BF$2-'Дата индикатора'!BG31)</f>
        <v>1</v>
      </c>
      <c r="BG30" s="42">
        <f>IF('Дата индикатора'!BH31="нет данных","x",$BG$2-'Дата индикатора'!BH31)</f>
        <v>0</v>
      </c>
      <c r="BH30" s="4">
        <f t="shared" si="0"/>
        <v>19</v>
      </c>
      <c r="BI30" s="43">
        <f t="shared" si="4"/>
        <v>0.35185185185185186</v>
      </c>
      <c r="BJ30" s="4">
        <f t="shared" si="1"/>
        <v>9</v>
      </c>
      <c r="BK30" s="43">
        <f t="shared" si="2"/>
        <v>1.0212085688120176</v>
      </c>
      <c r="BL30" s="45">
        <f t="shared" si="3"/>
        <v>0</v>
      </c>
    </row>
    <row r="31" spans="1:64" x14ac:dyDescent="0.25">
      <c r="A31" t="s">
        <v>76</v>
      </c>
      <c r="B31" s="42">
        <f>IF('Дата индикатора'!C32="нет данных","x",$B$2-'Дата индикатора'!C32)</f>
        <v>0</v>
      </c>
      <c r="C31" s="42">
        <f>IF('Дата индикатора'!D32="нет данных","x",$C$2-'Дата индикатора'!D32)</f>
        <v>0</v>
      </c>
      <c r="D31" s="42">
        <f>IF('Дата индикатора'!E32="нет данных","x",$C$2-'Дата индикатора'!E32)</f>
        <v>5</v>
      </c>
      <c r="E31" s="42">
        <f>IF('Дата индикатора'!F32="нет данных","x",$E$2-'Дата индикатора'!F32)</f>
        <v>5</v>
      </c>
      <c r="F31" s="42">
        <f>IF('Дата индикатора'!G32="нет данных","x",$F$2-'Дата индикатора'!G32)</f>
        <v>0</v>
      </c>
      <c r="G31" s="42">
        <f>IF('Дата индикатора'!H32="нет данных","x",$G$2-'Дата индикатора'!H32)</f>
        <v>0</v>
      </c>
      <c r="H31" s="42">
        <f>IF('Дата индикатора'!I32="нет данных","x",$H$2-'Дата индикатора'!I32)</f>
        <v>0</v>
      </c>
      <c r="I31" s="42">
        <f>IF('Дата индикатора'!J32="нет данных","x",$I$2-'Дата индикатора'!J32)</f>
        <v>0</v>
      </c>
      <c r="J31" s="42">
        <f>IF('Дата индикатора'!K32="нет данных","x",$J$2-'Дата индикатора'!K32)</f>
        <v>0</v>
      </c>
      <c r="K31" s="42">
        <f>IF('Дата индикатора'!L32="нет данных","x",$K$2-'Дата индикатора'!L32)</f>
        <v>0</v>
      </c>
      <c r="L31" s="42">
        <f>IF('Дата индикатора'!M32="нет данных","x",$L$2-'Дата индикатора'!M32)</f>
        <v>0</v>
      </c>
      <c r="M31" s="42">
        <f>IF('Дата индикатора'!N32="нет данных","x",$M$2-'Дата индикатора'!N32)</f>
        <v>0</v>
      </c>
      <c r="N31" s="42">
        <f>IF('Дата индикатора'!O32="нет данных","x",$N$2-'Дата индикатора'!O32)</f>
        <v>0</v>
      </c>
      <c r="O31" s="42">
        <f>IF('Дата индикатора'!P32="нет данных","x",$O$2-'Дата индикатора'!P32)</f>
        <v>0</v>
      </c>
      <c r="P31" s="42">
        <f>IF('Дата индикатора'!Q32="нет данных","x",$P$2-'Дата индикатора'!Q32)</f>
        <v>0</v>
      </c>
      <c r="Q31" s="42">
        <f>IF('Дата индикатора'!R32="нет данных","x",$Q$2-'Дата индикатора'!R32)</f>
        <v>0</v>
      </c>
      <c r="R31" s="42">
        <f>IF('Дата индикатора'!S32="нет данных","x",$R$2-'Дата индикатора'!S32)</f>
        <v>0</v>
      </c>
      <c r="S31" s="42">
        <f>IF('Дата индикатора'!T32="нет данных","x",$S$2-'Дата индикатора'!T32)</f>
        <v>0</v>
      </c>
      <c r="T31" s="42">
        <f>IF('Дата индикатора'!U32="нет данных","x",$T$2-'Дата индикатора'!U32)</f>
        <v>0</v>
      </c>
      <c r="U31" s="42">
        <f>IF('Дата индикатора'!V32="нет данных","x",$U$2-'Дата индикатора'!V32)</f>
        <v>2</v>
      </c>
      <c r="V31" s="42">
        <f>IF('Дата индикатора'!W32="нет данных","x",$V$2-'Дата индикатора'!W32)</f>
        <v>2</v>
      </c>
      <c r="W31" s="42">
        <f>IF('Дата индикатора'!X32="нет данных","x",$W$2-'Дата индикатора'!X32)</f>
        <v>0</v>
      </c>
      <c r="X31" s="42">
        <f>IF('Дата индикатора'!Y32="нет данных","x",$X$2-'Дата индикатора'!Y32)</f>
        <v>0</v>
      </c>
      <c r="Y31" s="42">
        <f>IF('Дата индикатора'!Z32="нет данных","x",$Y$2-'Дата индикатора'!Z32)</f>
        <v>0</v>
      </c>
      <c r="Z31" s="42">
        <f>IF('Дата индикатора'!AA32="нет данных","x",$Z$2-'Дата индикатора'!AA32)</f>
        <v>0</v>
      </c>
      <c r="AA31" s="42">
        <f>IF('Дата индикатора'!AB32="нет данных","x",$AA$2-'Дата индикатора'!AB32)</f>
        <v>0</v>
      </c>
      <c r="AB31" s="42">
        <f>IF('Дата индикатора'!AC32="нет данных","x",$AB$2-'Дата индикатора'!AC32)</f>
        <v>0</v>
      </c>
      <c r="AC31" s="42">
        <f>IF('Дата индикатора'!AD32="нет данных","x",$AC$2-'Дата индикатора'!AD32)</f>
        <v>0</v>
      </c>
      <c r="AD31" s="42">
        <f>IF('Дата индикатора'!AE32="нет данных","x",$AD$2-'Дата индикатора'!AE32)</f>
        <v>0</v>
      </c>
      <c r="AE31" s="42">
        <f>IF('Дата индикатора'!AF32="нет данных","x",$AE$2-'Дата индикатора'!AF32)</f>
        <v>0</v>
      </c>
      <c r="AF31" s="42">
        <f>IF('Дата индикатора'!AG32="нет данных","x",$AF$2-'Дата индикатора'!AG32)</f>
        <v>0</v>
      </c>
      <c r="AG31" s="42">
        <f>IF('Дата индикатора'!AH32="нет данных","x",$AG$2-'Дата индикатора'!AH32)</f>
        <v>0</v>
      </c>
      <c r="AH31" s="42">
        <f>IF('Дата индикатора'!AI32="нет данных","x",$AH$2-'Дата индикатора'!AI32)</f>
        <v>0</v>
      </c>
      <c r="AI31" s="42">
        <f>IF('Дата индикатора'!AJ32="нет данных","x",$AI$2-'Дата индикатора'!AJ32)</f>
        <v>0</v>
      </c>
      <c r="AJ31" s="42">
        <f>IF('Дата индикатора'!AK32="нет данных","x",$AJ$2-'Дата индикатора'!AK32)</f>
        <v>1</v>
      </c>
      <c r="AK31" s="42">
        <f>IF('Дата индикатора'!AL32="нет данных","x",$AK$2-'Дата индикатора'!AL32)</f>
        <v>0</v>
      </c>
      <c r="AL31" s="42">
        <f>IF('Дата индикатора'!AM32="нет данных","x",$AL$2-'Дата индикатора'!AM32)</f>
        <v>0</v>
      </c>
      <c r="AM31" s="42">
        <f>IF('Дата индикатора'!AN32="нет данных","x",$AM$2-'Дата индикатора'!AN32)</f>
        <v>0</v>
      </c>
      <c r="AN31" s="42">
        <f>IF('Дата индикатора'!AO32="нет данных","x",$AN$2-'Дата индикатора'!AO32)</f>
        <v>0</v>
      </c>
      <c r="AO31" s="42">
        <f>IF('Дата индикатора'!AP32="нет данных","x",$AO$2-'Дата индикатора'!AP32)</f>
        <v>0</v>
      </c>
      <c r="AP31" s="42">
        <f>IF('Дата индикатора'!AQ32="нет данных","x",$AP$2-'Дата индикатора'!AQ32)</f>
        <v>0</v>
      </c>
      <c r="AQ31" s="42">
        <f>IF('Дата индикатора'!AR32="нет данных","x",$AQ$2-'Дата индикатора'!AR32)</f>
        <v>0</v>
      </c>
      <c r="AR31" s="42">
        <f>IF('Дата индикатора'!AS32="нет данных","x",$AR$2-'Дата индикатора'!AS32)</f>
        <v>0</v>
      </c>
      <c r="AS31" s="42">
        <f>IF('Дата индикатора'!AT32="нет данных","x",$AS$2-'Дата индикатора'!AT32)</f>
        <v>1</v>
      </c>
      <c r="AT31" s="42">
        <f>IF('Дата индикатора'!AU32="нет данных","x",$AT$2-'Дата индикатора'!AU32)</f>
        <v>0</v>
      </c>
      <c r="AU31" s="42">
        <f>IF('Дата индикатора'!AV32="нет данных","x",$AU$2-'Дата индикатора'!AV32)</f>
        <v>0</v>
      </c>
      <c r="AV31" s="42">
        <f>IF('Дата индикатора'!AW32="нет данных","x",$AV$2-'Дата индикатора'!AW32)</f>
        <v>0</v>
      </c>
      <c r="AW31" s="42">
        <f>IF('Дата индикатора'!AX32="нет данных","x",$AW$2-'Дата индикатора'!AX32)</f>
        <v>0</v>
      </c>
      <c r="AX31" s="42" t="str">
        <f>IF('Дата индикатора'!AY32="нет данных","x",$AX$2-'Дата индикатора'!AY32)</f>
        <v>x</v>
      </c>
      <c r="AY31" s="42" t="str">
        <f>IF('Дата индикатора'!AZ32="нет данных","x",$AY$2-'Дата индикатора'!AZ32)</f>
        <v>x</v>
      </c>
      <c r="AZ31" s="42" t="str">
        <f>IF('Дата индикатора'!BA32="нет данных","x",$AZ$2-'Дата индикатора'!BA32)</f>
        <v>x</v>
      </c>
      <c r="BA31" s="42" t="str">
        <f>IF('Дата индикатора'!BB32="нет данных","x",$BA$2-'Дата индикатора'!BB32)</f>
        <v>x</v>
      </c>
      <c r="BB31" s="42">
        <f>IF('Дата индикатора'!BC32="нет данных","x",$BB$2-'Дата индикатора'!BC32)</f>
        <v>0</v>
      </c>
      <c r="BC31" s="42">
        <f>IF('Дата индикатора'!BD32="нет данных","x",$BC$2-'Дата индикатора'!BD32)</f>
        <v>0</v>
      </c>
      <c r="BD31" s="42">
        <f>IF('Дата индикатора'!BE32="нет данных","x",$BD$2-'Дата индикатора'!BE32)</f>
        <v>1</v>
      </c>
      <c r="BE31" s="42">
        <f>IF('Дата индикатора'!BF32="нет данных","x",$BE$2-'Дата индикатора'!BF32)</f>
        <v>1</v>
      </c>
      <c r="BF31" s="42">
        <f>IF('Дата индикатора'!BG32="нет данных","x",$BF$2-'Дата индикатора'!BG32)</f>
        <v>1</v>
      </c>
      <c r="BG31" s="42">
        <f>IF('Дата индикатора'!BH32="нет данных","x",$BG$2-'Дата индикатора'!BH32)</f>
        <v>0</v>
      </c>
      <c r="BH31" s="4">
        <f t="shared" si="0"/>
        <v>19</v>
      </c>
      <c r="BI31" s="43">
        <f t="shared" si="4"/>
        <v>0.35185185185185186</v>
      </c>
      <c r="BJ31" s="4">
        <f t="shared" si="1"/>
        <v>9</v>
      </c>
      <c r="BK31" s="43">
        <f t="shared" si="2"/>
        <v>1.0212085688120176</v>
      </c>
      <c r="BL31" s="45">
        <f t="shared" si="3"/>
        <v>0</v>
      </c>
    </row>
    <row r="32" spans="1:64" x14ac:dyDescent="0.25">
      <c r="A32" t="s">
        <v>77</v>
      </c>
      <c r="B32" s="42">
        <f>IF('Дата индикатора'!C33="нет данных","x",$B$2-'Дата индикатора'!C33)</f>
        <v>0</v>
      </c>
      <c r="C32" s="42">
        <f>IF('Дата индикатора'!D33="нет данных","x",$C$2-'Дата индикатора'!D33)</f>
        <v>0</v>
      </c>
      <c r="D32" s="42">
        <f>IF('Дата индикатора'!E33="нет данных","x",$C$2-'Дата индикатора'!E33)</f>
        <v>5</v>
      </c>
      <c r="E32" s="42">
        <f>IF('Дата индикатора'!F33="нет данных","x",$E$2-'Дата индикатора'!F33)</f>
        <v>5</v>
      </c>
      <c r="F32" s="42">
        <f>IF('Дата индикатора'!G33="нет данных","x",$F$2-'Дата индикатора'!G33)</f>
        <v>0</v>
      </c>
      <c r="G32" s="42">
        <f>IF('Дата индикатора'!H33="нет данных","x",$G$2-'Дата индикатора'!H33)</f>
        <v>0</v>
      </c>
      <c r="H32" s="42">
        <f>IF('Дата индикатора'!I33="нет данных","x",$H$2-'Дата индикатора'!I33)</f>
        <v>0</v>
      </c>
      <c r="I32" s="42">
        <f>IF('Дата индикатора'!J33="нет данных","x",$I$2-'Дата индикатора'!J33)</f>
        <v>0</v>
      </c>
      <c r="J32" s="42">
        <f>IF('Дата индикатора'!K33="нет данных","x",$J$2-'Дата индикатора'!K33)</f>
        <v>0</v>
      </c>
      <c r="K32" s="42">
        <f>IF('Дата индикатора'!L33="нет данных","x",$K$2-'Дата индикатора'!L33)</f>
        <v>0</v>
      </c>
      <c r="L32" s="42">
        <f>IF('Дата индикатора'!M33="нет данных","x",$L$2-'Дата индикатора'!M33)</f>
        <v>0</v>
      </c>
      <c r="M32" s="42">
        <f>IF('Дата индикатора'!N33="нет данных","x",$M$2-'Дата индикатора'!N33)</f>
        <v>0</v>
      </c>
      <c r="N32" s="42">
        <f>IF('Дата индикатора'!O33="нет данных","x",$N$2-'Дата индикатора'!O33)</f>
        <v>0</v>
      </c>
      <c r="O32" s="42">
        <f>IF('Дата индикатора'!P33="нет данных","x",$O$2-'Дата индикатора'!P33)</f>
        <v>0</v>
      </c>
      <c r="P32" s="42">
        <f>IF('Дата индикатора'!Q33="нет данных","x",$P$2-'Дата индикатора'!Q33)</f>
        <v>0</v>
      </c>
      <c r="Q32" s="42">
        <f>IF('Дата индикатора'!R33="нет данных","x",$Q$2-'Дата индикатора'!R33)</f>
        <v>0</v>
      </c>
      <c r="R32" s="42">
        <f>IF('Дата индикатора'!S33="нет данных","x",$R$2-'Дата индикатора'!S33)</f>
        <v>0</v>
      </c>
      <c r="S32" s="42">
        <f>IF('Дата индикатора'!T33="нет данных","x",$S$2-'Дата индикатора'!T33)</f>
        <v>0</v>
      </c>
      <c r="T32" s="42">
        <f>IF('Дата индикатора'!U33="нет данных","x",$T$2-'Дата индикатора'!U33)</f>
        <v>0</v>
      </c>
      <c r="U32" s="42">
        <f>IF('Дата индикатора'!V33="нет данных","x",$U$2-'Дата индикатора'!V33)</f>
        <v>2</v>
      </c>
      <c r="V32" s="42">
        <f>IF('Дата индикатора'!W33="нет данных","x",$V$2-'Дата индикатора'!W33)</f>
        <v>2</v>
      </c>
      <c r="W32" s="42">
        <f>IF('Дата индикатора'!X33="нет данных","x",$W$2-'Дата индикатора'!X33)</f>
        <v>0</v>
      </c>
      <c r="X32" s="42">
        <f>IF('Дата индикатора'!Y33="нет данных","x",$X$2-'Дата индикатора'!Y33)</f>
        <v>0</v>
      </c>
      <c r="Y32" s="42">
        <f>IF('Дата индикатора'!Z33="нет данных","x",$Y$2-'Дата индикатора'!Z33)</f>
        <v>0</v>
      </c>
      <c r="Z32" s="42">
        <f>IF('Дата индикатора'!AA33="нет данных","x",$Z$2-'Дата индикатора'!AA33)</f>
        <v>0</v>
      </c>
      <c r="AA32" s="42">
        <f>IF('Дата индикатора'!AB33="нет данных","x",$AA$2-'Дата индикатора'!AB33)</f>
        <v>0</v>
      </c>
      <c r="AB32" s="42">
        <f>IF('Дата индикатора'!AC33="нет данных","x",$AB$2-'Дата индикатора'!AC33)</f>
        <v>0</v>
      </c>
      <c r="AC32" s="42">
        <f>IF('Дата индикатора'!AD33="нет данных","x",$AC$2-'Дата индикатора'!AD33)</f>
        <v>0</v>
      </c>
      <c r="AD32" s="42">
        <f>IF('Дата индикатора'!AE33="нет данных","x",$AD$2-'Дата индикатора'!AE33)</f>
        <v>0</v>
      </c>
      <c r="AE32" s="42">
        <f>IF('Дата индикатора'!AF33="нет данных","x",$AE$2-'Дата индикатора'!AF33)</f>
        <v>0</v>
      </c>
      <c r="AF32" s="42">
        <f>IF('Дата индикатора'!AG33="нет данных","x",$AF$2-'Дата индикатора'!AG33)</f>
        <v>0</v>
      </c>
      <c r="AG32" s="42">
        <f>IF('Дата индикатора'!AH33="нет данных","x",$AG$2-'Дата индикатора'!AH33)</f>
        <v>0</v>
      </c>
      <c r="AH32" s="42">
        <f>IF('Дата индикатора'!AI33="нет данных","x",$AH$2-'Дата индикатора'!AI33)</f>
        <v>0</v>
      </c>
      <c r="AI32" s="42">
        <f>IF('Дата индикатора'!AJ33="нет данных","x",$AI$2-'Дата индикатора'!AJ33)</f>
        <v>0</v>
      </c>
      <c r="AJ32" s="42">
        <f>IF('Дата индикатора'!AK33="нет данных","x",$AJ$2-'Дата индикатора'!AK33)</f>
        <v>1</v>
      </c>
      <c r="AK32" s="42">
        <f>IF('Дата индикатора'!AL33="нет данных","x",$AK$2-'Дата индикатора'!AL33)</f>
        <v>0</v>
      </c>
      <c r="AL32" s="42">
        <f>IF('Дата индикатора'!AM33="нет данных","x",$AL$2-'Дата индикатора'!AM33)</f>
        <v>0</v>
      </c>
      <c r="AM32" s="42">
        <f>IF('Дата индикатора'!AN33="нет данных","x",$AM$2-'Дата индикатора'!AN33)</f>
        <v>0</v>
      </c>
      <c r="AN32" s="42">
        <f>IF('Дата индикатора'!AO33="нет данных","x",$AN$2-'Дата индикатора'!AO33)</f>
        <v>0</v>
      </c>
      <c r="AO32" s="42">
        <f>IF('Дата индикатора'!AP33="нет данных","x",$AO$2-'Дата индикатора'!AP33)</f>
        <v>0</v>
      </c>
      <c r="AP32" s="42">
        <f>IF('Дата индикатора'!AQ33="нет данных","x",$AP$2-'Дата индикатора'!AQ33)</f>
        <v>0</v>
      </c>
      <c r="AQ32" s="42">
        <f>IF('Дата индикатора'!AR33="нет данных","x",$AQ$2-'Дата индикатора'!AR33)</f>
        <v>0</v>
      </c>
      <c r="AR32" s="42">
        <f>IF('Дата индикатора'!AS33="нет данных","x",$AR$2-'Дата индикатора'!AS33)</f>
        <v>0</v>
      </c>
      <c r="AS32" s="42">
        <f>IF('Дата индикатора'!AT33="нет данных","x",$AS$2-'Дата индикатора'!AT33)</f>
        <v>1</v>
      </c>
      <c r="AT32" s="42">
        <f>IF('Дата индикатора'!AU33="нет данных","x",$AT$2-'Дата индикатора'!AU33)</f>
        <v>0</v>
      </c>
      <c r="AU32" s="42">
        <f>IF('Дата индикатора'!AV33="нет данных","x",$AU$2-'Дата индикатора'!AV33)</f>
        <v>0</v>
      </c>
      <c r="AV32" s="42">
        <f>IF('Дата индикатора'!AW33="нет данных","x",$AV$2-'Дата индикатора'!AW33)</f>
        <v>0</v>
      </c>
      <c r="AW32" s="42">
        <f>IF('Дата индикатора'!AX33="нет данных","x",$AW$2-'Дата индикатора'!AX33)</f>
        <v>0</v>
      </c>
      <c r="AX32" s="42" t="str">
        <f>IF('Дата индикатора'!AY33="нет данных","x",$AX$2-'Дата индикатора'!AY33)</f>
        <v>x</v>
      </c>
      <c r="AY32" s="42" t="str">
        <f>IF('Дата индикатора'!AZ33="нет данных","x",$AY$2-'Дата индикатора'!AZ33)</f>
        <v>x</v>
      </c>
      <c r="AZ32" s="42" t="str">
        <f>IF('Дата индикатора'!BA33="нет данных","x",$AZ$2-'Дата индикатора'!BA33)</f>
        <v>x</v>
      </c>
      <c r="BA32" s="42" t="str">
        <f>IF('Дата индикатора'!BB33="нет данных","x",$BA$2-'Дата индикатора'!BB33)</f>
        <v>x</v>
      </c>
      <c r="BB32" s="42">
        <f>IF('Дата индикатора'!BC33="нет данных","x",$BB$2-'Дата индикатора'!BC33)</f>
        <v>0</v>
      </c>
      <c r="BC32" s="42">
        <f>IF('Дата индикатора'!BD33="нет данных","x",$BC$2-'Дата индикатора'!BD33)</f>
        <v>0</v>
      </c>
      <c r="BD32" s="42">
        <f>IF('Дата индикатора'!BE33="нет данных","x",$BD$2-'Дата индикатора'!BE33)</f>
        <v>1</v>
      </c>
      <c r="BE32" s="42">
        <f>IF('Дата индикатора'!BF33="нет данных","x",$BE$2-'Дата индикатора'!BF33)</f>
        <v>1</v>
      </c>
      <c r="BF32" s="42">
        <f>IF('Дата индикатора'!BG33="нет данных","x",$BF$2-'Дата индикатора'!BG33)</f>
        <v>1</v>
      </c>
      <c r="BG32" s="42">
        <f>IF('Дата индикатора'!BH33="нет данных","x",$BG$2-'Дата индикатора'!BH33)</f>
        <v>0</v>
      </c>
      <c r="BH32" s="4">
        <f t="shared" si="0"/>
        <v>19</v>
      </c>
      <c r="BI32" s="43">
        <f t="shared" si="4"/>
        <v>0.35185185185185186</v>
      </c>
      <c r="BJ32" s="4">
        <f t="shared" si="1"/>
        <v>9</v>
      </c>
      <c r="BK32" s="43">
        <f t="shared" si="2"/>
        <v>1.0212085688120176</v>
      </c>
      <c r="BL32" s="45">
        <f t="shared" si="3"/>
        <v>0</v>
      </c>
    </row>
    <row r="33" spans="1:64" x14ac:dyDescent="0.25">
      <c r="A33" t="s">
        <v>78</v>
      </c>
      <c r="B33" s="42">
        <f>IF('Дата индикатора'!C34="нет данных","x",$B$2-'Дата индикатора'!C34)</f>
        <v>0</v>
      </c>
      <c r="C33" s="42">
        <f>IF('Дата индикатора'!D34="нет данных","x",$C$2-'Дата индикатора'!D34)</f>
        <v>0</v>
      </c>
      <c r="D33" s="42">
        <f>IF('Дата индикатора'!E34="нет данных","x",$C$2-'Дата индикатора'!E34)</f>
        <v>5</v>
      </c>
      <c r="E33" s="42">
        <f>IF('Дата индикатора'!F34="нет данных","x",$E$2-'Дата индикатора'!F34)</f>
        <v>5</v>
      </c>
      <c r="F33" s="42">
        <f>IF('Дата индикатора'!G34="нет данных","x",$F$2-'Дата индикатора'!G34)</f>
        <v>0</v>
      </c>
      <c r="G33" s="42">
        <f>IF('Дата индикатора'!H34="нет данных","x",$G$2-'Дата индикатора'!H34)</f>
        <v>0</v>
      </c>
      <c r="H33" s="42">
        <f>IF('Дата индикатора'!I34="нет данных","x",$H$2-'Дата индикатора'!I34)</f>
        <v>0</v>
      </c>
      <c r="I33" s="42">
        <f>IF('Дата индикатора'!J34="нет данных","x",$I$2-'Дата индикатора'!J34)</f>
        <v>0</v>
      </c>
      <c r="J33" s="42">
        <f>IF('Дата индикатора'!K34="нет данных","x",$J$2-'Дата индикатора'!K34)</f>
        <v>0</v>
      </c>
      <c r="K33" s="42">
        <f>IF('Дата индикатора'!L34="нет данных","x",$K$2-'Дата индикатора'!L34)</f>
        <v>0</v>
      </c>
      <c r="L33" s="42">
        <f>IF('Дата индикатора'!M34="нет данных","x",$L$2-'Дата индикатора'!M34)</f>
        <v>0</v>
      </c>
      <c r="M33" s="42">
        <f>IF('Дата индикатора'!N34="нет данных","x",$M$2-'Дата индикатора'!N34)</f>
        <v>0</v>
      </c>
      <c r="N33" s="42">
        <f>IF('Дата индикатора'!O34="нет данных","x",$N$2-'Дата индикатора'!O34)</f>
        <v>0</v>
      </c>
      <c r="O33" s="42">
        <f>IF('Дата индикатора'!P34="нет данных","x",$O$2-'Дата индикатора'!P34)</f>
        <v>0</v>
      </c>
      <c r="P33" s="42">
        <f>IF('Дата индикатора'!Q34="нет данных","x",$P$2-'Дата индикатора'!Q34)</f>
        <v>0</v>
      </c>
      <c r="Q33" s="42">
        <f>IF('Дата индикатора'!R34="нет данных","x",$Q$2-'Дата индикатора'!R34)</f>
        <v>0</v>
      </c>
      <c r="R33" s="42">
        <f>IF('Дата индикатора'!S34="нет данных","x",$R$2-'Дата индикатора'!S34)</f>
        <v>0</v>
      </c>
      <c r="S33" s="42">
        <f>IF('Дата индикатора'!T34="нет данных","x",$S$2-'Дата индикатора'!T34)</f>
        <v>0</v>
      </c>
      <c r="T33" s="42">
        <f>IF('Дата индикатора'!U34="нет данных","x",$T$2-'Дата индикатора'!U34)</f>
        <v>0</v>
      </c>
      <c r="U33" s="42">
        <f>IF('Дата индикатора'!V34="нет данных","x",$U$2-'Дата индикатора'!V34)</f>
        <v>2</v>
      </c>
      <c r="V33" s="42">
        <f>IF('Дата индикатора'!W34="нет данных","x",$V$2-'Дата индикатора'!W34)</f>
        <v>2</v>
      </c>
      <c r="W33" s="42">
        <f>IF('Дата индикатора'!X34="нет данных","x",$W$2-'Дата индикатора'!X34)</f>
        <v>0</v>
      </c>
      <c r="X33" s="42">
        <f>IF('Дата индикатора'!Y34="нет данных","x",$X$2-'Дата индикатора'!Y34)</f>
        <v>0</v>
      </c>
      <c r="Y33" s="42">
        <f>IF('Дата индикатора'!Z34="нет данных","x",$Y$2-'Дата индикатора'!Z34)</f>
        <v>0</v>
      </c>
      <c r="Z33" s="42">
        <f>IF('Дата индикатора'!AA34="нет данных","x",$Z$2-'Дата индикатора'!AA34)</f>
        <v>0</v>
      </c>
      <c r="AA33" s="42">
        <f>IF('Дата индикатора'!AB34="нет данных","x",$AA$2-'Дата индикатора'!AB34)</f>
        <v>0</v>
      </c>
      <c r="AB33" s="42">
        <f>IF('Дата индикатора'!AC34="нет данных","x",$AB$2-'Дата индикатора'!AC34)</f>
        <v>0</v>
      </c>
      <c r="AC33" s="42">
        <f>IF('Дата индикатора'!AD34="нет данных","x",$AC$2-'Дата индикатора'!AD34)</f>
        <v>0</v>
      </c>
      <c r="AD33" s="42">
        <f>IF('Дата индикатора'!AE34="нет данных","x",$AD$2-'Дата индикатора'!AE34)</f>
        <v>0</v>
      </c>
      <c r="AE33" s="42">
        <f>IF('Дата индикатора'!AF34="нет данных","x",$AE$2-'Дата индикатора'!AF34)</f>
        <v>0</v>
      </c>
      <c r="AF33" s="42">
        <f>IF('Дата индикатора'!AG34="нет данных","x",$AF$2-'Дата индикатора'!AG34)</f>
        <v>0</v>
      </c>
      <c r="AG33" s="42">
        <f>IF('Дата индикатора'!AH34="нет данных","x",$AG$2-'Дата индикатора'!AH34)</f>
        <v>0</v>
      </c>
      <c r="AH33" s="42">
        <f>IF('Дата индикатора'!AI34="нет данных","x",$AH$2-'Дата индикатора'!AI34)</f>
        <v>0</v>
      </c>
      <c r="AI33" s="42">
        <f>IF('Дата индикатора'!AJ34="нет данных","x",$AI$2-'Дата индикатора'!AJ34)</f>
        <v>0</v>
      </c>
      <c r="AJ33" s="42">
        <f>IF('Дата индикатора'!AK34="нет данных","x",$AJ$2-'Дата индикатора'!AK34)</f>
        <v>1</v>
      </c>
      <c r="AK33" s="42">
        <f>IF('Дата индикатора'!AL34="нет данных","x",$AK$2-'Дата индикатора'!AL34)</f>
        <v>0</v>
      </c>
      <c r="AL33" s="42">
        <f>IF('Дата индикатора'!AM34="нет данных","x",$AL$2-'Дата индикатора'!AM34)</f>
        <v>0</v>
      </c>
      <c r="AM33" s="42">
        <f>IF('Дата индикатора'!AN34="нет данных","x",$AM$2-'Дата индикатора'!AN34)</f>
        <v>0</v>
      </c>
      <c r="AN33" s="42">
        <f>IF('Дата индикатора'!AO34="нет данных","x",$AN$2-'Дата индикатора'!AO34)</f>
        <v>0</v>
      </c>
      <c r="AO33" s="42">
        <f>IF('Дата индикатора'!AP34="нет данных","x",$AO$2-'Дата индикатора'!AP34)</f>
        <v>0</v>
      </c>
      <c r="AP33" s="42">
        <f>IF('Дата индикатора'!AQ34="нет данных","x",$AP$2-'Дата индикатора'!AQ34)</f>
        <v>0</v>
      </c>
      <c r="AQ33" s="42">
        <f>IF('Дата индикатора'!AR34="нет данных","x",$AQ$2-'Дата индикатора'!AR34)</f>
        <v>0</v>
      </c>
      <c r="AR33" s="42">
        <f>IF('Дата индикатора'!AS34="нет данных","x",$AR$2-'Дата индикатора'!AS34)</f>
        <v>0</v>
      </c>
      <c r="AS33" s="42">
        <f>IF('Дата индикатора'!AT34="нет данных","x",$AS$2-'Дата индикатора'!AT34)</f>
        <v>1</v>
      </c>
      <c r="AT33" s="42">
        <f>IF('Дата индикатора'!AU34="нет данных","x",$AT$2-'Дата индикатора'!AU34)</f>
        <v>0</v>
      </c>
      <c r="AU33" s="42">
        <f>IF('Дата индикатора'!AV34="нет данных","x",$AU$2-'Дата индикатора'!AV34)</f>
        <v>0</v>
      </c>
      <c r="AV33" s="42">
        <f>IF('Дата индикатора'!AW34="нет данных","x",$AV$2-'Дата индикатора'!AW34)</f>
        <v>0</v>
      </c>
      <c r="AW33" s="42">
        <f>IF('Дата индикатора'!AX34="нет данных","x",$AW$2-'Дата индикатора'!AX34)</f>
        <v>0</v>
      </c>
      <c r="AX33" s="42" t="str">
        <f>IF('Дата индикатора'!AY34="нет данных","x",$AX$2-'Дата индикатора'!AY34)</f>
        <v>x</v>
      </c>
      <c r="AY33" s="42" t="str">
        <f>IF('Дата индикатора'!AZ34="нет данных","x",$AY$2-'Дата индикатора'!AZ34)</f>
        <v>x</v>
      </c>
      <c r="AZ33" s="42" t="str">
        <f>IF('Дата индикатора'!BA34="нет данных","x",$AZ$2-'Дата индикатора'!BA34)</f>
        <v>x</v>
      </c>
      <c r="BA33" s="42" t="str">
        <f>IF('Дата индикатора'!BB34="нет данных","x",$BA$2-'Дата индикатора'!BB34)</f>
        <v>x</v>
      </c>
      <c r="BB33" s="42">
        <f>IF('Дата индикатора'!BC34="нет данных","x",$BB$2-'Дата индикатора'!BC34)</f>
        <v>0</v>
      </c>
      <c r="BC33" s="42">
        <f>IF('Дата индикатора'!BD34="нет данных","x",$BC$2-'Дата индикатора'!BD34)</f>
        <v>0</v>
      </c>
      <c r="BD33" s="42">
        <f>IF('Дата индикатора'!BE34="нет данных","x",$BD$2-'Дата индикатора'!BE34)</f>
        <v>1</v>
      </c>
      <c r="BE33" s="42">
        <f>IF('Дата индикатора'!BF34="нет данных","x",$BE$2-'Дата индикатора'!BF34)</f>
        <v>1</v>
      </c>
      <c r="BF33" s="42">
        <f>IF('Дата индикатора'!BG34="нет данных","x",$BF$2-'Дата индикатора'!BG34)</f>
        <v>1</v>
      </c>
      <c r="BG33" s="42">
        <f>IF('Дата индикатора'!BH34="нет данных","x",$BG$2-'Дата индикатора'!BH34)</f>
        <v>0</v>
      </c>
      <c r="BH33" s="4">
        <f t="shared" si="0"/>
        <v>19</v>
      </c>
      <c r="BI33" s="43">
        <f t="shared" si="4"/>
        <v>0.35185185185185186</v>
      </c>
      <c r="BJ33" s="4">
        <f t="shared" si="1"/>
        <v>9</v>
      </c>
      <c r="BK33" s="43">
        <f t="shared" si="2"/>
        <v>1.0212085688120176</v>
      </c>
      <c r="BL33" s="45">
        <f t="shared" si="3"/>
        <v>0</v>
      </c>
    </row>
    <row r="34" spans="1:64" x14ac:dyDescent="0.25">
      <c r="A34" t="s">
        <v>79</v>
      </c>
      <c r="B34" s="42">
        <f>IF('Дата индикатора'!C35="нет данных","x",$B$2-'Дата индикатора'!C35)</f>
        <v>0</v>
      </c>
      <c r="C34" s="42">
        <f>IF('Дата индикатора'!D35="нет данных","x",$C$2-'Дата индикатора'!D35)</f>
        <v>0</v>
      </c>
      <c r="D34" s="42">
        <f>IF('Дата индикатора'!E35="нет данных","x",$C$2-'Дата индикатора'!E35)</f>
        <v>5</v>
      </c>
      <c r="E34" s="42">
        <f>IF('Дата индикатора'!F35="нет данных","x",$E$2-'Дата индикатора'!F35)</f>
        <v>5</v>
      </c>
      <c r="F34" s="42">
        <f>IF('Дата индикатора'!G35="нет данных","x",$F$2-'Дата индикатора'!G35)</f>
        <v>0</v>
      </c>
      <c r="G34" s="42">
        <f>IF('Дата индикатора'!H35="нет данных","x",$G$2-'Дата индикатора'!H35)</f>
        <v>0</v>
      </c>
      <c r="H34" s="42">
        <f>IF('Дата индикатора'!I35="нет данных","x",$H$2-'Дата индикатора'!I35)</f>
        <v>0</v>
      </c>
      <c r="I34" s="42">
        <f>IF('Дата индикатора'!J35="нет данных","x",$I$2-'Дата индикатора'!J35)</f>
        <v>0</v>
      </c>
      <c r="J34" s="42">
        <f>IF('Дата индикатора'!K35="нет данных","x",$J$2-'Дата индикатора'!K35)</f>
        <v>0</v>
      </c>
      <c r="K34" s="42">
        <f>IF('Дата индикатора'!L35="нет данных","x",$K$2-'Дата индикатора'!L35)</f>
        <v>0</v>
      </c>
      <c r="L34" s="42">
        <f>IF('Дата индикатора'!M35="нет данных","x",$L$2-'Дата индикатора'!M35)</f>
        <v>0</v>
      </c>
      <c r="M34" s="42">
        <f>IF('Дата индикатора'!N35="нет данных","x",$M$2-'Дата индикатора'!N35)</f>
        <v>0</v>
      </c>
      <c r="N34" s="42">
        <f>IF('Дата индикатора'!O35="нет данных","x",$N$2-'Дата индикатора'!O35)</f>
        <v>0</v>
      </c>
      <c r="O34" s="42">
        <f>IF('Дата индикатора'!P35="нет данных","x",$O$2-'Дата индикатора'!P35)</f>
        <v>0</v>
      </c>
      <c r="P34" s="42">
        <f>IF('Дата индикатора'!Q35="нет данных","x",$P$2-'Дата индикатора'!Q35)</f>
        <v>0</v>
      </c>
      <c r="Q34" s="42">
        <f>IF('Дата индикатора'!R35="нет данных","x",$Q$2-'Дата индикатора'!R35)</f>
        <v>0</v>
      </c>
      <c r="R34" s="42">
        <f>IF('Дата индикатора'!S35="нет данных","x",$R$2-'Дата индикатора'!S35)</f>
        <v>0</v>
      </c>
      <c r="S34" s="42">
        <f>IF('Дата индикатора'!T35="нет данных","x",$S$2-'Дата индикатора'!T35)</f>
        <v>0</v>
      </c>
      <c r="T34" s="42">
        <f>IF('Дата индикатора'!U35="нет данных","x",$T$2-'Дата индикатора'!U35)</f>
        <v>0</v>
      </c>
      <c r="U34" s="42">
        <f>IF('Дата индикатора'!V35="нет данных","x",$U$2-'Дата индикатора'!V35)</f>
        <v>2</v>
      </c>
      <c r="V34" s="42">
        <f>IF('Дата индикатора'!W35="нет данных","x",$V$2-'Дата индикатора'!W35)</f>
        <v>2</v>
      </c>
      <c r="W34" s="42">
        <f>IF('Дата индикатора'!X35="нет данных","x",$W$2-'Дата индикатора'!X35)</f>
        <v>0</v>
      </c>
      <c r="X34" s="42">
        <f>IF('Дата индикатора'!Y35="нет данных","x",$X$2-'Дата индикатора'!Y35)</f>
        <v>0</v>
      </c>
      <c r="Y34" s="42">
        <f>IF('Дата индикатора'!Z35="нет данных","x",$Y$2-'Дата индикатора'!Z35)</f>
        <v>0</v>
      </c>
      <c r="Z34" s="42">
        <f>IF('Дата индикатора'!AA35="нет данных","x",$Z$2-'Дата индикатора'!AA35)</f>
        <v>0</v>
      </c>
      <c r="AA34" s="42">
        <f>IF('Дата индикатора'!AB35="нет данных","x",$AA$2-'Дата индикатора'!AB35)</f>
        <v>0</v>
      </c>
      <c r="AB34" s="42">
        <f>IF('Дата индикатора'!AC35="нет данных","x",$AB$2-'Дата индикатора'!AC35)</f>
        <v>0</v>
      </c>
      <c r="AC34" s="42">
        <f>IF('Дата индикатора'!AD35="нет данных","x",$AC$2-'Дата индикатора'!AD35)</f>
        <v>0</v>
      </c>
      <c r="AD34" s="42">
        <f>IF('Дата индикатора'!AE35="нет данных","x",$AD$2-'Дата индикатора'!AE35)</f>
        <v>0</v>
      </c>
      <c r="AE34" s="42">
        <f>IF('Дата индикатора'!AF35="нет данных","x",$AE$2-'Дата индикатора'!AF35)</f>
        <v>0</v>
      </c>
      <c r="AF34" s="42">
        <f>IF('Дата индикатора'!AG35="нет данных","x",$AF$2-'Дата индикатора'!AG35)</f>
        <v>0</v>
      </c>
      <c r="AG34" s="42">
        <f>IF('Дата индикатора'!AH35="нет данных","x",$AG$2-'Дата индикатора'!AH35)</f>
        <v>0</v>
      </c>
      <c r="AH34" s="42">
        <f>IF('Дата индикатора'!AI35="нет данных","x",$AH$2-'Дата индикатора'!AI35)</f>
        <v>0</v>
      </c>
      <c r="AI34" s="42">
        <f>IF('Дата индикатора'!AJ35="нет данных","x",$AI$2-'Дата индикатора'!AJ35)</f>
        <v>0</v>
      </c>
      <c r="AJ34" s="42">
        <f>IF('Дата индикатора'!AK35="нет данных","x",$AJ$2-'Дата индикатора'!AK35)</f>
        <v>1</v>
      </c>
      <c r="AK34" s="42">
        <f>IF('Дата индикатора'!AL35="нет данных","x",$AK$2-'Дата индикатора'!AL35)</f>
        <v>0</v>
      </c>
      <c r="AL34" s="42">
        <f>IF('Дата индикатора'!AM35="нет данных","x",$AL$2-'Дата индикатора'!AM35)</f>
        <v>0</v>
      </c>
      <c r="AM34" s="42">
        <f>IF('Дата индикатора'!AN35="нет данных","x",$AM$2-'Дата индикатора'!AN35)</f>
        <v>0</v>
      </c>
      <c r="AN34" s="42">
        <f>IF('Дата индикатора'!AO35="нет данных","x",$AN$2-'Дата индикатора'!AO35)</f>
        <v>0</v>
      </c>
      <c r="AO34" s="42">
        <f>IF('Дата индикатора'!AP35="нет данных","x",$AO$2-'Дата индикатора'!AP35)</f>
        <v>0</v>
      </c>
      <c r="AP34" s="42">
        <f>IF('Дата индикатора'!AQ35="нет данных","x",$AP$2-'Дата индикатора'!AQ35)</f>
        <v>0</v>
      </c>
      <c r="AQ34" s="42">
        <f>IF('Дата индикатора'!AR35="нет данных","x",$AQ$2-'Дата индикатора'!AR35)</f>
        <v>0</v>
      </c>
      <c r="AR34" s="42">
        <f>IF('Дата индикатора'!AS35="нет данных","x",$AR$2-'Дата индикатора'!AS35)</f>
        <v>0</v>
      </c>
      <c r="AS34" s="42">
        <f>IF('Дата индикатора'!AT35="нет данных","x",$AS$2-'Дата индикатора'!AT35)</f>
        <v>1</v>
      </c>
      <c r="AT34" s="42">
        <f>IF('Дата индикатора'!AU35="нет данных","x",$AT$2-'Дата индикатора'!AU35)</f>
        <v>0</v>
      </c>
      <c r="AU34" s="42">
        <f>IF('Дата индикатора'!AV35="нет данных","x",$AU$2-'Дата индикатора'!AV35)</f>
        <v>0</v>
      </c>
      <c r="AV34" s="42">
        <f>IF('Дата индикатора'!AW35="нет данных","x",$AV$2-'Дата индикатора'!AW35)</f>
        <v>0</v>
      </c>
      <c r="AW34" s="42">
        <f>IF('Дата индикатора'!AX35="нет данных","x",$AW$2-'Дата индикатора'!AX35)</f>
        <v>0</v>
      </c>
      <c r="AX34" s="42" t="str">
        <f>IF('Дата индикатора'!AY35="нет данных","x",$AX$2-'Дата индикатора'!AY35)</f>
        <v>x</v>
      </c>
      <c r="AY34" s="42" t="str">
        <f>IF('Дата индикатора'!AZ35="нет данных","x",$AY$2-'Дата индикатора'!AZ35)</f>
        <v>x</v>
      </c>
      <c r="AZ34" s="42" t="str">
        <f>IF('Дата индикатора'!BA35="нет данных","x",$AZ$2-'Дата индикатора'!BA35)</f>
        <v>x</v>
      </c>
      <c r="BA34" s="42" t="str">
        <f>IF('Дата индикатора'!BB35="нет данных","x",$BA$2-'Дата индикатора'!BB35)</f>
        <v>x</v>
      </c>
      <c r="BB34" s="42">
        <f>IF('Дата индикатора'!BC35="нет данных","x",$BB$2-'Дата индикатора'!BC35)</f>
        <v>0</v>
      </c>
      <c r="BC34" s="42">
        <f>IF('Дата индикатора'!BD35="нет данных","x",$BC$2-'Дата индикатора'!BD35)</f>
        <v>0</v>
      </c>
      <c r="BD34" s="42">
        <f>IF('Дата индикатора'!BE35="нет данных","x",$BD$2-'Дата индикатора'!BE35)</f>
        <v>1</v>
      </c>
      <c r="BE34" s="42">
        <f>IF('Дата индикатора'!BF35="нет данных","x",$BE$2-'Дата индикатора'!BF35)</f>
        <v>1</v>
      </c>
      <c r="BF34" s="42">
        <f>IF('Дата индикатора'!BG35="нет данных","x",$BF$2-'Дата индикатора'!BG35)</f>
        <v>1</v>
      </c>
      <c r="BG34" s="42">
        <f>IF('Дата индикатора'!BH35="нет данных","x",$BG$2-'Дата индикатора'!BH35)</f>
        <v>0</v>
      </c>
      <c r="BH34" s="4">
        <f t="shared" si="0"/>
        <v>19</v>
      </c>
      <c r="BI34" s="43">
        <f t="shared" si="4"/>
        <v>0.35185185185185186</v>
      </c>
      <c r="BJ34" s="4">
        <f t="shared" si="1"/>
        <v>9</v>
      </c>
      <c r="BK34" s="43">
        <f t="shared" si="2"/>
        <v>1.0212085688120176</v>
      </c>
      <c r="BL34" s="45">
        <f t="shared" si="3"/>
        <v>0</v>
      </c>
    </row>
    <row r="35" spans="1:64" x14ac:dyDescent="0.25">
      <c r="A35" t="s">
        <v>80</v>
      </c>
      <c r="B35" s="42">
        <f>IF('Дата индикатора'!C36="нет данных","x",$B$2-'Дата индикатора'!C36)</f>
        <v>0</v>
      </c>
      <c r="C35" s="42">
        <f>IF('Дата индикатора'!D36="нет данных","x",$C$2-'Дата индикатора'!D36)</f>
        <v>0</v>
      </c>
      <c r="D35" s="42">
        <f>IF('Дата индикатора'!E36="нет данных","x",$C$2-'Дата индикатора'!E36)</f>
        <v>5</v>
      </c>
      <c r="E35" s="42">
        <f>IF('Дата индикатора'!F36="нет данных","x",$E$2-'Дата индикатора'!F36)</f>
        <v>5</v>
      </c>
      <c r="F35" s="42">
        <f>IF('Дата индикатора'!G36="нет данных","x",$F$2-'Дата индикатора'!G36)</f>
        <v>0</v>
      </c>
      <c r="G35" s="42">
        <f>IF('Дата индикатора'!H36="нет данных","x",$G$2-'Дата индикатора'!H36)</f>
        <v>0</v>
      </c>
      <c r="H35" s="42">
        <f>IF('Дата индикатора'!I36="нет данных","x",$H$2-'Дата индикатора'!I36)</f>
        <v>0</v>
      </c>
      <c r="I35" s="42">
        <f>IF('Дата индикатора'!J36="нет данных","x",$I$2-'Дата индикатора'!J36)</f>
        <v>0</v>
      </c>
      <c r="J35" s="42">
        <f>IF('Дата индикатора'!K36="нет данных","x",$J$2-'Дата индикатора'!K36)</f>
        <v>0</v>
      </c>
      <c r="K35" s="42">
        <f>IF('Дата индикатора'!L36="нет данных","x",$K$2-'Дата индикатора'!L36)</f>
        <v>0</v>
      </c>
      <c r="L35" s="42">
        <f>IF('Дата индикатора'!M36="нет данных","x",$L$2-'Дата индикатора'!M36)</f>
        <v>0</v>
      </c>
      <c r="M35" s="42">
        <f>IF('Дата индикатора'!N36="нет данных","x",$M$2-'Дата индикатора'!N36)</f>
        <v>0</v>
      </c>
      <c r="N35" s="42">
        <f>IF('Дата индикатора'!O36="нет данных","x",$N$2-'Дата индикатора'!O36)</f>
        <v>5</v>
      </c>
      <c r="O35" s="42">
        <f>IF('Дата индикатора'!P36="нет данных","x",$O$2-'Дата индикатора'!P36)</f>
        <v>0</v>
      </c>
      <c r="P35" s="42">
        <f>IF('Дата индикатора'!Q36="нет данных","x",$P$2-'Дата индикатора'!Q36)</f>
        <v>0</v>
      </c>
      <c r="Q35" s="42">
        <f>IF('Дата индикатора'!R36="нет данных","x",$Q$2-'Дата индикатора'!R36)</f>
        <v>0</v>
      </c>
      <c r="R35" s="42">
        <f>IF('Дата индикатора'!S36="нет данных","x",$R$2-'Дата индикатора'!S36)</f>
        <v>0</v>
      </c>
      <c r="S35" s="42">
        <f>IF('Дата индикатора'!T36="нет данных","x",$S$2-'Дата индикатора'!T36)</f>
        <v>10</v>
      </c>
      <c r="T35" s="42">
        <f>IF('Дата индикатора'!U36="нет данных","x",$T$2-'Дата индикатора'!U36)</f>
        <v>10</v>
      </c>
      <c r="U35" s="42">
        <f>IF('Дата индикатора'!V36="нет данных","x",$U$2-'Дата индикатора'!V36)</f>
        <v>0</v>
      </c>
      <c r="V35" s="42">
        <f>IF('Дата индикатора'!W36="нет данных","x",$V$2-'Дата индикатора'!W36)</f>
        <v>0</v>
      </c>
      <c r="W35" s="42">
        <f>IF('Дата индикатора'!X36="нет данных","x",$W$2-'Дата индикатора'!X36)</f>
        <v>0</v>
      </c>
      <c r="X35" s="42">
        <f>IF('Дата индикатора'!Y36="нет данных","x",$X$2-'Дата индикатора'!Y36)</f>
        <v>0</v>
      </c>
      <c r="Y35" s="42">
        <f>IF('Дата индикатора'!Z36="нет данных","x",$Y$2-'Дата индикатора'!Z36)</f>
        <v>0</v>
      </c>
      <c r="Z35" s="42">
        <f>IF('Дата индикатора'!AA36="нет данных","x",$Z$2-'Дата индикатора'!AA36)</f>
        <v>0</v>
      </c>
      <c r="AA35" s="42">
        <f>IF('Дата индикатора'!AB36="нет данных","x",$AA$2-'Дата индикатора'!AB36)</f>
        <v>0</v>
      </c>
      <c r="AB35" s="42">
        <f>IF('Дата индикатора'!AC36="нет данных","x",$AB$2-'Дата индикатора'!AC36)</f>
        <v>0</v>
      </c>
      <c r="AC35" s="42">
        <f>IF('Дата индикатора'!AD36="нет данных","x",$AC$2-'Дата индикатора'!AD36)</f>
        <v>0</v>
      </c>
      <c r="AD35" s="42">
        <f>IF('Дата индикатора'!AE36="нет данных","x",$AD$2-'Дата индикатора'!AE36)</f>
        <v>0</v>
      </c>
      <c r="AE35" s="42">
        <f>IF('Дата индикатора'!AF36="нет данных","x",$AE$2-'Дата индикатора'!AF36)</f>
        <v>0</v>
      </c>
      <c r="AF35" s="42">
        <f>IF('Дата индикатора'!AG36="нет данных","x",$AF$2-'Дата индикатора'!AG36)</f>
        <v>0</v>
      </c>
      <c r="AG35" s="42">
        <f>IF('Дата индикатора'!AH36="нет данных","x",$AG$2-'Дата индикатора'!AH36)</f>
        <v>0</v>
      </c>
      <c r="AH35" s="42">
        <f>IF('Дата индикатора'!AI36="нет данных","x",$AH$2-'Дата индикатора'!AI36)</f>
        <v>0</v>
      </c>
      <c r="AI35" s="42">
        <f>IF('Дата индикатора'!AJ36="нет данных","x",$AI$2-'Дата индикатора'!AJ36)</f>
        <v>0</v>
      </c>
      <c r="AJ35" s="42">
        <f>IF('Дата индикатора'!AK36="нет данных","x",$AJ$2-'Дата индикатора'!AK36)</f>
        <v>1</v>
      </c>
      <c r="AK35" s="42" t="str">
        <f>IF('Дата индикатора'!AL36="нет данных","x",$AK$2-'Дата индикатора'!AL36)</f>
        <v>x</v>
      </c>
      <c r="AL35" s="42">
        <f>IF('Дата индикатора'!AM36="нет данных","x",$AL$2-'Дата индикатора'!AM36)</f>
        <v>0</v>
      </c>
      <c r="AM35" s="42">
        <f>IF('Дата индикатора'!AN36="нет данных","x",$AM$2-'Дата индикатора'!AN36)</f>
        <v>0</v>
      </c>
      <c r="AN35" s="42">
        <f>IF('Дата индикатора'!AO36="нет данных","x",$AN$2-'Дата индикатора'!AO36)</f>
        <v>0</v>
      </c>
      <c r="AO35" s="42">
        <f>IF('Дата индикатора'!AP36="нет данных","x",$AO$2-'Дата индикатора'!AP36)</f>
        <v>0</v>
      </c>
      <c r="AP35" s="42">
        <f>IF('Дата индикатора'!AQ36="нет данных","x",$AP$2-'Дата индикатора'!AQ36)</f>
        <v>0</v>
      </c>
      <c r="AQ35" s="42">
        <f>IF('Дата индикатора'!AR36="нет данных","x",$AQ$2-'Дата индикатора'!AR36)</f>
        <v>0</v>
      </c>
      <c r="AR35" s="42">
        <f>IF('Дата индикатора'!AS36="нет данных","x",$AR$2-'Дата индикатора'!AS36)</f>
        <v>0</v>
      </c>
      <c r="AS35" s="42">
        <f>IF('Дата индикатора'!AT36="нет данных","x",$AS$2-'Дата индикатора'!AT36)</f>
        <v>2</v>
      </c>
      <c r="AT35" s="42">
        <f>IF('Дата индикатора'!AU36="нет данных","x",$AT$2-'Дата индикатора'!AU36)</f>
        <v>0</v>
      </c>
      <c r="AU35" s="42">
        <f>IF('Дата индикатора'!AV36="нет данных","x",$AU$2-'Дата индикатора'!AV36)</f>
        <v>0</v>
      </c>
      <c r="AV35" s="42">
        <f>IF('Дата индикатора'!AW36="нет данных","x",$AV$2-'Дата индикатора'!AW36)</f>
        <v>0</v>
      </c>
      <c r="AW35" s="42">
        <f>IF('Дата индикатора'!AX36="нет данных","x",$AW$2-'Дата индикатора'!AX36)</f>
        <v>0</v>
      </c>
      <c r="AX35" s="42">
        <f>IF('Дата индикатора'!AY36="нет данных","x",$AX$2-'Дата индикатора'!AY36)</f>
        <v>0</v>
      </c>
      <c r="AY35" s="42">
        <f>IF('Дата индикатора'!AZ36="нет данных","x",$AY$2-'Дата индикатора'!AZ36)</f>
        <v>0</v>
      </c>
      <c r="AZ35" s="42">
        <f>IF('Дата индикатора'!BA36="нет данных","x",$AZ$2-'Дата индикатора'!BA36)</f>
        <v>0</v>
      </c>
      <c r="BA35" s="42">
        <f>IF('Дата индикатора'!BB36="нет данных","x",$BA$2-'Дата индикатора'!BB36)</f>
        <v>0</v>
      </c>
      <c r="BB35" s="42">
        <f>IF('Дата индикатора'!BC36="нет данных","x",$BB$2-'Дата индикатора'!BC36)</f>
        <v>0</v>
      </c>
      <c r="BC35" s="42">
        <f>IF('Дата индикатора'!BD36="нет данных","x",$BC$2-'Дата индикатора'!BD36)</f>
        <v>0</v>
      </c>
      <c r="BD35" s="42">
        <f>IF('Дата индикатора'!BE36="нет данных","x",$BD$2-'Дата индикатора'!BE36)</f>
        <v>1</v>
      </c>
      <c r="BE35" s="42">
        <f>IF('Дата индикатора'!BF36="нет данных","x",$BE$2-'Дата индикатора'!BF36)</f>
        <v>1</v>
      </c>
      <c r="BF35" s="42">
        <f>IF('Дата индикатора'!BG36="нет данных","x",$BF$2-'Дата индикатора'!BG36)</f>
        <v>1</v>
      </c>
      <c r="BG35" s="42">
        <f>IF('Дата индикатора'!BH36="нет данных","x",$BG$2-'Дата индикатора'!BH36)</f>
        <v>0</v>
      </c>
      <c r="BH35" s="4">
        <f t="shared" ref="BH35:BH66" si="5">SUM(B35:BG35)</f>
        <v>41</v>
      </c>
      <c r="BI35" s="43">
        <f t="shared" si="4"/>
        <v>0.7192982456140351</v>
      </c>
      <c r="BJ35" s="4">
        <f t="shared" ref="BJ35:BJ66" si="6">COUNTIF(B35:BG35,"&gt;0")</f>
        <v>10</v>
      </c>
      <c r="BK35" s="43">
        <f t="shared" ref="BK35:BK66" si="7">_xlfn.STDEV.P(B35:BG35)</f>
        <v>2.1089149614335629</v>
      </c>
      <c r="BL35" s="45">
        <f t="shared" ref="BL35:BL66" si="8">MEDIAN(B35:BG35)</f>
        <v>0</v>
      </c>
    </row>
    <row r="36" spans="1:64" x14ac:dyDescent="0.25">
      <c r="A36" t="s">
        <v>81</v>
      </c>
      <c r="B36" s="42">
        <f>IF('Дата индикатора'!C37="нет данных","x",$B$2-'Дата индикатора'!C37)</f>
        <v>0</v>
      </c>
      <c r="C36" s="42">
        <f>IF('Дата индикатора'!D37="нет данных","x",$C$2-'Дата индикатора'!D37)</f>
        <v>0</v>
      </c>
      <c r="D36" s="42">
        <f>IF('Дата индикатора'!E37="нет данных","x",$C$2-'Дата индикатора'!E37)</f>
        <v>5</v>
      </c>
      <c r="E36" s="42">
        <f>IF('Дата индикатора'!F37="нет данных","x",$E$2-'Дата индикатора'!F37)</f>
        <v>5</v>
      </c>
      <c r="F36" s="42">
        <f>IF('Дата индикатора'!G37="нет данных","x",$F$2-'Дата индикатора'!G37)</f>
        <v>0</v>
      </c>
      <c r="G36" s="42">
        <f>IF('Дата индикатора'!H37="нет данных","x",$G$2-'Дата индикатора'!H37)</f>
        <v>0</v>
      </c>
      <c r="H36" s="42">
        <f>IF('Дата индикатора'!I37="нет данных","x",$H$2-'Дата индикатора'!I37)</f>
        <v>0</v>
      </c>
      <c r="I36" s="42">
        <f>IF('Дата индикатора'!J37="нет данных","x",$I$2-'Дата индикатора'!J37)</f>
        <v>0</v>
      </c>
      <c r="J36" s="42">
        <f>IF('Дата индикатора'!K37="нет данных","x",$J$2-'Дата индикатора'!K37)</f>
        <v>0</v>
      </c>
      <c r="K36" s="42">
        <f>IF('Дата индикатора'!L37="нет данных","x",$K$2-'Дата индикатора'!L37)</f>
        <v>0</v>
      </c>
      <c r="L36" s="42">
        <f>IF('Дата индикатора'!M37="нет данных","x",$L$2-'Дата индикатора'!M37)</f>
        <v>0</v>
      </c>
      <c r="M36" s="42">
        <f>IF('Дата индикатора'!N37="нет данных","x",$M$2-'Дата индикатора'!N37)</f>
        <v>0</v>
      </c>
      <c r="N36" s="42">
        <f>IF('Дата индикатора'!O37="нет данных","x",$N$2-'Дата индикатора'!O37)</f>
        <v>5</v>
      </c>
      <c r="O36" s="42">
        <f>IF('Дата индикатора'!P37="нет данных","x",$O$2-'Дата индикатора'!P37)</f>
        <v>0</v>
      </c>
      <c r="P36" s="42">
        <f>IF('Дата индикатора'!Q37="нет данных","x",$P$2-'Дата индикатора'!Q37)</f>
        <v>0</v>
      </c>
      <c r="Q36" s="42">
        <f>IF('Дата индикатора'!R37="нет данных","x",$Q$2-'Дата индикатора'!R37)</f>
        <v>0</v>
      </c>
      <c r="R36" s="42">
        <f>IF('Дата индикатора'!S37="нет данных","x",$R$2-'Дата индикатора'!S37)</f>
        <v>0</v>
      </c>
      <c r="S36" s="42">
        <f>IF('Дата индикатора'!T37="нет данных","x",$S$2-'Дата индикатора'!T37)</f>
        <v>10</v>
      </c>
      <c r="T36" s="42">
        <f>IF('Дата индикатора'!U37="нет данных","x",$T$2-'Дата индикатора'!U37)</f>
        <v>10</v>
      </c>
      <c r="U36" s="42">
        <f>IF('Дата индикатора'!V37="нет данных","x",$U$2-'Дата индикатора'!V37)</f>
        <v>0</v>
      </c>
      <c r="V36" s="42">
        <f>IF('Дата индикатора'!W37="нет данных","x",$V$2-'Дата индикатора'!W37)</f>
        <v>0</v>
      </c>
      <c r="W36" s="42">
        <f>IF('Дата индикатора'!X37="нет данных","x",$W$2-'Дата индикатора'!X37)</f>
        <v>0</v>
      </c>
      <c r="X36" s="42">
        <f>IF('Дата индикатора'!Y37="нет данных","x",$X$2-'Дата индикатора'!Y37)</f>
        <v>0</v>
      </c>
      <c r="Y36" s="42">
        <f>IF('Дата индикатора'!Z37="нет данных","x",$Y$2-'Дата индикатора'!Z37)</f>
        <v>0</v>
      </c>
      <c r="Z36" s="42">
        <f>IF('Дата индикатора'!AA37="нет данных","x",$Z$2-'Дата индикатора'!AA37)</f>
        <v>0</v>
      </c>
      <c r="AA36" s="42">
        <f>IF('Дата индикатора'!AB37="нет данных","x",$AA$2-'Дата индикатора'!AB37)</f>
        <v>0</v>
      </c>
      <c r="AB36" s="42">
        <f>IF('Дата индикатора'!AC37="нет данных","x",$AB$2-'Дата индикатора'!AC37)</f>
        <v>0</v>
      </c>
      <c r="AC36" s="42">
        <f>IF('Дата индикатора'!AD37="нет данных","x",$AC$2-'Дата индикатора'!AD37)</f>
        <v>0</v>
      </c>
      <c r="AD36" s="42">
        <f>IF('Дата индикатора'!AE37="нет данных","x",$AD$2-'Дата индикатора'!AE37)</f>
        <v>0</v>
      </c>
      <c r="AE36" s="42">
        <f>IF('Дата индикатора'!AF37="нет данных","x",$AE$2-'Дата индикатора'!AF37)</f>
        <v>0</v>
      </c>
      <c r="AF36" s="42">
        <f>IF('Дата индикатора'!AG37="нет данных","x",$AF$2-'Дата индикатора'!AG37)</f>
        <v>0</v>
      </c>
      <c r="AG36" s="42">
        <f>IF('Дата индикатора'!AH37="нет данных","x",$AG$2-'Дата индикатора'!AH37)</f>
        <v>0</v>
      </c>
      <c r="AH36" s="42">
        <f>IF('Дата индикатора'!AI37="нет данных","x",$AH$2-'Дата индикатора'!AI37)</f>
        <v>0</v>
      </c>
      <c r="AI36" s="42">
        <f>IF('Дата индикатора'!AJ37="нет данных","x",$AI$2-'Дата индикатора'!AJ37)</f>
        <v>0</v>
      </c>
      <c r="AJ36" s="42">
        <f>IF('Дата индикатора'!AK37="нет данных","x",$AJ$2-'Дата индикатора'!AK37)</f>
        <v>1</v>
      </c>
      <c r="AK36" s="42" t="str">
        <f>IF('Дата индикатора'!AL37="нет данных","x",$AK$2-'Дата индикатора'!AL37)</f>
        <v>x</v>
      </c>
      <c r="AL36" s="42">
        <f>IF('Дата индикатора'!AM37="нет данных","x",$AL$2-'Дата индикатора'!AM37)</f>
        <v>0</v>
      </c>
      <c r="AM36" s="42">
        <f>IF('Дата индикатора'!AN37="нет данных","x",$AM$2-'Дата индикатора'!AN37)</f>
        <v>0</v>
      </c>
      <c r="AN36" s="42">
        <f>IF('Дата индикатора'!AO37="нет данных","x",$AN$2-'Дата индикатора'!AO37)</f>
        <v>0</v>
      </c>
      <c r="AO36" s="42">
        <f>IF('Дата индикатора'!AP37="нет данных","x",$AO$2-'Дата индикатора'!AP37)</f>
        <v>0</v>
      </c>
      <c r="AP36" s="42">
        <f>IF('Дата индикатора'!AQ37="нет данных","x",$AP$2-'Дата индикатора'!AQ37)</f>
        <v>0</v>
      </c>
      <c r="AQ36" s="42">
        <f>IF('Дата индикатора'!AR37="нет данных","x",$AQ$2-'Дата индикатора'!AR37)</f>
        <v>0</v>
      </c>
      <c r="AR36" s="42">
        <f>IF('Дата индикатора'!AS37="нет данных","x",$AR$2-'Дата индикатора'!AS37)</f>
        <v>0</v>
      </c>
      <c r="AS36" s="42">
        <f>IF('Дата индикатора'!AT37="нет данных","x",$AS$2-'Дата индикатора'!AT37)</f>
        <v>2</v>
      </c>
      <c r="AT36" s="42">
        <f>IF('Дата индикатора'!AU37="нет данных","x",$AT$2-'Дата индикатора'!AU37)</f>
        <v>0</v>
      </c>
      <c r="AU36" s="42">
        <f>IF('Дата индикатора'!AV37="нет данных","x",$AU$2-'Дата индикатора'!AV37)</f>
        <v>0</v>
      </c>
      <c r="AV36" s="42">
        <f>IF('Дата индикатора'!AW37="нет данных","x",$AV$2-'Дата индикатора'!AW37)</f>
        <v>0</v>
      </c>
      <c r="AW36" s="42">
        <f>IF('Дата индикатора'!AX37="нет данных","x",$AW$2-'Дата индикатора'!AX37)</f>
        <v>0</v>
      </c>
      <c r="AX36" s="42">
        <f>IF('Дата индикатора'!AY37="нет данных","x",$AX$2-'Дата индикатора'!AY37)</f>
        <v>0</v>
      </c>
      <c r="AY36" s="42">
        <f>IF('Дата индикатора'!AZ37="нет данных","x",$AY$2-'Дата индикатора'!AZ37)</f>
        <v>0</v>
      </c>
      <c r="AZ36" s="42">
        <f>IF('Дата индикатора'!BA37="нет данных","x",$AZ$2-'Дата индикатора'!BA37)</f>
        <v>0</v>
      </c>
      <c r="BA36" s="42">
        <f>IF('Дата индикатора'!BB37="нет данных","x",$BA$2-'Дата индикатора'!BB37)</f>
        <v>0</v>
      </c>
      <c r="BB36" s="42">
        <f>IF('Дата индикатора'!BC37="нет данных","x",$BB$2-'Дата индикатора'!BC37)</f>
        <v>0</v>
      </c>
      <c r="BC36" s="42">
        <f>IF('Дата индикатора'!BD37="нет данных","x",$BC$2-'Дата индикатора'!BD37)</f>
        <v>0</v>
      </c>
      <c r="BD36" s="42">
        <f>IF('Дата индикатора'!BE37="нет данных","x",$BD$2-'Дата индикатора'!BE37)</f>
        <v>1</v>
      </c>
      <c r="BE36" s="42">
        <f>IF('Дата индикатора'!BF37="нет данных","x",$BE$2-'Дата индикатора'!BF37)</f>
        <v>1</v>
      </c>
      <c r="BF36" s="42">
        <f>IF('Дата индикатора'!BG37="нет данных","x",$BF$2-'Дата индикатора'!BG37)</f>
        <v>1</v>
      </c>
      <c r="BG36" s="42">
        <f>IF('Дата индикатора'!BH37="нет данных","x",$BG$2-'Дата индикатора'!BH37)</f>
        <v>0</v>
      </c>
      <c r="BH36" s="4">
        <f t="shared" si="5"/>
        <v>41</v>
      </c>
      <c r="BI36" s="43">
        <f t="shared" si="4"/>
        <v>0.7192982456140351</v>
      </c>
      <c r="BJ36" s="4">
        <f t="shared" si="6"/>
        <v>10</v>
      </c>
      <c r="BK36" s="43">
        <f t="shared" si="7"/>
        <v>2.1089149614335629</v>
      </c>
      <c r="BL36" s="45">
        <f t="shared" si="8"/>
        <v>0</v>
      </c>
    </row>
    <row r="37" spans="1:64" x14ac:dyDescent="0.25">
      <c r="A37" t="s">
        <v>82</v>
      </c>
      <c r="B37" s="42">
        <f>IF('Дата индикатора'!C38="нет данных","x",$B$2-'Дата индикатора'!C38)</f>
        <v>0</v>
      </c>
      <c r="C37" s="42">
        <f>IF('Дата индикатора'!D38="нет данных","x",$C$2-'Дата индикатора'!D38)</f>
        <v>0</v>
      </c>
      <c r="D37" s="42">
        <f>IF('Дата индикатора'!E38="нет данных","x",$C$2-'Дата индикатора'!E38)</f>
        <v>5</v>
      </c>
      <c r="E37" s="42">
        <f>IF('Дата индикатора'!F38="нет данных","x",$E$2-'Дата индикатора'!F38)</f>
        <v>5</v>
      </c>
      <c r="F37" s="42">
        <f>IF('Дата индикатора'!G38="нет данных","x",$F$2-'Дата индикатора'!G38)</f>
        <v>0</v>
      </c>
      <c r="G37" s="42">
        <f>IF('Дата индикатора'!H38="нет данных","x",$G$2-'Дата индикатора'!H38)</f>
        <v>0</v>
      </c>
      <c r="H37" s="42">
        <f>IF('Дата индикатора'!I38="нет данных","x",$H$2-'Дата индикатора'!I38)</f>
        <v>0</v>
      </c>
      <c r="I37" s="42">
        <f>IF('Дата индикатора'!J38="нет данных","x",$I$2-'Дата индикатора'!J38)</f>
        <v>0</v>
      </c>
      <c r="J37" s="42">
        <f>IF('Дата индикатора'!K38="нет данных","x",$J$2-'Дата индикатора'!K38)</f>
        <v>0</v>
      </c>
      <c r="K37" s="42">
        <f>IF('Дата индикатора'!L38="нет данных","x",$K$2-'Дата индикатора'!L38)</f>
        <v>0</v>
      </c>
      <c r="L37" s="42">
        <f>IF('Дата индикатора'!M38="нет данных","x",$L$2-'Дата индикатора'!M38)</f>
        <v>0</v>
      </c>
      <c r="M37" s="42">
        <f>IF('Дата индикатора'!N38="нет данных","x",$M$2-'Дата индикатора'!N38)</f>
        <v>0</v>
      </c>
      <c r="N37" s="42">
        <f>IF('Дата индикатора'!O38="нет данных","x",$N$2-'Дата индикатора'!O38)</f>
        <v>5</v>
      </c>
      <c r="O37" s="42">
        <f>IF('Дата индикатора'!P38="нет данных","x",$O$2-'Дата индикатора'!P38)</f>
        <v>0</v>
      </c>
      <c r="P37" s="42">
        <f>IF('Дата индикатора'!Q38="нет данных","x",$P$2-'Дата индикатора'!Q38)</f>
        <v>0</v>
      </c>
      <c r="Q37" s="42">
        <f>IF('Дата индикатора'!R38="нет данных","x",$Q$2-'Дата индикатора'!R38)</f>
        <v>0</v>
      </c>
      <c r="R37" s="42">
        <f>IF('Дата индикатора'!S38="нет данных","x",$R$2-'Дата индикатора'!S38)</f>
        <v>0</v>
      </c>
      <c r="S37" s="42">
        <f>IF('Дата индикатора'!T38="нет данных","x",$S$2-'Дата индикатора'!T38)</f>
        <v>10</v>
      </c>
      <c r="T37" s="42">
        <f>IF('Дата индикатора'!U38="нет данных","x",$T$2-'Дата индикатора'!U38)</f>
        <v>10</v>
      </c>
      <c r="U37" s="42">
        <f>IF('Дата индикатора'!V38="нет данных","x",$U$2-'Дата индикатора'!V38)</f>
        <v>0</v>
      </c>
      <c r="V37" s="42">
        <f>IF('Дата индикатора'!W38="нет данных","x",$V$2-'Дата индикатора'!W38)</f>
        <v>0</v>
      </c>
      <c r="W37" s="42">
        <f>IF('Дата индикатора'!X38="нет данных","x",$W$2-'Дата индикатора'!X38)</f>
        <v>0</v>
      </c>
      <c r="X37" s="42">
        <f>IF('Дата индикатора'!Y38="нет данных","x",$X$2-'Дата индикатора'!Y38)</f>
        <v>0</v>
      </c>
      <c r="Y37" s="42">
        <f>IF('Дата индикатора'!Z38="нет данных","x",$Y$2-'Дата индикатора'!Z38)</f>
        <v>0</v>
      </c>
      <c r="Z37" s="42">
        <f>IF('Дата индикатора'!AA38="нет данных","x",$Z$2-'Дата индикатора'!AA38)</f>
        <v>0</v>
      </c>
      <c r="AA37" s="42">
        <f>IF('Дата индикатора'!AB38="нет данных","x",$AA$2-'Дата индикатора'!AB38)</f>
        <v>0</v>
      </c>
      <c r="AB37" s="42">
        <f>IF('Дата индикатора'!AC38="нет данных","x",$AB$2-'Дата индикатора'!AC38)</f>
        <v>0</v>
      </c>
      <c r="AC37" s="42">
        <f>IF('Дата индикатора'!AD38="нет данных","x",$AC$2-'Дата индикатора'!AD38)</f>
        <v>0</v>
      </c>
      <c r="AD37" s="42">
        <f>IF('Дата индикатора'!AE38="нет данных","x",$AD$2-'Дата индикатора'!AE38)</f>
        <v>0</v>
      </c>
      <c r="AE37" s="42">
        <f>IF('Дата индикатора'!AF38="нет данных","x",$AE$2-'Дата индикатора'!AF38)</f>
        <v>0</v>
      </c>
      <c r="AF37" s="42">
        <f>IF('Дата индикатора'!AG38="нет данных","x",$AF$2-'Дата индикатора'!AG38)</f>
        <v>0</v>
      </c>
      <c r="AG37" s="42">
        <f>IF('Дата индикатора'!AH38="нет данных","x",$AG$2-'Дата индикатора'!AH38)</f>
        <v>0</v>
      </c>
      <c r="AH37" s="42">
        <f>IF('Дата индикатора'!AI38="нет данных","x",$AH$2-'Дата индикатора'!AI38)</f>
        <v>0</v>
      </c>
      <c r="AI37" s="42">
        <f>IF('Дата индикатора'!AJ38="нет данных","x",$AI$2-'Дата индикатора'!AJ38)</f>
        <v>0</v>
      </c>
      <c r="AJ37" s="42">
        <f>IF('Дата индикатора'!AK38="нет данных","x",$AJ$2-'Дата индикатора'!AK38)</f>
        <v>1</v>
      </c>
      <c r="AK37" s="42" t="str">
        <f>IF('Дата индикатора'!AL38="нет данных","x",$AK$2-'Дата индикатора'!AL38)</f>
        <v>x</v>
      </c>
      <c r="AL37" s="42">
        <f>IF('Дата индикатора'!AM38="нет данных","x",$AL$2-'Дата индикатора'!AM38)</f>
        <v>0</v>
      </c>
      <c r="AM37" s="42">
        <f>IF('Дата индикатора'!AN38="нет данных","x",$AM$2-'Дата индикатора'!AN38)</f>
        <v>0</v>
      </c>
      <c r="AN37" s="42">
        <f>IF('Дата индикатора'!AO38="нет данных","x",$AN$2-'Дата индикатора'!AO38)</f>
        <v>0</v>
      </c>
      <c r="AO37" s="42">
        <f>IF('Дата индикатора'!AP38="нет данных","x",$AO$2-'Дата индикатора'!AP38)</f>
        <v>0</v>
      </c>
      <c r="AP37" s="42">
        <f>IF('Дата индикатора'!AQ38="нет данных","x",$AP$2-'Дата индикатора'!AQ38)</f>
        <v>0</v>
      </c>
      <c r="AQ37" s="42">
        <f>IF('Дата индикатора'!AR38="нет данных","x",$AQ$2-'Дата индикатора'!AR38)</f>
        <v>0</v>
      </c>
      <c r="AR37" s="42">
        <f>IF('Дата индикатора'!AS38="нет данных","x",$AR$2-'Дата индикатора'!AS38)</f>
        <v>0</v>
      </c>
      <c r="AS37" s="42">
        <f>IF('Дата индикатора'!AT38="нет данных","x",$AS$2-'Дата индикатора'!AT38)</f>
        <v>2</v>
      </c>
      <c r="AT37" s="42">
        <f>IF('Дата индикатора'!AU38="нет данных","x",$AT$2-'Дата индикатора'!AU38)</f>
        <v>0</v>
      </c>
      <c r="AU37" s="42">
        <f>IF('Дата индикатора'!AV38="нет данных","x",$AU$2-'Дата индикатора'!AV38)</f>
        <v>0</v>
      </c>
      <c r="AV37" s="42">
        <f>IF('Дата индикатора'!AW38="нет данных","x",$AV$2-'Дата индикатора'!AW38)</f>
        <v>0</v>
      </c>
      <c r="AW37" s="42">
        <f>IF('Дата индикатора'!AX38="нет данных","x",$AW$2-'Дата индикатора'!AX38)</f>
        <v>0</v>
      </c>
      <c r="AX37" s="42">
        <f>IF('Дата индикатора'!AY38="нет данных","x",$AX$2-'Дата индикатора'!AY38)</f>
        <v>0</v>
      </c>
      <c r="AY37" s="42">
        <f>IF('Дата индикатора'!AZ38="нет данных","x",$AY$2-'Дата индикатора'!AZ38)</f>
        <v>0</v>
      </c>
      <c r="AZ37" s="42">
        <f>IF('Дата индикатора'!BA38="нет данных","x",$AZ$2-'Дата индикатора'!BA38)</f>
        <v>0</v>
      </c>
      <c r="BA37" s="42">
        <f>IF('Дата индикатора'!BB38="нет данных","x",$BA$2-'Дата индикатора'!BB38)</f>
        <v>0</v>
      </c>
      <c r="BB37" s="42">
        <f>IF('Дата индикатора'!BC38="нет данных","x",$BB$2-'Дата индикатора'!BC38)</f>
        <v>0</v>
      </c>
      <c r="BC37" s="42">
        <f>IF('Дата индикатора'!BD38="нет данных","x",$BC$2-'Дата индикатора'!BD38)</f>
        <v>0</v>
      </c>
      <c r="BD37" s="42">
        <f>IF('Дата индикатора'!BE38="нет данных","x",$BD$2-'Дата индикатора'!BE38)</f>
        <v>1</v>
      </c>
      <c r="BE37" s="42">
        <f>IF('Дата индикатора'!BF38="нет данных","x",$BE$2-'Дата индикатора'!BF38)</f>
        <v>1</v>
      </c>
      <c r="BF37" s="42">
        <f>IF('Дата индикатора'!BG38="нет данных","x",$BF$2-'Дата индикатора'!BG38)</f>
        <v>1</v>
      </c>
      <c r="BG37" s="42">
        <f>IF('Дата индикатора'!BH38="нет данных","x",$BG$2-'Дата индикатора'!BH38)</f>
        <v>0</v>
      </c>
      <c r="BH37" s="4">
        <f t="shared" si="5"/>
        <v>41</v>
      </c>
      <c r="BI37" s="43">
        <f t="shared" si="4"/>
        <v>0.7192982456140351</v>
      </c>
      <c r="BJ37" s="4">
        <f t="shared" si="6"/>
        <v>10</v>
      </c>
      <c r="BK37" s="43">
        <f t="shared" si="7"/>
        <v>2.1089149614335629</v>
      </c>
      <c r="BL37" s="45">
        <f t="shared" si="8"/>
        <v>0</v>
      </c>
    </row>
    <row r="38" spans="1:64" x14ac:dyDescent="0.25">
      <c r="A38" t="s">
        <v>83</v>
      </c>
      <c r="B38" s="42">
        <f>IF('Дата индикатора'!C39="нет данных","x",$B$2-'Дата индикатора'!C39)</f>
        <v>0</v>
      </c>
      <c r="C38" s="42">
        <f>IF('Дата индикатора'!D39="нет данных","x",$C$2-'Дата индикатора'!D39)</f>
        <v>0</v>
      </c>
      <c r="D38" s="42">
        <f>IF('Дата индикатора'!E39="нет данных","x",$C$2-'Дата индикатора'!E39)</f>
        <v>5</v>
      </c>
      <c r="E38" s="42">
        <f>IF('Дата индикатора'!F39="нет данных","x",$E$2-'Дата индикатора'!F39)</f>
        <v>5</v>
      </c>
      <c r="F38" s="42">
        <f>IF('Дата индикатора'!G39="нет данных","x",$F$2-'Дата индикатора'!G39)</f>
        <v>0</v>
      </c>
      <c r="G38" s="42">
        <f>IF('Дата индикатора'!H39="нет данных","x",$G$2-'Дата индикатора'!H39)</f>
        <v>0</v>
      </c>
      <c r="H38" s="42">
        <f>IF('Дата индикатора'!I39="нет данных","x",$H$2-'Дата индикатора'!I39)</f>
        <v>0</v>
      </c>
      <c r="I38" s="42">
        <f>IF('Дата индикатора'!J39="нет данных","x",$I$2-'Дата индикатора'!J39)</f>
        <v>0</v>
      </c>
      <c r="J38" s="42">
        <f>IF('Дата индикатора'!K39="нет данных","x",$J$2-'Дата индикатора'!K39)</f>
        <v>0</v>
      </c>
      <c r="K38" s="42">
        <f>IF('Дата индикатора'!L39="нет данных","x",$K$2-'Дата индикатора'!L39)</f>
        <v>0</v>
      </c>
      <c r="L38" s="42">
        <f>IF('Дата индикатора'!M39="нет данных","x",$L$2-'Дата индикатора'!M39)</f>
        <v>0</v>
      </c>
      <c r="M38" s="42">
        <f>IF('Дата индикатора'!N39="нет данных","x",$M$2-'Дата индикатора'!N39)</f>
        <v>0</v>
      </c>
      <c r="N38" s="42">
        <f>IF('Дата индикатора'!O39="нет данных","x",$N$2-'Дата индикатора'!O39)</f>
        <v>5</v>
      </c>
      <c r="O38" s="42">
        <f>IF('Дата индикатора'!P39="нет данных","x",$O$2-'Дата индикатора'!P39)</f>
        <v>0</v>
      </c>
      <c r="P38" s="42">
        <f>IF('Дата индикатора'!Q39="нет данных","x",$P$2-'Дата индикатора'!Q39)</f>
        <v>0</v>
      </c>
      <c r="Q38" s="42">
        <f>IF('Дата индикатора'!R39="нет данных","x",$Q$2-'Дата индикатора'!R39)</f>
        <v>0</v>
      </c>
      <c r="R38" s="42">
        <f>IF('Дата индикатора'!S39="нет данных","x",$R$2-'Дата индикатора'!S39)</f>
        <v>0</v>
      </c>
      <c r="S38" s="42">
        <f>IF('Дата индикатора'!T39="нет данных","x",$S$2-'Дата индикатора'!T39)</f>
        <v>10</v>
      </c>
      <c r="T38" s="42">
        <f>IF('Дата индикатора'!U39="нет данных","x",$T$2-'Дата индикатора'!U39)</f>
        <v>10</v>
      </c>
      <c r="U38" s="42">
        <f>IF('Дата индикатора'!V39="нет данных","x",$U$2-'Дата индикатора'!V39)</f>
        <v>0</v>
      </c>
      <c r="V38" s="42">
        <f>IF('Дата индикатора'!W39="нет данных","x",$V$2-'Дата индикатора'!W39)</f>
        <v>0</v>
      </c>
      <c r="W38" s="42">
        <f>IF('Дата индикатора'!X39="нет данных","x",$W$2-'Дата индикатора'!X39)</f>
        <v>0</v>
      </c>
      <c r="X38" s="42">
        <f>IF('Дата индикатора'!Y39="нет данных","x",$X$2-'Дата индикатора'!Y39)</f>
        <v>0</v>
      </c>
      <c r="Y38" s="42">
        <f>IF('Дата индикатора'!Z39="нет данных","x",$Y$2-'Дата индикатора'!Z39)</f>
        <v>0</v>
      </c>
      <c r="Z38" s="42">
        <f>IF('Дата индикатора'!AA39="нет данных","x",$Z$2-'Дата индикатора'!AA39)</f>
        <v>0</v>
      </c>
      <c r="AA38" s="42">
        <f>IF('Дата индикатора'!AB39="нет данных","x",$AA$2-'Дата индикатора'!AB39)</f>
        <v>0</v>
      </c>
      <c r="AB38" s="42">
        <f>IF('Дата индикатора'!AC39="нет данных","x",$AB$2-'Дата индикатора'!AC39)</f>
        <v>0</v>
      </c>
      <c r="AC38" s="42">
        <f>IF('Дата индикатора'!AD39="нет данных","x",$AC$2-'Дата индикатора'!AD39)</f>
        <v>0</v>
      </c>
      <c r="AD38" s="42">
        <f>IF('Дата индикатора'!AE39="нет данных","x",$AD$2-'Дата индикатора'!AE39)</f>
        <v>0</v>
      </c>
      <c r="AE38" s="42">
        <f>IF('Дата индикатора'!AF39="нет данных","x",$AE$2-'Дата индикатора'!AF39)</f>
        <v>0</v>
      </c>
      <c r="AF38" s="42">
        <f>IF('Дата индикатора'!AG39="нет данных","x",$AF$2-'Дата индикатора'!AG39)</f>
        <v>0</v>
      </c>
      <c r="AG38" s="42">
        <f>IF('Дата индикатора'!AH39="нет данных","x",$AG$2-'Дата индикатора'!AH39)</f>
        <v>0</v>
      </c>
      <c r="AH38" s="42">
        <f>IF('Дата индикатора'!AI39="нет данных","x",$AH$2-'Дата индикатора'!AI39)</f>
        <v>0</v>
      </c>
      <c r="AI38" s="42">
        <f>IF('Дата индикатора'!AJ39="нет данных","x",$AI$2-'Дата индикатора'!AJ39)</f>
        <v>0</v>
      </c>
      <c r="AJ38" s="42">
        <f>IF('Дата индикатора'!AK39="нет данных","x",$AJ$2-'Дата индикатора'!AK39)</f>
        <v>1</v>
      </c>
      <c r="AK38" s="42" t="str">
        <f>IF('Дата индикатора'!AL39="нет данных","x",$AK$2-'Дата индикатора'!AL39)</f>
        <v>x</v>
      </c>
      <c r="AL38" s="42">
        <f>IF('Дата индикатора'!AM39="нет данных","x",$AL$2-'Дата индикатора'!AM39)</f>
        <v>0</v>
      </c>
      <c r="AM38" s="42">
        <f>IF('Дата индикатора'!AN39="нет данных","x",$AM$2-'Дата индикатора'!AN39)</f>
        <v>0</v>
      </c>
      <c r="AN38" s="42">
        <f>IF('Дата индикатора'!AO39="нет данных","x",$AN$2-'Дата индикатора'!AO39)</f>
        <v>0</v>
      </c>
      <c r="AO38" s="42">
        <f>IF('Дата индикатора'!AP39="нет данных","x",$AO$2-'Дата индикатора'!AP39)</f>
        <v>0</v>
      </c>
      <c r="AP38" s="42">
        <f>IF('Дата индикатора'!AQ39="нет данных","x",$AP$2-'Дата индикатора'!AQ39)</f>
        <v>0</v>
      </c>
      <c r="AQ38" s="42">
        <f>IF('Дата индикатора'!AR39="нет данных","x",$AQ$2-'Дата индикатора'!AR39)</f>
        <v>0</v>
      </c>
      <c r="AR38" s="42">
        <f>IF('Дата индикатора'!AS39="нет данных","x",$AR$2-'Дата индикатора'!AS39)</f>
        <v>0</v>
      </c>
      <c r="AS38" s="42">
        <f>IF('Дата индикатора'!AT39="нет данных","x",$AS$2-'Дата индикатора'!AT39)</f>
        <v>2</v>
      </c>
      <c r="AT38" s="42">
        <f>IF('Дата индикатора'!AU39="нет данных","x",$AT$2-'Дата индикатора'!AU39)</f>
        <v>0</v>
      </c>
      <c r="AU38" s="42">
        <f>IF('Дата индикатора'!AV39="нет данных","x",$AU$2-'Дата индикатора'!AV39)</f>
        <v>0</v>
      </c>
      <c r="AV38" s="42">
        <f>IF('Дата индикатора'!AW39="нет данных","x",$AV$2-'Дата индикатора'!AW39)</f>
        <v>0</v>
      </c>
      <c r="AW38" s="42">
        <f>IF('Дата индикатора'!AX39="нет данных","x",$AW$2-'Дата индикатора'!AX39)</f>
        <v>0</v>
      </c>
      <c r="AX38" s="42">
        <f>IF('Дата индикатора'!AY39="нет данных","x",$AX$2-'Дата индикатора'!AY39)</f>
        <v>0</v>
      </c>
      <c r="AY38" s="42">
        <f>IF('Дата индикатора'!AZ39="нет данных","x",$AY$2-'Дата индикатора'!AZ39)</f>
        <v>0</v>
      </c>
      <c r="AZ38" s="42">
        <f>IF('Дата индикатора'!BA39="нет данных","x",$AZ$2-'Дата индикатора'!BA39)</f>
        <v>0</v>
      </c>
      <c r="BA38" s="42">
        <f>IF('Дата индикатора'!BB39="нет данных","x",$BA$2-'Дата индикатора'!BB39)</f>
        <v>0</v>
      </c>
      <c r="BB38" s="42">
        <f>IF('Дата индикатора'!BC39="нет данных","x",$BB$2-'Дата индикатора'!BC39)</f>
        <v>0</v>
      </c>
      <c r="BC38" s="42">
        <f>IF('Дата индикатора'!BD39="нет данных","x",$BC$2-'Дата индикатора'!BD39)</f>
        <v>0</v>
      </c>
      <c r="BD38" s="42">
        <f>IF('Дата индикатора'!BE39="нет данных","x",$BD$2-'Дата индикатора'!BE39)</f>
        <v>1</v>
      </c>
      <c r="BE38" s="42">
        <f>IF('Дата индикатора'!BF39="нет данных","x",$BE$2-'Дата индикатора'!BF39)</f>
        <v>1</v>
      </c>
      <c r="BF38" s="42">
        <f>IF('Дата индикатора'!BG39="нет данных","x",$BF$2-'Дата индикатора'!BG39)</f>
        <v>1</v>
      </c>
      <c r="BG38" s="42">
        <f>IF('Дата индикатора'!BH39="нет данных","x",$BG$2-'Дата индикатора'!BH39)</f>
        <v>0</v>
      </c>
      <c r="BH38" s="4">
        <f t="shared" si="5"/>
        <v>41</v>
      </c>
      <c r="BI38" s="43">
        <f t="shared" si="4"/>
        <v>0.7192982456140351</v>
      </c>
      <c r="BJ38" s="4">
        <f t="shared" si="6"/>
        <v>10</v>
      </c>
      <c r="BK38" s="43">
        <f t="shared" si="7"/>
        <v>2.1089149614335629</v>
      </c>
      <c r="BL38" s="45">
        <f t="shared" si="8"/>
        <v>0</v>
      </c>
    </row>
    <row r="39" spans="1:64" x14ac:dyDescent="0.25">
      <c r="A39" t="s">
        <v>84</v>
      </c>
      <c r="B39" s="42">
        <f>IF('Дата индикатора'!C40="нет данных","x",$B$2-'Дата индикатора'!C40)</f>
        <v>0</v>
      </c>
      <c r="C39" s="42">
        <f>IF('Дата индикатора'!D40="нет данных","x",$C$2-'Дата индикатора'!D40)</f>
        <v>0</v>
      </c>
      <c r="D39" s="42">
        <f>IF('Дата индикатора'!E40="нет данных","x",$C$2-'Дата индикатора'!E40)</f>
        <v>5</v>
      </c>
      <c r="E39" s="42">
        <f>IF('Дата индикатора'!F40="нет данных","x",$E$2-'Дата индикатора'!F40)</f>
        <v>5</v>
      </c>
      <c r="F39" s="42">
        <f>IF('Дата индикатора'!G40="нет данных","x",$F$2-'Дата индикатора'!G40)</f>
        <v>0</v>
      </c>
      <c r="G39" s="42">
        <f>IF('Дата индикатора'!H40="нет данных","x",$G$2-'Дата индикатора'!H40)</f>
        <v>0</v>
      </c>
      <c r="H39" s="42">
        <f>IF('Дата индикатора'!I40="нет данных","x",$H$2-'Дата индикатора'!I40)</f>
        <v>0</v>
      </c>
      <c r="I39" s="42">
        <f>IF('Дата индикатора'!J40="нет данных","x",$I$2-'Дата индикатора'!J40)</f>
        <v>0</v>
      </c>
      <c r="J39" s="42">
        <f>IF('Дата индикатора'!K40="нет данных","x",$J$2-'Дата индикатора'!K40)</f>
        <v>0</v>
      </c>
      <c r="K39" s="42">
        <f>IF('Дата индикатора'!L40="нет данных","x",$K$2-'Дата индикатора'!L40)</f>
        <v>0</v>
      </c>
      <c r="L39" s="42">
        <f>IF('Дата индикатора'!M40="нет данных","x",$L$2-'Дата индикатора'!M40)</f>
        <v>0</v>
      </c>
      <c r="M39" s="42">
        <f>IF('Дата индикатора'!N40="нет данных","x",$M$2-'Дата индикатора'!N40)</f>
        <v>0</v>
      </c>
      <c r="N39" s="42">
        <f>IF('Дата индикатора'!O40="нет данных","x",$N$2-'Дата индикатора'!O40)</f>
        <v>5</v>
      </c>
      <c r="O39" s="42">
        <f>IF('Дата индикатора'!P40="нет данных","x",$O$2-'Дата индикатора'!P40)</f>
        <v>0</v>
      </c>
      <c r="P39" s="42">
        <f>IF('Дата индикатора'!Q40="нет данных","x",$P$2-'Дата индикатора'!Q40)</f>
        <v>0</v>
      </c>
      <c r="Q39" s="42">
        <f>IF('Дата индикатора'!R40="нет данных","x",$Q$2-'Дата индикатора'!R40)</f>
        <v>0</v>
      </c>
      <c r="R39" s="42">
        <f>IF('Дата индикатора'!S40="нет данных","x",$R$2-'Дата индикатора'!S40)</f>
        <v>0</v>
      </c>
      <c r="S39" s="42">
        <f>IF('Дата индикатора'!T40="нет данных","x",$S$2-'Дата индикатора'!T40)</f>
        <v>10</v>
      </c>
      <c r="T39" s="42">
        <f>IF('Дата индикатора'!U40="нет данных","x",$T$2-'Дата индикатора'!U40)</f>
        <v>10</v>
      </c>
      <c r="U39" s="42">
        <f>IF('Дата индикатора'!V40="нет данных","x",$U$2-'Дата индикатора'!V40)</f>
        <v>0</v>
      </c>
      <c r="V39" s="42">
        <f>IF('Дата индикатора'!W40="нет данных","x",$V$2-'Дата индикатора'!W40)</f>
        <v>0</v>
      </c>
      <c r="W39" s="42">
        <f>IF('Дата индикатора'!X40="нет данных","x",$W$2-'Дата индикатора'!X40)</f>
        <v>0</v>
      </c>
      <c r="X39" s="42">
        <f>IF('Дата индикатора'!Y40="нет данных","x",$X$2-'Дата индикатора'!Y40)</f>
        <v>0</v>
      </c>
      <c r="Y39" s="42">
        <f>IF('Дата индикатора'!Z40="нет данных","x",$Y$2-'Дата индикатора'!Z40)</f>
        <v>0</v>
      </c>
      <c r="Z39" s="42">
        <f>IF('Дата индикатора'!AA40="нет данных","x",$Z$2-'Дата индикатора'!AA40)</f>
        <v>0</v>
      </c>
      <c r="AA39" s="42">
        <f>IF('Дата индикатора'!AB40="нет данных","x",$AA$2-'Дата индикатора'!AB40)</f>
        <v>0</v>
      </c>
      <c r="AB39" s="42">
        <f>IF('Дата индикатора'!AC40="нет данных","x",$AB$2-'Дата индикатора'!AC40)</f>
        <v>0</v>
      </c>
      <c r="AC39" s="42">
        <f>IF('Дата индикатора'!AD40="нет данных","x",$AC$2-'Дата индикатора'!AD40)</f>
        <v>0</v>
      </c>
      <c r="AD39" s="42">
        <f>IF('Дата индикатора'!AE40="нет данных","x",$AD$2-'Дата индикатора'!AE40)</f>
        <v>0</v>
      </c>
      <c r="AE39" s="42">
        <f>IF('Дата индикатора'!AF40="нет данных","x",$AE$2-'Дата индикатора'!AF40)</f>
        <v>0</v>
      </c>
      <c r="AF39" s="42">
        <f>IF('Дата индикатора'!AG40="нет данных","x",$AF$2-'Дата индикатора'!AG40)</f>
        <v>0</v>
      </c>
      <c r="AG39" s="42">
        <f>IF('Дата индикатора'!AH40="нет данных","x",$AG$2-'Дата индикатора'!AH40)</f>
        <v>0</v>
      </c>
      <c r="AH39" s="42">
        <f>IF('Дата индикатора'!AI40="нет данных","x",$AH$2-'Дата индикатора'!AI40)</f>
        <v>0</v>
      </c>
      <c r="AI39" s="42">
        <f>IF('Дата индикатора'!AJ40="нет данных","x",$AI$2-'Дата индикатора'!AJ40)</f>
        <v>0</v>
      </c>
      <c r="AJ39" s="42">
        <f>IF('Дата индикатора'!AK40="нет данных","x",$AJ$2-'Дата индикатора'!AK40)</f>
        <v>1</v>
      </c>
      <c r="AK39" s="42" t="str">
        <f>IF('Дата индикатора'!AL40="нет данных","x",$AK$2-'Дата индикатора'!AL40)</f>
        <v>x</v>
      </c>
      <c r="AL39" s="42">
        <f>IF('Дата индикатора'!AM40="нет данных","x",$AL$2-'Дата индикатора'!AM40)</f>
        <v>0</v>
      </c>
      <c r="AM39" s="42">
        <f>IF('Дата индикатора'!AN40="нет данных","x",$AM$2-'Дата индикатора'!AN40)</f>
        <v>0</v>
      </c>
      <c r="AN39" s="42">
        <f>IF('Дата индикатора'!AO40="нет данных","x",$AN$2-'Дата индикатора'!AO40)</f>
        <v>0</v>
      </c>
      <c r="AO39" s="42">
        <f>IF('Дата индикатора'!AP40="нет данных","x",$AO$2-'Дата индикатора'!AP40)</f>
        <v>0</v>
      </c>
      <c r="AP39" s="42">
        <f>IF('Дата индикатора'!AQ40="нет данных","x",$AP$2-'Дата индикатора'!AQ40)</f>
        <v>0</v>
      </c>
      <c r="AQ39" s="42">
        <f>IF('Дата индикатора'!AR40="нет данных","x",$AQ$2-'Дата индикатора'!AR40)</f>
        <v>0</v>
      </c>
      <c r="AR39" s="42">
        <f>IF('Дата индикатора'!AS40="нет данных","x",$AR$2-'Дата индикатора'!AS40)</f>
        <v>0</v>
      </c>
      <c r="AS39" s="42">
        <f>IF('Дата индикатора'!AT40="нет данных","x",$AS$2-'Дата индикатора'!AT40)</f>
        <v>2</v>
      </c>
      <c r="AT39" s="42">
        <f>IF('Дата индикатора'!AU40="нет данных","x",$AT$2-'Дата индикатора'!AU40)</f>
        <v>0</v>
      </c>
      <c r="AU39" s="42">
        <f>IF('Дата индикатора'!AV40="нет данных","x",$AU$2-'Дата индикатора'!AV40)</f>
        <v>0</v>
      </c>
      <c r="AV39" s="42">
        <f>IF('Дата индикатора'!AW40="нет данных","x",$AV$2-'Дата индикатора'!AW40)</f>
        <v>0</v>
      </c>
      <c r="AW39" s="42">
        <f>IF('Дата индикатора'!AX40="нет данных","x",$AW$2-'Дата индикатора'!AX40)</f>
        <v>0</v>
      </c>
      <c r="AX39" s="42">
        <f>IF('Дата индикатора'!AY40="нет данных","x",$AX$2-'Дата индикатора'!AY40)</f>
        <v>0</v>
      </c>
      <c r="AY39" s="42">
        <f>IF('Дата индикатора'!AZ40="нет данных","x",$AY$2-'Дата индикатора'!AZ40)</f>
        <v>0</v>
      </c>
      <c r="AZ39" s="42">
        <f>IF('Дата индикатора'!BA40="нет данных","x",$AZ$2-'Дата индикатора'!BA40)</f>
        <v>0</v>
      </c>
      <c r="BA39" s="42">
        <f>IF('Дата индикатора'!BB40="нет данных","x",$BA$2-'Дата индикатора'!BB40)</f>
        <v>0</v>
      </c>
      <c r="BB39" s="42">
        <f>IF('Дата индикатора'!BC40="нет данных","x",$BB$2-'Дата индикатора'!BC40)</f>
        <v>0</v>
      </c>
      <c r="BC39" s="42">
        <f>IF('Дата индикатора'!BD40="нет данных","x",$BC$2-'Дата индикатора'!BD40)</f>
        <v>0</v>
      </c>
      <c r="BD39" s="42">
        <f>IF('Дата индикатора'!BE40="нет данных","x",$BD$2-'Дата индикатора'!BE40)</f>
        <v>1</v>
      </c>
      <c r="BE39" s="42">
        <f>IF('Дата индикатора'!BF40="нет данных","x",$BE$2-'Дата индикатора'!BF40)</f>
        <v>1</v>
      </c>
      <c r="BF39" s="42">
        <f>IF('Дата индикатора'!BG40="нет данных","x",$BF$2-'Дата индикатора'!BG40)</f>
        <v>1</v>
      </c>
      <c r="BG39" s="42">
        <f>IF('Дата индикатора'!BH40="нет данных","x",$BG$2-'Дата индикатора'!BH40)</f>
        <v>0</v>
      </c>
      <c r="BH39" s="4">
        <f t="shared" si="5"/>
        <v>41</v>
      </c>
      <c r="BI39" s="43">
        <f t="shared" si="4"/>
        <v>0.7192982456140351</v>
      </c>
      <c r="BJ39" s="4">
        <f t="shared" si="6"/>
        <v>10</v>
      </c>
      <c r="BK39" s="43">
        <f t="shared" si="7"/>
        <v>2.1089149614335629</v>
      </c>
      <c r="BL39" s="45">
        <f t="shared" si="8"/>
        <v>0</v>
      </c>
    </row>
    <row r="40" spans="1:64" x14ac:dyDescent="0.25">
      <c r="A40" t="s">
        <v>85</v>
      </c>
      <c r="B40" s="42">
        <f>IF('Дата индикатора'!C41="нет данных","x",$B$2-'Дата индикатора'!C41)</f>
        <v>0</v>
      </c>
      <c r="C40" s="42">
        <f>IF('Дата индикатора'!D41="нет данных","x",$C$2-'Дата индикатора'!D41)</f>
        <v>0</v>
      </c>
      <c r="D40" s="42">
        <f>IF('Дата индикатора'!E41="нет данных","x",$C$2-'Дата индикатора'!E41)</f>
        <v>5</v>
      </c>
      <c r="E40" s="42">
        <f>IF('Дата индикатора'!F41="нет данных","x",$E$2-'Дата индикатора'!F41)</f>
        <v>5</v>
      </c>
      <c r="F40" s="42">
        <f>IF('Дата индикатора'!G41="нет данных","x",$F$2-'Дата индикатора'!G41)</f>
        <v>0</v>
      </c>
      <c r="G40" s="42">
        <f>IF('Дата индикатора'!H41="нет данных","x",$G$2-'Дата индикатора'!H41)</f>
        <v>0</v>
      </c>
      <c r="H40" s="42">
        <f>IF('Дата индикатора'!I41="нет данных","x",$H$2-'Дата индикатора'!I41)</f>
        <v>0</v>
      </c>
      <c r="I40" s="42">
        <f>IF('Дата индикатора'!J41="нет данных","x",$I$2-'Дата индикатора'!J41)</f>
        <v>0</v>
      </c>
      <c r="J40" s="42">
        <f>IF('Дата индикатора'!K41="нет данных","x",$J$2-'Дата индикатора'!K41)</f>
        <v>0</v>
      </c>
      <c r="K40" s="42">
        <f>IF('Дата индикатора'!L41="нет данных","x",$K$2-'Дата индикатора'!L41)</f>
        <v>0</v>
      </c>
      <c r="L40" s="42">
        <f>IF('Дата индикатора'!M41="нет данных","x",$L$2-'Дата индикатора'!M41)</f>
        <v>0</v>
      </c>
      <c r="M40" s="42">
        <f>IF('Дата индикатора'!N41="нет данных","x",$M$2-'Дата индикатора'!N41)</f>
        <v>0</v>
      </c>
      <c r="N40" s="42">
        <f>IF('Дата индикатора'!O41="нет данных","x",$N$2-'Дата индикатора'!O41)</f>
        <v>5</v>
      </c>
      <c r="O40" s="42">
        <f>IF('Дата индикатора'!P41="нет данных","x",$O$2-'Дата индикатора'!P41)</f>
        <v>0</v>
      </c>
      <c r="P40" s="42">
        <f>IF('Дата индикатора'!Q41="нет данных","x",$P$2-'Дата индикатора'!Q41)</f>
        <v>0</v>
      </c>
      <c r="Q40" s="42">
        <f>IF('Дата индикатора'!R41="нет данных","x",$Q$2-'Дата индикатора'!R41)</f>
        <v>0</v>
      </c>
      <c r="R40" s="42">
        <f>IF('Дата индикатора'!S41="нет данных","x",$R$2-'Дата индикатора'!S41)</f>
        <v>0</v>
      </c>
      <c r="S40" s="42">
        <f>IF('Дата индикатора'!T41="нет данных","x",$S$2-'Дата индикатора'!T41)</f>
        <v>10</v>
      </c>
      <c r="T40" s="42">
        <f>IF('Дата индикатора'!U41="нет данных","x",$T$2-'Дата индикатора'!U41)</f>
        <v>10</v>
      </c>
      <c r="U40" s="42">
        <f>IF('Дата индикатора'!V41="нет данных","x",$U$2-'Дата индикатора'!V41)</f>
        <v>0</v>
      </c>
      <c r="V40" s="42">
        <f>IF('Дата индикатора'!W41="нет данных","x",$V$2-'Дата индикатора'!W41)</f>
        <v>0</v>
      </c>
      <c r="W40" s="42">
        <f>IF('Дата индикатора'!X41="нет данных","x",$W$2-'Дата индикатора'!X41)</f>
        <v>0</v>
      </c>
      <c r="X40" s="42">
        <f>IF('Дата индикатора'!Y41="нет данных","x",$X$2-'Дата индикатора'!Y41)</f>
        <v>0</v>
      </c>
      <c r="Y40" s="42">
        <f>IF('Дата индикатора'!Z41="нет данных","x",$Y$2-'Дата индикатора'!Z41)</f>
        <v>0</v>
      </c>
      <c r="Z40" s="42">
        <f>IF('Дата индикатора'!AA41="нет данных","x",$Z$2-'Дата индикатора'!AA41)</f>
        <v>0</v>
      </c>
      <c r="AA40" s="42">
        <f>IF('Дата индикатора'!AB41="нет данных","x",$AA$2-'Дата индикатора'!AB41)</f>
        <v>0</v>
      </c>
      <c r="AB40" s="42">
        <f>IF('Дата индикатора'!AC41="нет данных","x",$AB$2-'Дата индикатора'!AC41)</f>
        <v>0</v>
      </c>
      <c r="AC40" s="42">
        <f>IF('Дата индикатора'!AD41="нет данных","x",$AC$2-'Дата индикатора'!AD41)</f>
        <v>0</v>
      </c>
      <c r="AD40" s="42">
        <f>IF('Дата индикатора'!AE41="нет данных","x",$AD$2-'Дата индикатора'!AE41)</f>
        <v>0</v>
      </c>
      <c r="AE40" s="42">
        <f>IF('Дата индикатора'!AF41="нет данных","x",$AE$2-'Дата индикатора'!AF41)</f>
        <v>0</v>
      </c>
      <c r="AF40" s="42">
        <f>IF('Дата индикатора'!AG41="нет данных","x",$AF$2-'Дата индикатора'!AG41)</f>
        <v>0</v>
      </c>
      <c r="AG40" s="42">
        <f>IF('Дата индикатора'!AH41="нет данных","x",$AG$2-'Дата индикатора'!AH41)</f>
        <v>0</v>
      </c>
      <c r="AH40" s="42">
        <f>IF('Дата индикатора'!AI41="нет данных","x",$AH$2-'Дата индикатора'!AI41)</f>
        <v>0</v>
      </c>
      <c r="AI40" s="42">
        <f>IF('Дата индикатора'!AJ41="нет данных","x",$AI$2-'Дата индикатора'!AJ41)</f>
        <v>0</v>
      </c>
      <c r="AJ40" s="42">
        <f>IF('Дата индикатора'!AK41="нет данных","x",$AJ$2-'Дата индикатора'!AK41)</f>
        <v>1</v>
      </c>
      <c r="AK40" s="42" t="str">
        <f>IF('Дата индикатора'!AL41="нет данных","x",$AK$2-'Дата индикатора'!AL41)</f>
        <v>x</v>
      </c>
      <c r="AL40" s="42">
        <f>IF('Дата индикатора'!AM41="нет данных","x",$AL$2-'Дата индикатора'!AM41)</f>
        <v>0</v>
      </c>
      <c r="AM40" s="42">
        <f>IF('Дата индикатора'!AN41="нет данных","x",$AM$2-'Дата индикатора'!AN41)</f>
        <v>0</v>
      </c>
      <c r="AN40" s="42">
        <f>IF('Дата индикатора'!AO41="нет данных","x",$AN$2-'Дата индикатора'!AO41)</f>
        <v>0</v>
      </c>
      <c r="AO40" s="42">
        <f>IF('Дата индикатора'!AP41="нет данных","x",$AO$2-'Дата индикатора'!AP41)</f>
        <v>0</v>
      </c>
      <c r="AP40" s="42">
        <f>IF('Дата индикатора'!AQ41="нет данных","x",$AP$2-'Дата индикатора'!AQ41)</f>
        <v>0</v>
      </c>
      <c r="AQ40" s="42">
        <f>IF('Дата индикатора'!AR41="нет данных","x",$AQ$2-'Дата индикатора'!AR41)</f>
        <v>0</v>
      </c>
      <c r="AR40" s="42">
        <f>IF('Дата индикатора'!AS41="нет данных","x",$AR$2-'Дата индикатора'!AS41)</f>
        <v>0</v>
      </c>
      <c r="AS40" s="42">
        <f>IF('Дата индикатора'!AT41="нет данных","x",$AS$2-'Дата индикатора'!AT41)</f>
        <v>2</v>
      </c>
      <c r="AT40" s="42">
        <f>IF('Дата индикатора'!AU41="нет данных","x",$AT$2-'Дата индикатора'!AU41)</f>
        <v>0</v>
      </c>
      <c r="AU40" s="42">
        <f>IF('Дата индикатора'!AV41="нет данных","x",$AU$2-'Дата индикатора'!AV41)</f>
        <v>0</v>
      </c>
      <c r="AV40" s="42">
        <f>IF('Дата индикатора'!AW41="нет данных","x",$AV$2-'Дата индикатора'!AW41)</f>
        <v>0</v>
      </c>
      <c r="AW40" s="42">
        <f>IF('Дата индикатора'!AX41="нет данных","x",$AW$2-'Дата индикатора'!AX41)</f>
        <v>0</v>
      </c>
      <c r="AX40" s="42">
        <f>IF('Дата индикатора'!AY41="нет данных","x",$AX$2-'Дата индикатора'!AY41)</f>
        <v>0</v>
      </c>
      <c r="AY40" s="42">
        <f>IF('Дата индикатора'!AZ41="нет данных","x",$AY$2-'Дата индикатора'!AZ41)</f>
        <v>0</v>
      </c>
      <c r="AZ40" s="42">
        <f>IF('Дата индикатора'!BA41="нет данных","x",$AZ$2-'Дата индикатора'!BA41)</f>
        <v>0</v>
      </c>
      <c r="BA40" s="42">
        <f>IF('Дата индикатора'!BB41="нет данных","x",$BA$2-'Дата индикатора'!BB41)</f>
        <v>0</v>
      </c>
      <c r="BB40" s="42">
        <f>IF('Дата индикатора'!BC41="нет данных","x",$BB$2-'Дата индикатора'!BC41)</f>
        <v>0</v>
      </c>
      <c r="BC40" s="42">
        <f>IF('Дата индикатора'!BD41="нет данных","x",$BC$2-'Дата индикатора'!BD41)</f>
        <v>0</v>
      </c>
      <c r="BD40" s="42">
        <f>IF('Дата индикатора'!BE41="нет данных","x",$BD$2-'Дата индикатора'!BE41)</f>
        <v>1</v>
      </c>
      <c r="BE40" s="42">
        <f>IF('Дата индикатора'!BF41="нет данных","x",$BE$2-'Дата индикатора'!BF41)</f>
        <v>1</v>
      </c>
      <c r="BF40" s="42">
        <f>IF('Дата индикатора'!BG41="нет данных","x",$BF$2-'Дата индикатора'!BG41)</f>
        <v>1</v>
      </c>
      <c r="BG40" s="42">
        <f>IF('Дата индикатора'!BH41="нет данных","x",$BG$2-'Дата индикатора'!BH41)</f>
        <v>0</v>
      </c>
      <c r="BH40" s="4">
        <f t="shared" si="5"/>
        <v>41</v>
      </c>
      <c r="BI40" s="43">
        <f t="shared" si="4"/>
        <v>0.7192982456140351</v>
      </c>
      <c r="BJ40" s="4">
        <f t="shared" si="6"/>
        <v>10</v>
      </c>
      <c r="BK40" s="43">
        <f t="shared" si="7"/>
        <v>2.1089149614335629</v>
      </c>
      <c r="BL40" s="45">
        <f t="shared" si="8"/>
        <v>0</v>
      </c>
    </row>
    <row r="41" spans="1:64" x14ac:dyDescent="0.25">
      <c r="A41" t="s">
        <v>86</v>
      </c>
      <c r="B41" s="42">
        <f>IF('Дата индикатора'!C42="нет данных","x",$B$2-'Дата индикатора'!C42)</f>
        <v>0</v>
      </c>
      <c r="C41" s="42">
        <f>IF('Дата индикатора'!D42="нет данных","x",$C$2-'Дата индикатора'!D42)</f>
        <v>0</v>
      </c>
      <c r="D41" s="42">
        <f>IF('Дата индикатора'!E42="нет данных","x",$C$2-'Дата индикатора'!E42)</f>
        <v>5</v>
      </c>
      <c r="E41" s="42">
        <f>IF('Дата индикатора'!F42="нет данных","x",$E$2-'Дата индикатора'!F42)</f>
        <v>5</v>
      </c>
      <c r="F41" s="42">
        <f>IF('Дата индикатора'!G42="нет данных","x",$F$2-'Дата индикатора'!G42)</f>
        <v>0</v>
      </c>
      <c r="G41" s="42">
        <f>IF('Дата индикатора'!H42="нет данных","x",$G$2-'Дата индикатора'!H42)</f>
        <v>0</v>
      </c>
      <c r="H41" s="42">
        <f>IF('Дата индикатора'!I42="нет данных","x",$H$2-'Дата индикатора'!I42)</f>
        <v>0</v>
      </c>
      <c r="I41" s="42">
        <f>IF('Дата индикатора'!J42="нет данных","x",$I$2-'Дата индикатора'!J42)</f>
        <v>0</v>
      </c>
      <c r="J41" s="42">
        <f>IF('Дата индикатора'!K42="нет данных","x",$J$2-'Дата индикатора'!K42)</f>
        <v>0</v>
      </c>
      <c r="K41" s="42">
        <f>IF('Дата индикатора'!L42="нет данных","x",$K$2-'Дата индикатора'!L42)</f>
        <v>0</v>
      </c>
      <c r="L41" s="42">
        <f>IF('Дата индикатора'!M42="нет данных","x",$L$2-'Дата индикатора'!M42)</f>
        <v>0</v>
      </c>
      <c r="M41" s="42">
        <f>IF('Дата индикатора'!N42="нет данных","x",$M$2-'Дата индикатора'!N42)</f>
        <v>0</v>
      </c>
      <c r="N41" s="42">
        <f>IF('Дата индикатора'!O42="нет данных","x",$N$2-'Дата индикатора'!O42)</f>
        <v>5</v>
      </c>
      <c r="O41" s="42">
        <f>IF('Дата индикатора'!P42="нет данных","x",$O$2-'Дата индикатора'!P42)</f>
        <v>0</v>
      </c>
      <c r="P41" s="42">
        <f>IF('Дата индикатора'!Q42="нет данных","x",$P$2-'Дата индикатора'!Q42)</f>
        <v>0</v>
      </c>
      <c r="Q41" s="42">
        <f>IF('Дата индикатора'!R42="нет данных","x",$Q$2-'Дата индикатора'!R42)</f>
        <v>0</v>
      </c>
      <c r="R41" s="42">
        <f>IF('Дата индикатора'!S42="нет данных","x",$R$2-'Дата индикатора'!S42)</f>
        <v>0</v>
      </c>
      <c r="S41" s="42">
        <f>IF('Дата индикатора'!T42="нет данных","x",$S$2-'Дата индикатора'!T42)</f>
        <v>10</v>
      </c>
      <c r="T41" s="42">
        <f>IF('Дата индикатора'!U42="нет данных","x",$T$2-'Дата индикатора'!U42)</f>
        <v>10</v>
      </c>
      <c r="U41" s="42">
        <f>IF('Дата индикатора'!V42="нет данных","x",$U$2-'Дата индикатора'!V42)</f>
        <v>0</v>
      </c>
      <c r="V41" s="42">
        <f>IF('Дата индикатора'!W42="нет данных","x",$V$2-'Дата индикатора'!W42)</f>
        <v>0</v>
      </c>
      <c r="W41" s="42">
        <f>IF('Дата индикатора'!X42="нет данных","x",$W$2-'Дата индикатора'!X42)</f>
        <v>0</v>
      </c>
      <c r="X41" s="42">
        <f>IF('Дата индикатора'!Y42="нет данных","x",$X$2-'Дата индикатора'!Y42)</f>
        <v>0</v>
      </c>
      <c r="Y41" s="42">
        <f>IF('Дата индикатора'!Z42="нет данных","x",$Y$2-'Дата индикатора'!Z42)</f>
        <v>0</v>
      </c>
      <c r="Z41" s="42">
        <f>IF('Дата индикатора'!AA42="нет данных","x",$Z$2-'Дата индикатора'!AA42)</f>
        <v>0</v>
      </c>
      <c r="AA41" s="42">
        <f>IF('Дата индикатора'!AB42="нет данных","x",$AA$2-'Дата индикатора'!AB42)</f>
        <v>0</v>
      </c>
      <c r="AB41" s="42">
        <f>IF('Дата индикатора'!AC42="нет данных","x",$AB$2-'Дата индикатора'!AC42)</f>
        <v>0</v>
      </c>
      <c r="AC41" s="42">
        <f>IF('Дата индикатора'!AD42="нет данных","x",$AC$2-'Дата индикатора'!AD42)</f>
        <v>0</v>
      </c>
      <c r="AD41" s="42">
        <f>IF('Дата индикатора'!AE42="нет данных","x",$AD$2-'Дата индикатора'!AE42)</f>
        <v>0</v>
      </c>
      <c r="AE41" s="42">
        <f>IF('Дата индикатора'!AF42="нет данных","x",$AE$2-'Дата индикатора'!AF42)</f>
        <v>0</v>
      </c>
      <c r="AF41" s="42">
        <f>IF('Дата индикатора'!AG42="нет данных","x",$AF$2-'Дата индикатора'!AG42)</f>
        <v>0</v>
      </c>
      <c r="AG41" s="42">
        <f>IF('Дата индикатора'!AH42="нет данных","x",$AG$2-'Дата индикатора'!AH42)</f>
        <v>0</v>
      </c>
      <c r="AH41" s="42">
        <f>IF('Дата индикатора'!AI42="нет данных","x",$AH$2-'Дата индикатора'!AI42)</f>
        <v>0</v>
      </c>
      <c r="AI41" s="42">
        <f>IF('Дата индикатора'!AJ42="нет данных","x",$AI$2-'Дата индикатора'!AJ42)</f>
        <v>0</v>
      </c>
      <c r="AJ41" s="42">
        <f>IF('Дата индикатора'!AK42="нет данных","x",$AJ$2-'Дата индикатора'!AK42)</f>
        <v>1</v>
      </c>
      <c r="AK41" s="42" t="str">
        <f>IF('Дата индикатора'!AL42="нет данных","x",$AK$2-'Дата индикатора'!AL42)</f>
        <v>x</v>
      </c>
      <c r="AL41" s="42">
        <f>IF('Дата индикатора'!AM42="нет данных","x",$AL$2-'Дата индикатора'!AM42)</f>
        <v>0</v>
      </c>
      <c r="AM41" s="42">
        <f>IF('Дата индикатора'!AN42="нет данных","x",$AM$2-'Дата индикатора'!AN42)</f>
        <v>0</v>
      </c>
      <c r="AN41" s="42">
        <f>IF('Дата индикатора'!AO42="нет данных","x",$AN$2-'Дата индикатора'!AO42)</f>
        <v>0</v>
      </c>
      <c r="AO41" s="42">
        <f>IF('Дата индикатора'!AP42="нет данных","x",$AO$2-'Дата индикатора'!AP42)</f>
        <v>0</v>
      </c>
      <c r="AP41" s="42">
        <f>IF('Дата индикатора'!AQ42="нет данных","x",$AP$2-'Дата индикатора'!AQ42)</f>
        <v>0</v>
      </c>
      <c r="AQ41" s="42">
        <f>IF('Дата индикатора'!AR42="нет данных","x",$AQ$2-'Дата индикатора'!AR42)</f>
        <v>0</v>
      </c>
      <c r="AR41" s="42">
        <f>IF('Дата индикатора'!AS42="нет данных","x",$AR$2-'Дата индикатора'!AS42)</f>
        <v>0</v>
      </c>
      <c r="AS41" s="42">
        <f>IF('Дата индикатора'!AT42="нет данных","x",$AS$2-'Дата индикатора'!AT42)</f>
        <v>2</v>
      </c>
      <c r="AT41" s="42">
        <f>IF('Дата индикатора'!AU42="нет данных","x",$AT$2-'Дата индикатора'!AU42)</f>
        <v>0</v>
      </c>
      <c r="AU41" s="42">
        <f>IF('Дата индикатора'!AV42="нет данных","x",$AU$2-'Дата индикатора'!AV42)</f>
        <v>0</v>
      </c>
      <c r="AV41" s="42">
        <f>IF('Дата индикатора'!AW42="нет данных","x",$AV$2-'Дата индикатора'!AW42)</f>
        <v>0</v>
      </c>
      <c r="AW41" s="42">
        <f>IF('Дата индикатора'!AX42="нет данных","x",$AW$2-'Дата индикатора'!AX42)</f>
        <v>0</v>
      </c>
      <c r="AX41" s="42">
        <f>IF('Дата индикатора'!AY42="нет данных","x",$AX$2-'Дата индикатора'!AY42)</f>
        <v>0</v>
      </c>
      <c r="AY41" s="42">
        <f>IF('Дата индикатора'!AZ42="нет данных","x",$AY$2-'Дата индикатора'!AZ42)</f>
        <v>0</v>
      </c>
      <c r="AZ41" s="42">
        <f>IF('Дата индикатора'!BA42="нет данных","x",$AZ$2-'Дата индикатора'!BA42)</f>
        <v>0</v>
      </c>
      <c r="BA41" s="42">
        <f>IF('Дата индикатора'!BB42="нет данных","x",$BA$2-'Дата индикатора'!BB42)</f>
        <v>0</v>
      </c>
      <c r="BB41" s="42">
        <f>IF('Дата индикатора'!BC42="нет данных","x",$BB$2-'Дата индикатора'!BC42)</f>
        <v>0</v>
      </c>
      <c r="BC41" s="42">
        <f>IF('Дата индикатора'!BD42="нет данных","x",$BC$2-'Дата индикатора'!BD42)</f>
        <v>0</v>
      </c>
      <c r="BD41" s="42">
        <f>IF('Дата индикатора'!BE42="нет данных","x",$BD$2-'Дата индикатора'!BE42)</f>
        <v>1</v>
      </c>
      <c r="BE41" s="42">
        <f>IF('Дата индикатора'!BF42="нет данных","x",$BE$2-'Дата индикатора'!BF42)</f>
        <v>1</v>
      </c>
      <c r="BF41" s="42">
        <f>IF('Дата индикатора'!BG42="нет данных","x",$BF$2-'Дата индикатора'!BG42)</f>
        <v>1</v>
      </c>
      <c r="BG41" s="42">
        <f>IF('Дата индикатора'!BH42="нет данных","x",$BG$2-'Дата индикатора'!BH42)</f>
        <v>0</v>
      </c>
      <c r="BH41" s="4">
        <f t="shared" si="5"/>
        <v>41</v>
      </c>
      <c r="BI41" s="43">
        <f t="shared" si="4"/>
        <v>0.7192982456140351</v>
      </c>
      <c r="BJ41" s="4">
        <f t="shared" si="6"/>
        <v>10</v>
      </c>
      <c r="BK41" s="43">
        <f t="shared" si="7"/>
        <v>2.1089149614335629</v>
      </c>
      <c r="BL41" s="45">
        <f t="shared" si="8"/>
        <v>0</v>
      </c>
    </row>
    <row r="42" spans="1:64" x14ac:dyDescent="0.25">
      <c r="A42" t="s">
        <v>87</v>
      </c>
      <c r="B42" s="42">
        <f>IF('Дата индикатора'!C43="нет данных","x",$B$2-'Дата индикатора'!C43)</f>
        <v>0</v>
      </c>
      <c r="C42" s="42">
        <f>IF('Дата индикатора'!D43="нет данных","x",$C$2-'Дата индикатора'!D43)</f>
        <v>0</v>
      </c>
      <c r="D42" s="42">
        <f>IF('Дата индикатора'!E43="нет данных","x",$C$2-'Дата индикатора'!E43)</f>
        <v>5</v>
      </c>
      <c r="E42" s="42">
        <f>IF('Дата индикатора'!F43="нет данных","x",$E$2-'Дата индикатора'!F43)</f>
        <v>5</v>
      </c>
      <c r="F42" s="42">
        <f>IF('Дата индикатора'!G43="нет данных","x",$F$2-'Дата индикатора'!G43)</f>
        <v>0</v>
      </c>
      <c r="G42" s="42">
        <f>IF('Дата индикатора'!H43="нет данных","x",$G$2-'Дата индикатора'!H43)</f>
        <v>0</v>
      </c>
      <c r="H42" s="42">
        <f>IF('Дата индикатора'!I43="нет данных","x",$H$2-'Дата индикатора'!I43)</f>
        <v>0</v>
      </c>
      <c r="I42" s="42">
        <f>IF('Дата индикатора'!J43="нет данных","x",$I$2-'Дата индикатора'!J43)</f>
        <v>0</v>
      </c>
      <c r="J42" s="42">
        <f>IF('Дата индикатора'!K43="нет данных","x",$J$2-'Дата индикатора'!K43)</f>
        <v>0</v>
      </c>
      <c r="K42" s="42">
        <f>IF('Дата индикатора'!L43="нет данных","x",$K$2-'Дата индикатора'!L43)</f>
        <v>0</v>
      </c>
      <c r="L42" s="42">
        <f>IF('Дата индикатора'!M43="нет данных","x",$L$2-'Дата индикатора'!M43)</f>
        <v>0</v>
      </c>
      <c r="M42" s="42">
        <f>IF('Дата индикатора'!N43="нет данных","x",$M$2-'Дата индикатора'!N43)</f>
        <v>0</v>
      </c>
      <c r="N42" s="42">
        <f>IF('Дата индикатора'!O43="нет данных","x",$N$2-'Дата индикатора'!O43)</f>
        <v>5</v>
      </c>
      <c r="O42" s="42">
        <f>IF('Дата индикатора'!P43="нет данных","x",$O$2-'Дата индикатора'!P43)</f>
        <v>0</v>
      </c>
      <c r="P42" s="42">
        <f>IF('Дата индикатора'!Q43="нет данных","x",$P$2-'Дата индикатора'!Q43)</f>
        <v>0</v>
      </c>
      <c r="Q42" s="42">
        <f>IF('Дата индикатора'!R43="нет данных","x",$Q$2-'Дата индикатора'!R43)</f>
        <v>0</v>
      </c>
      <c r="R42" s="42">
        <f>IF('Дата индикатора'!S43="нет данных","x",$R$2-'Дата индикатора'!S43)</f>
        <v>0</v>
      </c>
      <c r="S42" s="42">
        <f>IF('Дата индикатора'!T43="нет данных","x",$S$2-'Дата индикатора'!T43)</f>
        <v>10</v>
      </c>
      <c r="T42" s="42">
        <f>IF('Дата индикатора'!U43="нет данных","x",$T$2-'Дата индикатора'!U43)</f>
        <v>10</v>
      </c>
      <c r="U42" s="42">
        <f>IF('Дата индикатора'!V43="нет данных","x",$U$2-'Дата индикатора'!V43)</f>
        <v>0</v>
      </c>
      <c r="V42" s="42">
        <f>IF('Дата индикатора'!W43="нет данных","x",$V$2-'Дата индикатора'!W43)</f>
        <v>0</v>
      </c>
      <c r="W42" s="42">
        <f>IF('Дата индикатора'!X43="нет данных","x",$W$2-'Дата индикатора'!X43)</f>
        <v>0</v>
      </c>
      <c r="X42" s="42">
        <f>IF('Дата индикатора'!Y43="нет данных","x",$X$2-'Дата индикатора'!Y43)</f>
        <v>0</v>
      </c>
      <c r="Y42" s="42">
        <f>IF('Дата индикатора'!Z43="нет данных","x",$Y$2-'Дата индикатора'!Z43)</f>
        <v>0</v>
      </c>
      <c r="Z42" s="42">
        <f>IF('Дата индикатора'!AA43="нет данных","x",$Z$2-'Дата индикатора'!AA43)</f>
        <v>0</v>
      </c>
      <c r="AA42" s="42">
        <f>IF('Дата индикатора'!AB43="нет данных","x",$AA$2-'Дата индикатора'!AB43)</f>
        <v>0</v>
      </c>
      <c r="AB42" s="42">
        <f>IF('Дата индикатора'!AC43="нет данных","x",$AB$2-'Дата индикатора'!AC43)</f>
        <v>0</v>
      </c>
      <c r="AC42" s="42">
        <f>IF('Дата индикатора'!AD43="нет данных","x",$AC$2-'Дата индикатора'!AD43)</f>
        <v>0</v>
      </c>
      <c r="AD42" s="42">
        <f>IF('Дата индикатора'!AE43="нет данных","x",$AD$2-'Дата индикатора'!AE43)</f>
        <v>0</v>
      </c>
      <c r="AE42" s="42">
        <f>IF('Дата индикатора'!AF43="нет данных","x",$AE$2-'Дата индикатора'!AF43)</f>
        <v>0</v>
      </c>
      <c r="AF42" s="42">
        <f>IF('Дата индикатора'!AG43="нет данных","x",$AF$2-'Дата индикатора'!AG43)</f>
        <v>0</v>
      </c>
      <c r="AG42" s="42">
        <f>IF('Дата индикатора'!AH43="нет данных","x",$AG$2-'Дата индикатора'!AH43)</f>
        <v>0</v>
      </c>
      <c r="AH42" s="42">
        <f>IF('Дата индикатора'!AI43="нет данных","x",$AH$2-'Дата индикатора'!AI43)</f>
        <v>0</v>
      </c>
      <c r="AI42" s="42">
        <f>IF('Дата индикатора'!AJ43="нет данных","x",$AI$2-'Дата индикатора'!AJ43)</f>
        <v>0</v>
      </c>
      <c r="AJ42" s="42">
        <f>IF('Дата индикатора'!AK43="нет данных","x",$AJ$2-'Дата индикатора'!AK43)</f>
        <v>1</v>
      </c>
      <c r="AK42" s="42" t="str">
        <f>IF('Дата индикатора'!AL43="нет данных","x",$AK$2-'Дата индикатора'!AL43)</f>
        <v>x</v>
      </c>
      <c r="AL42" s="42">
        <f>IF('Дата индикатора'!AM43="нет данных","x",$AL$2-'Дата индикатора'!AM43)</f>
        <v>0</v>
      </c>
      <c r="AM42" s="42">
        <f>IF('Дата индикатора'!AN43="нет данных","x",$AM$2-'Дата индикатора'!AN43)</f>
        <v>0</v>
      </c>
      <c r="AN42" s="42">
        <f>IF('Дата индикатора'!AO43="нет данных","x",$AN$2-'Дата индикатора'!AO43)</f>
        <v>0</v>
      </c>
      <c r="AO42" s="42">
        <f>IF('Дата индикатора'!AP43="нет данных","x",$AO$2-'Дата индикатора'!AP43)</f>
        <v>0</v>
      </c>
      <c r="AP42" s="42">
        <f>IF('Дата индикатора'!AQ43="нет данных","x",$AP$2-'Дата индикатора'!AQ43)</f>
        <v>0</v>
      </c>
      <c r="AQ42" s="42">
        <f>IF('Дата индикатора'!AR43="нет данных","x",$AQ$2-'Дата индикатора'!AR43)</f>
        <v>0</v>
      </c>
      <c r="AR42" s="42">
        <f>IF('Дата индикатора'!AS43="нет данных","x",$AR$2-'Дата индикатора'!AS43)</f>
        <v>0</v>
      </c>
      <c r="AS42" s="42">
        <f>IF('Дата индикатора'!AT43="нет данных","x",$AS$2-'Дата индикатора'!AT43)</f>
        <v>2</v>
      </c>
      <c r="AT42" s="42">
        <f>IF('Дата индикатора'!AU43="нет данных","x",$AT$2-'Дата индикатора'!AU43)</f>
        <v>0</v>
      </c>
      <c r="AU42" s="42">
        <f>IF('Дата индикатора'!AV43="нет данных","x",$AU$2-'Дата индикатора'!AV43)</f>
        <v>0</v>
      </c>
      <c r="AV42" s="42">
        <f>IF('Дата индикатора'!AW43="нет данных","x",$AV$2-'Дата индикатора'!AW43)</f>
        <v>0</v>
      </c>
      <c r="AW42" s="42">
        <f>IF('Дата индикатора'!AX43="нет данных","x",$AW$2-'Дата индикатора'!AX43)</f>
        <v>0</v>
      </c>
      <c r="AX42" s="42">
        <f>IF('Дата индикатора'!AY43="нет данных","x",$AX$2-'Дата индикатора'!AY43)</f>
        <v>0</v>
      </c>
      <c r="AY42" s="42">
        <f>IF('Дата индикатора'!AZ43="нет данных","x",$AY$2-'Дата индикатора'!AZ43)</f>
        <v>0</v>
      </c>
      <c r="AZ42" s="42">
        <f>IF('Дата индикатора'!BA43="нет данных","x",$AZ$2-'Дата индикатора'!BA43)</f>
        <v>0</v>
      </c>
      <c r="BA42" s="42">
        <f>IF('Дата индикатора'!BB43="нет данных","x",$BA$2-'Дата индикатора'!BB43)</f>
        <v>0</v>
      </c>
      <c r="BB42" s="42">
        <f>IF('Дата индикатора'!BC43="нет данных","x",$BB$2-'Дата индикатора'!BC43)</f>
        <v>0</v>
      </c>
      <c r="BC42" s="42">
        <f>IF('Дата индикатора'!BD43="нет данных","x",$BC$2-'Дата индикатора'!BD43)</f>
        <v>0</v>
      </c>
      <c r="BD42" s="42">
        <f>IF('Дата индикатора'!BE43="нет данных","x",$BD$2-'Дата индикатора'!BE43)</f>
        <v>1</v>
      </c>
      <c r="BE42" s="42">
        <f>IF('Дата индикатора'!BF43="нет данных","x",$BE$2-'Дата индикатора'!BF43)</f>
        <v>1</v>
      </c>
      <c r="BF42" s="42">
        <f>IF('Дата индикатора'!BG43="нет данных","x",$BF$2-'Дата индикатора'!BG43)</f>
        <v>1</v>
      </c>
      <c r="BG42" s="42">
        <f>IF('Дата индикатора'!BH43="нет данных","x",$BG$2-'Дата индикатора'!BH43)</f>
        <v>0</v>
      </c>
      <c r="BH42" s="4">
        <f t="shared" si="5"/>
        <v>41</v>
      </c>
      <c r="BI42" s="43">
        <f t="shared" si="4"/>
        <v>0.7192982456140351</v>
      </c>
      <c r="BJ42" s="4">
        <f t="shared" si="6"/>
        <v>10</v>
      </c>
      <c r="BK42" s="43">
        <f t="shared" si="7"/>
        <v>2.1089149614335629</v>
      </c>
      <c r="BL42" s="45">
        <f t="shared" si="8"/>
        <v>0</v>
      </c>
    </row>
    <row r="43" spans="1:64" x14ac:dyDescent="0.25">
      <c r="A43" t="s">
        <v>88</v>
      </c>
      <c r="B43" s="42">
        <f>IF('Дата индикатора'!C44="нет данных","x",$B$2-'Дата индикатора'!C44)</f>
        <v>0</v>
      </c>
      <c r="C43" s="42">
        <f>IF('Дата индикатора'!D44="нет данных","x",$C$2-'Дата индикатора'!D44)</f>
        <v>0</v>
      </c>
      <c r="D43" s="42">
        <f>IF('Дата индикатора'!E44="нет данных","x",$C$2-'Дата индикатора'!E44)</f>
        <v>5</v>
      </c>
      <c r="E43" s="42">
        <f>IF('Дата индикатора'!F44="нет данных","x",$E$2-'Дата индикатора'!F44)</f>
        <v>5</v>
      </c>
      <c r="F43" s="42">
        <f>IF('Дата индикатора'!G44="нет данных","x",$F$2-'Дата индикатора'!G44)</f>
        <v>0</v>
      </c>
      <c r="G43" s="42">
        <f>IF('Дата индикатора'!H44="нет данных","x",$G$2-'Дата индикатора'!H44)</f>
        <v>0</v>
      </c>
      <c r="H43" s="42">
        <f>IF('Дата индикатора'!I44="нет данных","x",$H$2-'Дата индикатора'!I44)</f>
        <v>0</v>
      </c>
      <c r="I43" s="42">
        <f>IF('Дата индикатора'!J44="нет данных","x",$I$2-'Дата индикатора'!J44)</f>
        <v>0</v>
      </c>
      <c r="J43" s="42">
        <f>IF('Дата индикатора'!K44="нет данных","x",$J$2-'Дата индикатора'!K44)</f>
        <v>0</v>
      </c>
      <c r="K43" s="42">
        <f>IF('Дата индикатора'!L44="нет данных","x",$K$2-'Дата индикатора'!L44)</f>
        <v>0</v>
      </c>
      <c r="L43" s="42">
        <f>IF('Дата индикатора'!M44="нет данных","x",$L$2-'Дата индикатора'!M44)</f>
        <v>0</v>
      </c>
      <c r="M43" s="42">
        <f>IF('Дата индикатора'!N44="нет данных","x",$M$2-'Дата индикатора'!N44)</f>
        <v>0</v>
      </c>
      <c r="N43" s="42">
        <f>IF('Дата индикатора'!O44="нет данных","x",$N$2-'Дата индикатора'!O44)</f>
        <v>5</v>
      </c>
      <c r="O43" s="42">
        <f>IF('Дата индикатора'!P44="нет данных","x",$O$2-'Дата индикатора'!P44)</f>
        <v>0</v>
      </c>
      <c r="P43" s="42">
        <f>IF('Дата индикатора'!Q44="нет данных","x",$P$2-'Дата индикатора'!Q44)</f>
        <v>0</v>
      </c>
      <c r="Q43" s="42">
        <f>IF('Дата индикатора'!R44="нет данных","x",$Q$2-'Дата индикатора'!R44)</f>
        <v>0</v>
      </c>
      <c r="R43" s="42">
        <f>IF('Дата индикатора'!S44="нет данных","x",$R$2-'Дата индикатора'!S44)</f>
        <v>0</v>
      </c>
      <c r="S43" s="42">
        <f>IF('Дата индикатора'!T44="нет данных","x",$S$2-'Дата индикатора'!T44)</f>
        <v>10</v>
      </c>
      <c r="T43" s="42">
        <f>IF('Дата индикатора'!U44="нет данных","x",$T$2-'Дата индикатора'!U44)</f>
        <v>10</v>
      </c>
      <c r="U43" s="42">
        <f>IF('Дата индикатора'!V44="нет данных","x",$U$2-'Дата индикатора'!V44)</f>
        <v>0</v>
      </c>
      <c r="V43" s="42">
        <f>IF('Дата индикатора'!W44="нет данных","x",$V$2-'Дата индикатора'!W44)</f>
        <v>0</v>
      </c>
      <c r="W43" s="42">
        <f>IF('Дата индикатора'!X44="нет данных","x",$W$2-'Дата индикатора'!X44)</f>
        <v>0</v>
      </c>
      <c r="X43" s="42">
        <f>IF('Дата индикатора'!Y44="нет данных","x",$X$2-'Дата индикатора'!Y44)</f>
        <v>0</v>
      </c>
      <c r="Y43" s="42">
        <f>IF('Дата индикатора'!Z44="нет данных","x",$Y$2-'Дата индикатора'!Z44)</f>
        <v>0</v>
      </c>
      <c r="Z43" s="42">
        <f>IF('Дата индикатора'!AA44="нет данных","x",$Z$2-'Дата индикатора'!AA44)</f>
        <v>0</v>
      </c>
      <c r="AA43" s="42">
        <f>IF('Дата индикатора'!AB44="нет данных","x",$AA$2-'Дата индикатора'!AB44)</f>
        <v>0</v>
      </c>
      <c r="AB43" s="42">
        <f>IF('Дата индикатора'!AC44="нет данных","x",$AB$2-'Дата индикатора'!AC44)</f>
        <v>0</v>
      </c>
      <c r="AC43" s="42">
        <f>IF('Дата индикатора'!AD44="нет данных","x",$AC$2-'Дата индикатора'!AD44)</f>
        <v>0</v>
      </c>
      <c r="AD43" s="42">
        <f>IF('Дата индикатора'!AE44="нет данных","x",$AD$2-'Дата индикатора'!AE44)</f>
        <v>0</v>
      </c>
      <c r="AE43" s="42">
        <f>IF('Дата индикатора'!AF44="нет данных","x",$AE$2-'Дата индикатора'!AF44)</f>
        <v>0</v>
      </c>
      <c r="AF43" s="42">
        <f>IF('Дата индикатора'!AG44="нет данных","x",$AF$2-'Дата индикатора'!AG44)</f>
        <v>0</v>
      </c>
      <c r="AG43" s="42">
        <f>IF('Дата индикатора'!AH44="нет данных","x",$AG$2-'Дата индикатора'!AH44)</f>
        <v>0</v>
      </c>
      <c r="AH43" s="42">
        <f>IF('Дата индикатора'!AI44="нет данных","x",$AH$2-'Дата индикатора'!AI44)</f>
        <v>0</v>
      </c>
      <c r="AI43" s="42">
        <f>IF('Дата индикатора'!AJ44="нет данных","x",$AI$2-'Дата индикатора'!AJ44)</f>
        <v>0</v>
      </c>
      <c r="AJ43" s="42">
        <f>IF('Дата индикатора'!AK44="нет данных","x",$AJ$2-'Дата индикатора'!AK44)</f>
        <v>1</v>
      </c>
      <c r="AK43" s="42" t="str">
        <f>IF('Дата индикатора'!AL44="нет данных","x",$AK$2-'Дата индикатора'!AL44)</f>
        <v>x</v>
      </c>
      <c r="AL43" s="42">
        <f>IF('Дата индикатора'!AM44="нет данных","x",$AL$2-'Дата индикатора'!AM44)</f>
        <v>0</v>
      </c>
      <c r="AM43" s="42">
        <f>IF('Дата индикатора'!AN44="нет данных","x",$AM$2-'Дата индикатора'!AN44)</f>
        <v>0</v>
      </c>
      <c r="AN43" s="42">
        <f>IF('Дата индикатора'!AO44="нет данных","x",$AN$2-'Дата индикатора'!AO44)</f>
        <v>0</v>
      </c>
      <c r="AO43" s="42">
        <f>IF('Дата индикатора'!AP44="нет данных","x",$AO$2-'Дата индикатора'!AP44)</f>
        <v>0</v>
      </c>
      <c r="AP43" s="42">
        <f>IF('Дата индикатора'!AQ44="нет данных","x",$AP$2-'Дата индикатора'!AQ44)</f>
        <v>0</v>
      </c>
      <c r="AQ43" s="42">
        <f>IF('Дата индикатора'!AR44="нет данных","x",$AQ$2-'Дата индикатора'!AR44)</f>
        <v>0</v>
      </c>
      <c r="AR43" s="42">
        <f>IF('Дата индикатора'!AS44="нет данных","x",$AR$2-'Дата индикатора'!AS44)</f>
        <v>0</v>
      </c>
      <c r="AS43" s="42">
        <f>IF('Дата индикатора'!AT44="нет данных","x",$AS$2-'Дата индикатора'!AT44)</f>
        <v>2</v>
      </c>
      <c r="AT43" s="42">
        <f>IF('Дата индикатора'!AU44="нет данных","x",$AT$2-'Дата индикатора'!AU44)</f>
        <v>0</v>
      </c>
      <c r="AU43" s="42">
        <f>IF('Дата индикатора'!AV44="нет данных","x",$AU$2-'Дата индикатора'!AV44)</f>
        <v>0</v>
      </c>
      <c r="AV43" s="42">
        <f>IF('Дата индикатора'!AW44="нет данных","x",$AV$2-'Дата индикатора'!AW44)</f>
        <v>0</v>
      </c>
      <c r="AW43" s="42">
        <f>IF('Дата индикатора'!AX44="нет данных","x",$AW$2-'Дата индикатора'!AX44)</f>
        <v>0</v>
      </c>
      <c r="AX43" s="42">
        <f>IF('Дата индикатора'!AY44="нет данных","x",$AX$2-'Дата индикатора'!AY44)</f>
        <v>0</v>
      </c>
      <c r="AY43" s="42">
        <f>IF('Дата индикатора'!AZ44="нет данных","x",$AY$2-'Дата индикатора'!AZ44)</f>
        <v>0</v>
      </c>
      <c r="AZ43" s="42">
        <f>IF('Дата индикатора'!BA44="нет данных","x",$AZ$2-'Дата индикатора'!BA44)</f>
        <v>0</v>
      </c>
      <c r="BA43" s="42">
        <f>IF('Дата индикатора'!BB44="нет данных","x",$BA$2-'Дата индикатора'!BB44)</f>
        <v>0</v>
      </c>
      <c r="BB43" s="42">
        <f>IF('Дата индикатора'!BC44="нет данных","x",$BB$2-'Дата индикатора'!BC44)</f>
        <v>0</v>
      </c>
      <c r="BC43" s="42">
        <f>IF('Дата индикатора'!BD44="нет данных","x",$BC$2-'Дата индикатора'!BD44)</f>
        <v>0</v>
      </c>
      <c r="BD43" s="42">
        <f>IF('Дата индикатора'!BE44="нет данных","x",$BD$2-'Дата индикатора'!BE44)</f>
        <v>1</v>
      </c>
      <c r="BE43" s="42">
        <f>IF('Дата индикатора'!BF44="нет данных","x",$BE$2-'Дата индикатора'!BF44)</f>
        <v>1</v>
      </c>
      <c r="BF43" s="42">
        <f>IF('Дата индикатора'!BG44="нет данных","x",$BF$2-'Дата индикатора'!BG44)</f>
        <v>1</v>
      </c>
      <c r="BG43" s="42">
        <f>IF('Дата индикатора'!BH44="нет данных","x",$BG$2-'Дата индикатора'!BH44)</f>
        <v>0</v>
      </c>
      <c r="BH43" s="4">
        <f t="shared" si="5"/>
        <v>41</v>
      </c>
      <c r="BI43" s="43">
        <f t="shared" si="4"/>
        <v>0.7192982456140351</v>
      </c>
      <c r="BJ43" s="4">
        <f t="shared" si="6"/>
        <v>10</v>
      </c>
      <c r="BK43" s="43">
        <f t="shared" si="7"/>
        <v>2.1089149614335629</v>
      </c>
      <c r="BL43" s="45">
        <f t="shared" si="8"/>
        <v>0</v>
      </c>
    </row>
    <row r="44" spans="1:64" x14ac:dyDescent="0.25">
      <c r="A44" t="s">
        <v>89</v>
      </c>
      <c r="B44" s="42">
        <f>IF('Дата индикатора'!C45="нет данных","x",$B$2-'Дата индикатора'!C45)</f>
        <v>0</v>
      </c>
      <c r="C44" s="42">
        <f>IF('Дата индикатора'!D45="нет данных","x",$C$2-'Дата индикатора'!D45)</f>
        <v>0</v>
      </c>
      <c r="D44" s="42">
        <f>IF('Дата индикатора'!E45="нет данных","x",$C$2-'Дата индикатора'!E45)</f>
        <v>5</v>
      </c>
      <c r="E44" s="42">
        <f>IF('Дата индикатора'!F45="нет данных","x",$E$2-'Дата индикатора'!F45)</f>
        <v>5</v>
      </c>
      <c r="F44" s="42">
        <f>IF('Дата индикатора'!G45="нет данных","x",$F$2-'Дата индикатора'!G45)</f>
        <v>0</v>
      </c>
      <c r="G44" s="42">
        <f>IF('Дата индикатора'!H45="нет данных","x",$G$2-'Дата индикатора'!H45)</f>
        <v>0</v>
      </c>
      <c r="H44" s="42" t="str">
        <f>IF('Дата индикатора'!I45="нет данных","x",$H$2-'Дата индикатора'!I45)</f>
        <v>x</v>
      </c>
      <c r="I44" s="42">
        <f>IF('Дата индикатора'!J45="нет данных","x",$I$2-'Дата индикатора'!J45)</f>
        <v>0</v>
      </c>
      <c r="J44" s="42">
        <f>IF('Дата индикатора'!K45="нет данных","x",$J$2-'Дата индикатора'!K45)</f>
        <v>0</v>
      </c>
      <c r="K44" s="42">
        <f>IF('Дата индикатора'!L45="нет данных","x",$K$2-'Дата индикатора'!L45)</f>
        <v>0</v>
      </c>
      <c r="L44" s="42">
        <f>IF('Дата индикатора'!M45="нет данных","x",$L$2-'Дата индикатора'!M45)</f>
        <v>0</v>
      </c>
      <c r="M44" s="42">
        <f>IF('Дата индикатора'!N45="нет данных","x",$M$2-'Дата индикатора'!N45)</f>
        <v>0</v>
      </c>
      <c r="N44" s="42">
        <f>IF('Дата индикатора'!O45="нет данных","x",$N$2-'Дата индикатора'!O45)</f>
        <v>2</v>
      </c>
      <c r="O44" s="42">
        <f>IF('Дата индикатора'!P45="нет данных","x",$O$2-'Дата индикатора'!P45)</f>
        <v>3</v>
      </c>
      <c r="P44" s="42">
        <f>IF('Дата индикатора'!Q45="нет данных","x",$P$2-'Дата индикатора'!Q45)</f>
        <v>0</v>
      </c>
      <c r="Q44" s="42">
        <f>IF('Дата индикатора'!R45="нет данных","x",$Q$2-'Дата индикатора'!R45)</f>
        <v>0</v>
      </c>
      <c r="R44" s="42">
        <f>IF('Дата индикатора'!S45="нет данных","x",$R$2-'Дата индикатора'!S45)</f>
        <v>0</v>
      </c>
      <c r="S44" s="42">
        <f>IF('Дата индикатора'!T45="нет данных","x",$S$2-'Дата индикатора'!T45)</f>
        <v>10</v>
      </c>
      <c r="T44" s="42">
        <f>IF('Дата индикатора'!U45="нет данных","x",$T$2-'Дата индикатора'!U45)</f>
        <v>10</v>
      </c>
      <c r="U44" s="42">
        <f>IF('Дата индикатора'!V45="нет данных","x",$U$2-'Дата индикатора'!V45)</f>
        <v>0</v>
      </c>
      <c r="V44" s="42">
        <f>IF('Дата индикатора'!W45="нет данных","x",$V$2-'Дата индикатора'!W45)</f>
        <v>0</v>
      </c>
      <c r="W44" s="42">
        <f>IF('Дата индикатора'!X45="нет данных","x",$W$2-'Дата индикатора'!X45)</f>
        <v>0</v>
      </c>
      <c r="X44" s="42">
        <f>IF('Дата индикатора'!Y45="нет данных","x",$X$2-'Дата индикатора'!Y45)</f>
        <v>0</v>
      </c>
      <c r="Y44" s="42">
        <f>IF('Дата индикатора'!Z45="нет данных","x",$Y$2-'Дата индикатора'!Z45)</f>
        <v>0</v>
      </c>
      <c r="Z44" s="42">
        <f>IF('Дата индикатора'!AA45="нет данных","x",$Z$2-'Дата индикатора'!AA45)</f>
        <v>0</v>
      </c>
      <c r="AA44" s="42">
        <f>IF('Дата индикатора'!AB45="нет данных","x",$AA$2-'Дата индикатора'!AB45)</f>
        <v>0</v>
      </c>
      <c r="AB44" s="42">
        <f>IF('Дата индикатора'!AC45="нет данных","x",$AB$2-'Дата индикатора'!AC45)</f>
        <v>0</v>
      </c>
      <c r="AC44" s="42">
        <f>IF('Дата индикатора'!AD45="нет данных","x",$AC$2-'Дата индикатора'!AD45)</f>
        <v>0</v>
      </c>
      <c r="AD44" s="42">
        <f>IF('Дата индикатора'!AE45="нет данных","x",$AD$2-'Дата индикатора'!AE45)</f>
        <v>0</v>
      </c>
      <c r="AE44" s="42">
        <f>IF('Дата индикатора'!AF45="нет данных","x",$AE$2-'Дата индикатора'!AF45)</f>
        <v>0</v>
      </c>
      <c r="AF44" s="42">
        <f>IF('Дата индикатора'!AG45="нет данных","x",$AF$2-'Дата индикатора'!AG45)</f>
        <v>0</v>
      </c>
      <c r="AG44" s="42">
        <f>IF('Дата индикатора'!AH45="нет данных","x",$AG$2-'Дата индикатора'!AH45)</f>
        <v>0</v>
      </c>
      <c r="AH44" s="42">
        <f>IF('Дата индикатора'!AI45="нет данных","x",$AH$2-'Дата индикатора'!AI45)</f>
        <v>0</v>
      </c>
      <c r="AI44" s="42">
        <f>IF('Дата индикатора'!AJ45="нет данных","x",$AI$2-'Дата индикатора'!AJ45)</f>
        <v>0</v>
      </c>
      <c r="AJ44" s="42">
        <f>IF('Дата индикатора'!AK45="нет данных","x",$AJ$2-'Дата индикатора'!AK45)</f>
        <v>4</v>
      </c>
      <c r="AK44" s="42">
        <f>IF('Дата индикатора'!AL45="нет данных","x",$AK$2-'Дата индикатора'!AL45)</f>
        <v>0</v>
      </c>
      <c r="AL44" s="42">
        <f>IF('Дата индикатора'!AM45="нет данных","x",$AL$2-'Дата индикатора'!AM45)</f>
        <v>0</v>
      </c>
      <c r="AM44" s="42">
        <f>IF('Дата индикатора'!AN45="нет данных","x",$AM$2-'Дата индикатора'!AN45)</f>
        <v>0</v>
      </c>
      <c r="AN44" s="42">
        <f>IF('Дата индикатора'!AO45="нет данных","x",$AN$2-'Дата индикатора'!AO45)</f>
        <v>0</v>
      </c>
      <c r="AO44" s="42">
        <f>IF('Дата индикатора'!AP45="нет данных","x",$AO$2-'Дата индикатора'!AP45)</f>
        <v>0</v>
      </c>
      <c r="AP44" s="42">
        <f>IF('Дата индикатора'!AQ45="нет данных","x",$AP$2-'Дата индикатора'!AQ45)</f>
        <v>0</v>
      </c>
      <c r="AQ44" s="42">
        <f>IF('Дата индикатора'!AR45="нет данных","x",$AQ$2-'Дата индикатора'!AR45)</f>
        <v>0</v>
      </c>
      <c r="AR44" s="42">
        <f>IF('Дата индикатора'!AS45="нет данных","x",$AR$2-'Дата индикатора'!AS45)</f>
        <v>0</v>
      </c>
      <c r="AS44" s="42">
        <f>IF('Дата индикатора'!AT45="нет данных","x",$AS$2-'Дата индикатора'!AT45)</f>
        <v>1</v>
      </c>
      <c r="AT44" s="42">
        <f>IF('Дата индикатора'!AU45="нет данных","x",$AT$2-'Дата индикатора'!AU45)</f>
        <v>0</v>
      </c>
      <c r="AU44" s="42">
        <f>IF('Дата индикатора'!AV45="нет данных","x",$AU$2-'Дата индикатора'!AV45)</f>
        <v>0</v>
      </c>
      <c r="AV44" s="42">
        <f>IF('Дата индикатора'!AW45="нет данных","x",$AV$2-'Дата индикатора'!AW45)</f>
        <v>0</v>
      </c>
      <c r="AW44" s="42">
        <f>IF('Дата индикатора'!AX45="нет данных","x",$AW$2-'Дата индикатора'!AX45)</f>
        <v>0</v>
      </c>
      <c r="AX44" s="42">
        <f>IF('Дата индикатора'!AY45="нет данных","x",$AX$2-'Дата индикатора'!AY45)</f>
        <v>0</v>
      </c>
      <c r="AY44" s="42">
        <f>IF('Дата индикатора'!AZ45="нет данных","x",$AY$2-'Дата индикатора'!AZ45)</f>
        <v>0</v>
      </c>
      <c r="AZ44" s="42">
        <f>IF('Дата индикатора'!BA45="нет данных","x",$AZ$2-'Дата индикатора'!BA45)</f>
        <v>0</v>
      </c>
      <c r="BA44" s="42">
        <f>IF('Дата индикатора'!BB45="нет данных","x",$BA$2-'Дата индикатора'!BB45)</f>
        <v>0</v>
      </c>
      <c r="BB44" s="42">
        <f>IF('Дата индикатора'!BC45="нет данных","x",$BB$2-'Дата индикатора'!BC45)</f>
        <v>0</v>
      </c>
      <c r="BC44" s="42">
        <f>IF('Дата индикатора'!BD45="нет данных","x",$BC$2-'Дата индикатора'!BD45)</f>
        <v>0</v>
      </c>
      <c r="BD44" s="42">
        <f>IF('Дата индикатора'!BE45="нет данных","x",$BD$2-'Дата индикатора'!BE45)</f>
        <v>2</v>
      </c>
      <c r="BE44" s="42">
        <f>IF('Дата индикатора'!BF45="нет данных","x",$BE$2-'Дата индикатора'!BF45)</f>
        <v>2</v>
      </c>
      <c r="BF44" s="42">
        <f>IF('Дата индикатора'!BG45="нет данных","x",$BF$2-'Дата индикатора'!BG45)</f>
        <v>1</v>
      </c>
      <c r="BG44" s="42">
        <f>IF('Дата индикатора'!BH45="нет данных","x",$BG$2-'Дата индикатора'!BH45)</f>
        <v>0</v>
      </c>
      <c r="BH44" s="4">
        <f t="shared" si="5"/>
        <v>45</v>
      </c>
      <c r="BI44" s="43">
        <f t="shared" si="4"/>
        <v>0.78947368421052633</v>
      </c>
      <c r="BJ44" s="4">
        <f t="shared" si="6"/>
        <v>11</v>
      </c>
      <c r="BK44" s="43">
        <f t="shared" si="7"/>
        <v>2.1087690107111183</v>
      </c>
      <c r="BL44" s="45">
        <f t="shared" si="8"/>
        <v>0</v>
      </c>
    </row>
    <row r="45" spans="1:64" x14ac:dyDescent="0.25">
      <c r="A45" t="s">
        <v>90</v>
      </c>
      <c r="B45" s="42">
        <f>IF('Дата индикатора'!C46="нет данных","x",$B$2-'Дата индикатора'!C46)</f>
        <v>0</v>
      </c>
      <c r="C45" s="42">
        <f>IF('Дата индикатора'!D46="нет данных","x",$C$2-'Дата индикатора'!D46)</f>
        <v>0</v>
      </c>
      <c r="D45" s="42">
        <f>IF('Дата индикатора'!E46="нет данных","x",$C$2-'Дата индикатора'!E46)</f>
        <v>5</v>
      </c>
      <c r="E45" s="42">
        <f>IF('Дата индикатора'!F46="нет данных","x",$E$2-'Дата индикатора'!F46)</f>
        <v>5</v>
      </c>
      <c r="F45" s="42">
        <f>IF('Дата индикатора'!G46="нет данных","x",$F$2-'Дата индикатора'!G46)</f>
        <v>0</v>
      </c>
      <c r="G45" s="42">
        <f>IF('Дата индикатора'!H46="нет данных","x",$G$2-'Дата индикатора'!H46)</f>
        <v>0</v>
      </c>
      <c r="H45" s="42" t="str">
        <f>IF('Дата индикатора'!I46="нет данных","x",$H$2-'Дата индикатора'!I46)</f>
        <v>x</v>
      </c>
      <c r="I45" s="42">
        <f>IF('Дата индикатора'!J46="нет данных","x",$I$2-'Дата индикатора'!J46)</f>
        <v>0</v>
      </c>
      <c r="J45" s="42">
        <f>IF('Дата индикатора'!K46="нет данных","x",$J$2-'Дата индикатора'!K46)</f>
        <v>0</v>
      </c>
      <c r="K45" s="42">
        <f>IF('Дата индикатора'!L46="нет данных","x",$K$2-'Дата индикатора'!L46)</f>
        <v>0</v>
      </c>
      <c r="L45" s="42">
        <f>IF('Дата индикатора'!M46="нет данных","x",$L$2-'Дата индикатора'!M46)</f>
        <v>0</v>
      </c>
      <c r="M45" s="42">
        <f>IF('Дата индикатора'!N46="нет данных","x",$M$2-'Дата индикатора'!N46)</f>
        <v>0</v>
      </c>
      <c r="N45" s="42">
        <f>IF('Дата индикатора'!O46="нет данных","x",$N$2-'Дата индикатора'!O46)</f>
        <v>2</v>
      </c>
      <c r="O45" s="42">
        <f>IF('Дата индикатора'!P46="нет данных","x",$O$2-'Дата индикатора'!P46)</f>
        <v>3</v>
      </c>
      <c r="P45" s="42">
        <f>IF('Дата индикатора'!Q46="нет данных","x",$P$2-'Дата индикатора'!Q46)</f>
        <v>0</v>
      </c>
      <c r="Q45" s="42">
        <f>IF('Дата индикатора'!R46="нет данных","x",$Q$2-'Дата индикатора'!R46)</f>
        <v>0</v>
      </c>
      <c r="R45" s="42">
        <f>IF('Дата индикатора'!S46="нет данных","x",$R$2-'Дата индикатора'!S46)</f>
        <v>0</v>
      </c>
      <c r="S45" s="42">
        <f>IF('Дата индикатора'!T46="нет данных","x",$S$2-'Дата индикатора'!T46)</f>
        <v>10</v>
      </c>
      <c r="T45" s="42">
        <f>IF('Дата индикатора'!U46="нет данных","x",$T$2-'Дата индикатора'!U46)</f>
        <v>10</v>
      </c>
      <c r="U45" s="42">
        <f>IF('Дата индикатора'!V46="нет данных","x",$U$2-'Дата индикатора'!V46)</f>
        <v>0</v>
      </c>
      <c r="V45" s="42">
        <f>IF('Дата индикатора'!W46="нет данных","x",$V$2-'Дата индикатора'!W46)</f>
        <v>0</v>
      </c>
      <c r="W45" s="42">
        <f>IF('Дата индикатора'!X46="нет данных","x",$W$2-'Дата индикатора'!X46)</f>
        <v>0</v>
      </c>
      <c r="X45" s="42">
        <f>IF('Дата индикатора'!Y46="нет данных","x",$X$2-'Дата индикатора'!Y46)</f>
        <v>0</v>
      </c>
      <c r="Y45" s="42">
        <f>IF('Дата индикатора'!Z46="нет данных","x",$Y$2-'Дата индикатора'!Z46)</f>
        <v>0</v>
      </c>
      <c r="Z45" s="42">
        <f>IF('Дата индикатора'!AA46="нет данных","x",$Z$2-'Дата индикатора'!AA46)</f>
        <v>0</v>
      </c>
      <c r="AA45" s="42">
        <f>IF('Дата индикатора'!AB46="нет данных","x",$AA$2-'Дата индикатора'!AB46)</f>
        <v>0</v>
      </c>
      <c r="AB45" s="42">
        <f>IF('Дата индикатора'!AC46="нет данных","x",$AB$2-'Дата индикатора'!AC46)</f>
        <v>0</v>
      </c>
      <c r="AC45" s="42">
        <f>IF('Дата индикатора'!AD46="нет данных","x",$AC$2-'Дата индикатора'!AD46)</f>
        <v>0</v>
      </c>
      <c r="AD45" s="42">
        <f>IF('Дата индикатора'!AE46="нет данных","x",$AD$2-'Дата индикатора'!AE46)</f>
        <v>0</v>
      </c>
      <c r="AE45" s="42">
        <f>IF('Дата индикатора'!AF46="нет данных","x",$AE$2-'Дата индикатора'!AF46)</f>
        <v>0</v>
      </c>
      <c r="AF45" s="42">
        <f>IF('Дата индикатора'!AG46="нет данных","x",$AF$2-'Дата индикатора'!AG46)</f>
        <v>0</v>
      </c>
      <c r="AG45" s="42">
        <f>IF('Дата индикатора'!AH46="нет данных","x",$AG$2-'Дата индикатора'!AH46)</f>
        <v>0</v>
      </c>
      <c r="AH45" s="42">
        <f>IF('Дата индикатора'!AI46="нет данных","x",$AH$2-'Дата индикатора'!AI46)</f>
        <v>0</v>
      </c>
      <c r="AI45" s="42">
        <f>IF('Дата индикатора'!AJ46="нет данных","x",$AI$2-'Дата индикатора'!AJ46)</f>
        <v>0</v>
      </c>
      <c r="AJ45" s="42">
        <f>IF('Дата индикатора'!AK46="нет данных","x",$AJ$2-'Дата индикатора'!AK46)</f>
        <v>4</v>
      </c>
      <c r="AK45" s="42">
        <f>IF('Дата индикатора'!AL46="нет данных","x",$AK$2-'Дата индикатора'!AL46)</f>
        <v>0</v>
      </c>
      <c r="AL45" s="42">
        <f>IF('Дата индикатора'!AM46="нет данных","x",$AL$2-'Дата индикатора'!AM46)</f>
        <v>0</v>
      </c>
      <c r="AM45" s="42">
        <f>IF('Дата индикатора'!AN46="нет данных","x",$AM$2-'Дата индикатора'!AN46)</f>
        <v>0</v>
      </c>
      <c r="AN45" s="42">
        <f>IF('Дата индикатора'!AO46="нет данных","x",$AN$2-'Дата индикатора'!AO46)</f>
        <v>0</v>
      </c>
      <c r="AO45" s="42">
        <f>IF('Дата индикатора'!AP46="нет данных","x",$AO$2-'Дата индикатора'!AP46)</f>
        <v>0</v>
      </c>
      <c r="AP45" s="42">
        <f>IF('Дата индикатора'!AQ46="нет данных","x",$AP$2-'Дата индикатора'!AQ46)</f>
        <v>0</v>
      </c>
      <c r="AQ45" s="42">
        <f>IF('Дата индикатора'!AR46="нет данных","x",$AQ$2-'Дата индикатора'!AR46)</f>
        <v>0</v>
      </c>
      <c r="AR45" s="42">
        <f>IF('Дата индикатора'!AS46="нет данных","x",$AR$2-'Дата индикатора'!AS46)</f>
        <v>0</v>
      </c>
      <c r="AS45" s="42">
        <f>IF('Дата индикатора'!AT46="нет данных","x",$AS$2-'Дата индикатора'!AT46)</f>
        <v>1</v>
      </c>
      <c r="AT45" s="42">
        <f>IF('Дата индикатора'!AU46="нет данных","x",$AT$2-'Дата индикатора'!AU46)</f>
        <v>0</v>
      </c>
      <c r="AU45" s="42">
        <f>IF('Дата индикатора'!AV46="нет данных","x",$AU$2-'Дата индикатора'!AV46)</f>
        <v>0</v>
      </c>
      <c r="AV45" s="42">
        <f>IF('Дата индикатора'!AW46="нет данных","x",$AV$2-'Дата индикатора'!AW46)</f>
        <v>0</v>
      </c>
      <c r="AW45" s="42">
        <f>IF('Дата индикатора'!AX46="нет данных","x",$AW$2-'Дата индикатора'!AX46)</f>
        <v>0</v>
      </c>
      <c r="AX45" s="42">
        <f>IF('Дата индикатора'!AY46="нет данных","x",$AX$2-'Дата индикатора'!AY46)</f>
        <v>0</v>
      </c>
      <c r="AY45" s="42">
        <f>IF('Дата индикатора'!AZ46="нет данных","x",$AY$2-'Дата индикатора'!AZ46)</f>
        <v>0</v>
      </c>
      <c r="AZ45" s="42">
        <f>IF('Дата индикатора'!BA46="нет данных","x",$AZ$2-'Дата индикатора'!BA46)</f>
        <v>0</v>
      </c>
      <c r="BA45" s="42">
        <f>IF('Дата индикатора'!BB46="нет данных","x",$BA$2-'Дата индикатора'!BB46)</f>
        <v>0</v>
      </c>
      <c r="BB45" s="42">
        <f>IF('Дата индикатора'!BC46="нет данных","x",$BB$2-'Дата индикатора'!BC46)</f>
        <v>0</v>
      </c>
      <c r="BC45" s="42">
        <f>IF('Дата индикатора'!BD46="нет данных","x",$BC$2-'Дата индикатора'!BD46)</f>
        <v>0</v>
      </c>
      <c r="BD45" s="42">
        <f>IF('Дата индикатора'!BE46="нет данных","x",$BD$2-'Дата индикатора'!BE46)</f>
        <v>2</v>
      </c>
      <c r="BE45" s="42">
        <f>IF('Дата индикатора'!BF46="нет данных","x",$BE$2-'Дата индикатора'!BF46)</f>
        <v>2</v>
      </c>
      <c r="BF45" s="42">
        <f>IF('Дата индикатора'!BG46="нет данных","x",$BF$2-'Дата индикатора'!BG46)</f>
        <v>1</v>
      </c>
      <c r="BG45" s="42">
        <f>IF('Дата индикатора'!BH46="нет данных","x",$BG$2-'Дата индикатора'!BH46)</f>
        <v>0</v>
      </c>
      <c r="BH45" s="4">
        <f t="shared" si="5"/>
        <v>45</v>
      </c>
      <c r="BI45" s="43">
        <f t="shared" si="4"/>
        <v>0.78947368421052633</v>
      </c>
      <c r="BJ45" s="4">
        <f t="shared" si="6"/>
        <v>11</v>
      </c>
      <c r="BK45" s="43">
        <f t="shared" si="7"/>
        <v>2.1087690107111183</v>
      </c>
      <c r="BL45" s="45">
        <f t="shared" si="8"/>
        <v>0</v>
      </c>
    </row>
    <row r="46" spans="1:64" x14ac:dyDescent="0.25">
      <c r="A46" t="s">
        <v>91</v>
      </c>
      <c r="B46" s="42">
        <f>IF('Дата индикатора'!C47="нет данных","x",$B$2-'Дата индикатора'!C47)</f>
        <v>0</v>
      </c>
      <c r="C46" s="42">
        <f>IF('Дата индикатора'!D47="нет данных","x",$C$2-'Дата индикатора'!D47)</f>
        <v>0</v>
      </c>
      <c r="D46" s="42">
        <f>IF('Дата индикатора'!E47="нет данных","x",$C$2-'Дата индикатора'!E47)</f>
        <v>5</v>
      </c>
      <c r="E46" s="42">
        <f>IF('Дата индикатора'!F47="нет данных","x",$E$2-'Дата индикатора'!F47)</f>
        <v>5</v>
      </c>
      <c r="F46" s="42">
        <f>IF('Дата индикатора'!G47="нет данных","x",$F$2-'Дата индикатора'!G47)</f>
        <v>0</v>
      </c>
      <c r="G46" s="42">
        <f>IF('Дата индикатора'!H47="нет данных","x",$G$2-'Дата индикатора'!H47)</f>
        <v>0</v>
      </c>
      <c r="H46" s="42" t="str">
        <f>IF('Дата индикатора'!I47="нет данных","x",$H$2-'Дата индикатора'!I47)</f>
        <v>x</v>
      </c>
      <c r="I46" s="42">
        <f>IF('Дата индикатора'!J47="нет данных","x",$I$2-'Дата индикатора'!J47)</f>
        <v>0</v>
      </c>
      <c r="J46" s="42">
        <f>IF('Дата индикатора'!K47="нет данных","x",$J$2-'Дата индикатора'!K47)</f>
        <v>0</v>
      </c>
      <c r="K46" s="42">
        <f>IF('Дата индикатора'!L47="нет данных","x",$K$2-'Дата индикатора'!L47)</f>
        <v>0</v>
      </c>
      <c r="L46" s="42">
        <f>IF('Дата индикатора'!M47="нет данных","x",$L$2-'Дата индикатора'!M47)</f>
        <v>0</v>
      </c>
      <c r="M46" s="42">
        <f>IF('Дата индикатора'!N47="нет данных","x",$M$2-'Дата индикатора'!N47)</f>
        <v>0</v>
      </c>
      <c r="N46" s="42">
        <f>IF('Дата индикатора'!O47="нет данных","x",$N$2-'Дата индикатора'!O47)</f>
        <v>2</v>
      </c>
      <c r="O46" s="42">
        <f>IF('Дата индикатора'!P47="нет данных","x",$O$2-'Дата индикатора'!P47)</f>
        <v>3</v>
      </c>
      <c r="P46" s="42">
        <f>IF('Дата индикатора'!Q47="нет данных","x",$P$2-'Дата индикатора'!Q47)</f>
        <v>0</v>
      </c>
      <c r="Q46" s="42">
        <f>IF('Дата индикатора'!R47="нет данных","x",$Q$2-'Дата индикатора'!R47)</f>
        <v>0</v>
      </c>
      <c r="R46" s="42">
        <f>IF('Дата индикатора'!S47="нет данных","x",$R$2-'Дата индикатора'!S47)</f>
        <v>0</v>
      </c>
      <c r="S46" s="42">
        <f>IF('Дата индикатора'!T47="нет данных","x",$S$2-'Дата индикатора'!T47)</f>
        <v>10</v>
      </c>
      <c r="T46" s="42">
        <f>IF('Дата индикатора'!U47="нет данных","x",$T$2-'Дата индикатора'!U47)</f>
        <v>10</v>
      </c>
      <c r="U46" s="42">
        <f>IF('Дата индикатора'!V47="нет данных","x",$U$2-'Дата индикатора'!V47)</f>
        <v>0</v>
      </c>
      <c r="V46" s="42">
        <f>IF('Дата индикатора'!W47="нет данных","x",$V$2-'Дата индикатора'!W47)</f>
        <v>0</v>
      </c>
      <c r="W46" s="42">
        <f>IF('Дата индикатора'!X47="нет данных","x",$W$2-'Дата индикатора'!X47)</f>
        <v>0</v>
      </c>
      <c r="X46" s="42">
        <f>IF('Дата индикатора'!Y47="нет данных","x",$X$2-'Дата индикатора'!Y47)</f>
        <v>0</v>
      </c>
      <c r="Y46" s="42">
        <f>IF('Дата индикатора'!Z47="нет данных","x",$Y$2-'Дата индикатора'!Z47)</f>
        <v>0</v>
      </c>
      <c r="Z46" s="42">
        <f>IF('Дата индикатора'!AA47="нет данных","x",$Z$2-'Дата индикатора'!AA47)</f>
        <v>0</v>
      </c>
      <c r="AA46" s="42">
        <f>IF('Дата индикатора'!AB47="нет данных","x",$AA$2-'Дата индикатора'!AB47)</f>
        <v>0</v>
      </c>
      <c r="AB46" s="42">
        <f>IF('Дата индикатора'!AC47="нет данных","x",$AB$2-'Дата индикатора'!AC47)</f>
        <v>0</v>
      </c>
      <c r="AC46" s="42">
        <f>IF('Дата индикатора'!AD47="нет данных","x",$AC$2-'Дата индикатора'!AD47)</f>
        <v>0</v>
      </c>
      <c r="AD46" s="42">
        <f>IF('Дата индикатора'!AE47="нет данных","x",$AD$2-'Дата индикатора'!AE47)</f>
        <v>0</v>
      </c>
      <c r="AE46" s="42">
        <f>IF('Дата индикатора'!AF47="нет данных","x",$AE$2-'Дата индикатора'!AF47)</f>
        <v>0</v>
      </c>
      <c r="AF46" s="42">
        <f>IF('Дата индикатора'!AG47="нет данных","x",$AF$2-'Дата индикатора'!AG47)</f>
        <v>0</v>
      </c>
      <c r="AG46" s="42">
        <f>IF('Дата индикатора'!AH47="нет данных","x",$AG$2-'Дата индикатора'!AH47)</f>
        <v>0</v>
      </c>
      <c r="AH46" s="42">
        <f>IF('Дата индикатора'!AI47="нет данных","x",$AH$2-'Дата индикатора'!AI47)</f>
        <v>0</v>
      </c>
      <c r="AI46" s="42">
        <f>IF('Дата индикатора'!AJ47="нет данных","x",$AI$2-'Дата индикатора'!AJ47)</f>
        <v>0</v>
      </c>
      <c r="AJ46" s="42">
        <f>IF('Дата индикатора'!AK47="нет данных","x",$AJ$2-'Дата индикатора'!AK47)</f>
        <v>4</v>
      </c>
      <c r="AK46" s="42">
        <f>IF('Дата индикатора'!AL47="нет данных","x",$AK$2-'Дата индикатора'!AL47)</f>
        <v>0</v>
      </c>
      <c r="AL46" s="42">
        <f>IF('Дата индикатора'!AM47="нет данных","x",$AL$2-'Дата индикатора'!AM47)</f>
        <v>0</v>
      </c>
      <c r="AM46" s="42">
        <f>IF('Дата индикатора'!AN47="нет данных","x",$AM$2-'Дата индикатора'!AN47)</f>
        <v>0</v>
      </c>
      <c r="AN46" s="42">
        <f>IF('Дата индикатора'!AO47="нет данных","x",$AN$2-'Дата индикатора'!AO47)</f>
        <v>0</v>
      </c>
      <c r="AO46" s="42">
        <f>IF('Дата индикатора'!AP47="нет данных","x",$AO$2-'Дата индикатора'!AP47)</f>
        <v>0</v>
      </c>
      <c r="AP46" s="42">
        <f>IF('Дата индикатора'!AQ47="нет данных","x",$AP$2-'Дата индикатора'!AQ47)</f>
        <v>0</v>
      </c>
      <c r="AQ46" s="42">
        <f>IF('Дата индикатора'!AR47="нет данных","x",$AQ$2-'Дата индикатора'!AR47)</f>
        <v>0</v>
      </c>
      <c r="AR46" s="42">
        <f>IF('Дата индикатора'!AS47="нет данных","x",$AR$2-'Дата индикатора'!AS47)</f>
        <v>0</v>
      </c>
      <c r="AS46" s="42">
        <f>IF('Дата индикатора'!AT47="нет данных","x",$AS$2-'Дата индикатора'!AT47)</f>
        <v>1</v>
      </c>
      <c r="AT46" s="42">
        <f>IF('Дата индикатора'!AU47="нет данных","x",$AT$2-'Дата индикатора'!AU47)</f>
        <v>0</v>
      </c>
      <c r="AU46" s="42">
        <f>IF('Дата индикатора'!AV47="нет данных","x",$AU$2-'Дата индикатора'!AV47)</f>
        <v>0</v>
      </c>
      <c r="AV46" s="42">
        <f>IF('Дата индикатора'!AW47="нет данных","x",$AV$2-'Дата индикатора'!AW47)</f>
        <v>0</v>
      </c>
      <c r="AW46" s="42">
        <f>IF('Дата индикатора'!AX47="нет данных","x",$AW$2-'Дата индикатора'!AX47)</f>
        <v>0</v>
      </c>
      <c r="AX46" s="42">
        <f>IF('Дата индикатора'!AY47="нет данных","x",$AX$2-'Дата индикатора'!AY47)</f>
        <v>0</v>
      </c>
      <c r="AY46" s="42">
        <f>IF('Дата индикатора'!AZ47="нет данных","x",$AY$2-'Дата индикатора'!AZ47)</f>
        <v>0</v>
      </c>
      <c r="AZ46" s="42">
        <f>IF('Дата индикатора'!BA47="нет данных","x",$AZ$2-'Дата индикатора'!BA47)</f>
        <v>0</v>
      </c>
      <c r="BA46" s="42">
        <f>IF('Дата индикатора'!BB47="нет данных","x",$BA$2-'Дата индикатора'!BB47)</f>
        <v>0</v>
      </c>
      <c r="BB46" s="42">
        <f>IF('Дата индикатора'!BC47="нет данных","x",$BB$2-'Дата индикатора'!BC47)</f>
        <v>0</v>
      </c>
      <c r="BC46" s="42">
        <f>IF('Дата индикатора'!BD47="нет данных","x",$BC$2-'Дата индикатора'!BD47)</f>
        <v>0</v>
      </c>
      <c r="BD46" s="42">
        <f>IF('Дата индикатора'!BE47="нет данных","x",$BD$2-'Дата индикатора'!BE47)</f>
        <v>2</v>
      </c>
      <c r="BE46" s="42">
        <f>IF('Дата индикатора'!BF47="нет данных","x",$BE$2-'Дата индикатора'!BF47)</f>
        <v>2</v>
      </c>
      <c r="BF46" s="42">
        <f>IF('Дата индикатора'!BG47="нет данных","x",$BF$2-'Дата индикатора'!BG47)</f>
        <v>1</v>
      </c>
      <c r="BG46" s="42">
        <f>IF('Дата индикатора'!BH47="нет данных","x",$BG$2-'Дата индикатора'!BH47)</f>
        <v>0</v>
      </c>
      <c r="BH46" s="4">
        <f t="shared" si="5"/>
        <v>45</v>
      </c>
      <c r="BI46" s="43">
        <f t="shared" si="4"/>
        <v>0.78947368421052633</v>
      </c>
      <c r="BJ46" s="4">
        <f t="shared" si="6"/>
        <v>11</v>
      </c>
      <c r="BK46" s="43">
        <f t="shared" si="7"/>
        <v>2.1087690107111183</v>
      </c>
      <c r="BL46" s="45">
        <f t="shared" si="8"/>
        <v>0</v>
      </c>
    </row>
    <row r="47" spans="1:64" x14ac:dyDescent="0.25">
      <c r="A47" t="s">
        <v>92</v>
      </c>
      <c r="B47" s="42">
        <f>IF('Дата индикатора'!C48="нет данных","x",$B$2-'Дата индикатора'!C48)</f>
        <v>0</v>
      </c>
      <c r="C47" s="42">
        <f>IF('Дата индикатора'!D48="нет данных","x",$C$2-'Дата индикатора'!D48)</f>
        <v>0</v>
      </c>
      <c r="D47" s="42">
        <f>IF('Дата индикатора'!E48="нет данных","x",$C$2-'Дата индикатора'!E48)</f>
        <v>5</v>
      </c>
      <c r="E47" s="42">
        <f>IF('Дата индикатора'!F48="нет данных","x",$E$2-'Дата индикатора'!F48)</f>
        <v>5</v>
      </c>
      <c r="F47" s="42">
        <f>IF('Дата индикатора'!G48="нет данных","x",$F$2-'Дата индикатора'!G48)</f>
        <v>0</v>
      </c>
      <c r="G47" s="42">
        <f>IF('Дата индикатора'!H48="нет данных","x",$G$2-'Дата индикатора'!H48)</f>
        <v>0</v>
      </c>
      <c r="H47" s="42" t="str">
        <f>IF('Дата индикатора'!I48="нет данных","x",$H$2-'Дата индикатора'!I48)</f>
        <v>x</v>
      </c>
      <c r="I47" s="42">
        <f>IF('Дата индикатора'!J48="нет данных","x",$I$2-'Дата индикатора'!J48)</f>
        <v>0</v>
      </c>
      <c r="J47" s="42">
        <f>IF('Дата индикатора'!K48="нет данных","x",$J$2-'Дата индикатора'!K48)</f>
        <v>0</v>
      </c>
      <c r="K47" s="42" t="str">
        <f>IF('Дата индикатора'!L48="нет данных","x",$K$2-'Дата индикатора'!L48)</f>
        <v>x</v>
      </c>
      <c r="L47" s="42">
        <f>IF('Дата индикатора'!M48="нет данных","x",$L$2-'Дата индикатора'!M48)</f>
        <v>0</v>
      </c>
      <c r="M47" s="42">
        <f>IF('Дата индикатора'!N48="нет данных","x",$M$2-'Дата индикатора'!N48)</f>
        <v>0</v>
      </c>
      <c r="N47" s="42">
        <f>IF('Дата индикатора'!O48="нет данных","x",$N$2-'Дата индикатора'!O48)</f>
        <v>2</v>
      </c>
      <c r="O47" s="42">
        <f>IF('Дата индикатора'!P48="нет данных","x",$O$2-'Дата индикатора'!P48)</f>
        <v>3</v>
      </c>
      <c r="P47" s="42">
        <f>IF('Дата индикатора'!Q48="нет данных","x",$P$2-'Дата индикатора'!Q48)</f>
        <v>0</v>
      </c>
      <c r="Q47" s="42">
        <f>IF('Дата индикатора'!R48="нет данных","x",$Q$2-'Дата индикатора'!R48)</f>
        <v>0</v>
      </c>
      <c r="R47" s="42">
        <f>IF('Дата индикатора'!S48="нет данных","x",$R$2-'Дата индикатора'!S48)</f>
        <v>0</v>
      </c>
      <c r="S47" s="42">
        <f>IF('Дата индикатора'!T48="нет данных","x",$S$2-'Дата индикатора'!T48)</f>
        <v>10</v>
      </c>
      <c r="T47" s="42">
        <f>IF('Дата индикатора'!U48="нет данных","x",$T$2-'Дата индикатора'!U48)</f>
        <v>10</v>
      </c>
      <c r="U47" s="42">
        <f>IF('Дата индикатора'!V48="нет данных","x",$U$2-'Дата индикатора'!V48)</f>
        <v>0</v>
      </c>
      <c r="V47" s="42">
        <f>IF('Дата индикатора'!W48="нет данных","x",$V$2-'Дата индикатора'!W48)</f>
        <v>0</v>
      </c>
      <c r="W47" s="42">
        <f>IF('Дата индикатора'!X48="нет данных","x",$W$2-'Дата индикатора'!X48)</f>
        <v>0</v>
      </c>
      <c r="X47" s="42">
        <f>IF('Дата индикатора'!Y48="нет данных","x",$X$2-'Дата индикатора'!Y48)</f>
        <v>0</v>
      </c>
      <c r="Y47" s="42">
        <f>IF('Дата индикатора'!Z48="нет данных","x",$Y$2-'Дата индикатора'!Z48)</f>
        <v>0</v>
      </c>
      <c r="Z47" s="42">
        <f>IF('Дата индикатора'!AA48="нет данных","x",$Z$2-'Дата индикатора'!AA48)</f>
        <v>0</v>
      </c>
      <c r="AA47" s="42">
        <f>IF('Дата индикатора'!AB48="нет данных","x",$AA$2-'Дата индикатора'!AB48)</f>
        <v>0</v>
      </c>
      <c r="AB47" s="42">
        <f>IF('Дата индикатора'!AC48="нет данных","x",$AB$2-'Дата индикатора'!AC48)</f>
        <v>0</v>
      </c>
      <c r="AC47" s="42">
        <f>IF('Дата индикатора'!AD48="нет данных","x",$AC$2-'Дата индикатора'!AD48)</f>
        <v>0</v>
      </c>
      <c r="AD47" s="42">
        <f>IF('Дата индикатора'!AE48="нет данных","x",$AD$2-'Дата индикатора'!AE48)</f>
        <v>0</v>
      </c>
      <c r="AE47" s="42">
        <f>IF('Дата индикатора'!AF48="нет данных","x",$AE$2-'Дата индикатора'!AF48)</f>
        <v>0</v>
      </c>
      <c r="AF47" s="42">
        <f>IF('Дата индикатора'!AG48="нет данных","x",$AF$2-'Дата индикатора'!AG48)</f>
        <v>0</v>
      </c>
      <c r="AG47" s="42">
        <f>IF('Дата индикатора'!AH48="нет данных","x",$AG$2-'Дата индикатора'!AH48)</f>
        <v>0</v>
      </c>
      <c r="AH47" s="42">
        <f>IF('Дата индикатора'!AI48="нет данных","x",$AH$2-'Дата индикатора'!AI48)</f>
        <v>0</v>
      </c>
      <c r="AI47" s="42">
        <f>IF('Дата индикатора'!AJ48="нет данных","x",$AI$2-'Дата индикатора'!AJ48)</f>
        <v>0</v>
      </c>
      <c r="AJ47" s="42">
        <f>IF('Дата индикатора'!AK48="нет данных","x",$AJ$2-'Дата индикатора'!AK48)</f>
        <v>4</v>
      </c>
      <c r="AK47" s="42">
        <f>IF('Дата индикатора'!AL48="нет данных","x",$AK$2-'Дата индикатора'!AL48)</f>
        <v>0</v>
      </c>
      <c r="AL47" s="42">
        <f>IF('Дата индикатора'!AM48="нет данных","x",$AL$2-'Дата индикатора'!AM48)</f>
        <v>0</v>
      </c>
      <c r="AM47" s="42">
        <f>IF('Дата индикатора'!AN48="нет данных","x",$AM$2-'Дата индикатора'!AN48)</f>
        <v>0</v>
      </c>
      <c r="AN47" s="42">
        <f>IF('Дата индикатора'!AO48="нет данных","x",$AN$2-'Дата индикатора'!AO48)</f>
        <v>0</v>
      </c>
      <c r="AO47" s="42">
        <f>IF('Дата индикатора'!AP48="нет данных","x",$AO$2-'Дата индикатора'!AP48)</f>
        <v>0</v>
      </c>
      <c r="AP47" s="42">
        <f>IF('Дата индикатора'!AQ48="нет данных","x",$AP$2-'Дата индикатора'!AQ48)</f>
        <v>0</v>
      </c>
      <c r="AQ47" s="42">
        <f>IF('Дата индикатора'!AR48="нет данных","x",$AQ$2-'Дата индикатора'!AR48)</f>
        <v>0</v>
      </c>
      <c r="AR47" s="42">
        <f>IF('Дата индикатора'!AS48="нет данных","x",$AR$2-'Дата индикатора'!AS48)</f>
        <v>0</v>
      </c>
      <c r="AS47" s="42">
        <f>IF('Дата индикатора'!AT48="нет данных","x",$AS$2-'Дата индикатора'!AT48)</f>
        <v>1</v>
      </c>
      <c r="AT47" s="42">
        <f>IF('Дата индикатора'!AU48="нет данных","x",$AT$2-'Дата индикатора'!AU48)</f>
        <v>0</v>
      </c>
      <c r="AU47" s="42">
        <f>IF('Дата индикатора'!AV48="нет данных","x",$AU$2-'Дата индикатора'!AV48)</f>
        <v>0</v>
      </c>
      <c r="AV47" s="42">
        <f>IF('Дата индикатора'!AW48="нет данных","x",$AV$2-'Дата индикатора'!AW48)</f>
        <v>0</v>
      </c>
      <c r="AW47" s="42">
        <f>IF('Дата индикатора'!AX48="нет данных","x",$AW$2-'Дата индикатора'!AX48)</f>
        <v>0</v>
      </c>
      <c r="AX47" s="42">
        <f>IF('Дата индикатора'!AY48="нет данных","x",$AX$2-'Дата индикатора'!AY48)</f>
        <v>0</v>
      </c>
      <c r="AY47" s="42">
        <f>IF('Дата индикатора'!AZ48="нет данных","x",$AY$2-'Дата индикатора'!AZ48)</f>
        <v>0</v>
      </c>
      <c r="AZ47" s="42">
        <f>IF('Дата индикатора'!BA48="нет данных","x",$AZ$2-'Дата индикатора'!BA48)</f>
        <v>0</v>
      </c>
      <c r="BA47" s="42">
        <f>IF('Дата индикатора'!BB48="нет данных","x",$BA$2-'Дата индикатора'!BB48)</f>
        <v>0</v>
      </c>
      <c r="BB47" s="42">
        <f>IF('Дата индикатора'!BC48="нет данных","x",$BB$2-'Дата индикатора'!BC48)</f>
        <v>0</v>
      </c>
      <c r="BC47" s="42">
        <f>IF('Дата индикатора'!BD48="нет данных","x",$BC$2-'Дата индикатора'!BD48)</f>
        <v>0</v>
      </c>
      <c r="BD47" s="42">
        <f>IF('Дата индикатора'!BE48="нет данных","x",$BD$2-'Дата индикатора'!BE48)</f>
        <v>2</v>
      </c>
      <c r="BE47" s="42">
        <f>IF('Дата индикатора'!BF48="нет данных","x",$BE$2-'Дата индикатора'!BF48)</f>
        <v>2</v>
      </c>
      <c r="BF47" s="42">
        <f>IF('Дата индикатора'!BG48="нет данных","x",$BF$2-'Дата индикатора'!BG48)</f>
        <v>1</v>
      </c>
      <c r="BG47" s="42">
        <f>IF('Дата индикатора'!BH48="нет данных","x",$BG$2-'Дата индикатора'!BH48)</f>
        <v>0</v>
      </c>
      <c r="BH47" s="4">
        <f t="shared" si="5"/>
        <v>45</v>
      </c>
      <c r="BI47" s="43">
        <f t="shared" si="4"/>
        <v>0.8035714285714286</v>
      </c>
      <c r="BJ47" s="4">
        <f t="shared" si="6"/>
        <v>11</v>
      </c>
      <c r="BK47" s="43">
        <f t="shared" si="7"/>
        <v>2.1248499346772607</v>
      </c>
      <c r="BL47" s="45">
        <f t="shared" si="8"/>
        <v>0</v>
      </c>
    </row>
    <row r="48" spans="1:64" x14ac:dyDescent="0.25">
      <c r="A48" t="s">
        <v>94</v>
      </c>
      <c r="B48" s="42">
        <f>IF('Дата индикатора'!C49="нет данных","x",$B$2-'Дата индикатора'!C49)</f>
        <v>0</v>
      </c>
      <c r="C48" s="42">
        <f>IF('Дата индикатора'!D49="нет данных","x",$C$2-'Дата индикатора'!D49)</f>
        <v>0</v>
      </c>
      <c r="D48" s="42">
        <f>IF('Дата индикатора'!E49="нет данных","x",$C$2-'Дата индикатора'!E49)</f>
        <v>5</v>
      </c>
      <c r="E48" s="42">
        <f>IF('Дата индикатора'!F49="нет данных","x",$E$2-'Дата индикатора'!F49)</f>
        <v>5</v>
      </c>
      <c r="F48" s="42">
        <f>IF('Дата индикатора'!G49="нет данных","x",$F$2-'Дата индикатора'!G49)</f>
        <v>0</v>
      </c>
      <c r="G48" s="42">
        <f>IF('Дата индикатора'!H49="нет данных","x",$G$2-'Дата индикатора'!H49)</f>
        <v>0</v>
      </c>
      <c r="H48" s="42" t="str">
        <f>IF('Дата индикатора'!I49="нет данных","x",$H$2-'Дата индикатора'!I49)</f>
        <v>x</v>
      </c>
      <c r="I48" s="42">
        <f>IF('Дата индикатора'!J49="нет данных","x",$I$2-'Дата индикатора'!J49)</f>
        <v>0</v>
      </c>
      <c r="J48" s="42">
        <f>IF('Дата индикатора'!K49="нет данных","x",$J$2-'Дата индикатора'!K49)</f>
        <v>0</v>
      </c>
      <c r="K48" s="42">
        <f>IF('Дата индикатора'!L49="нет данных","x",$K$2-'Дата индикатора'!L49)</f>
        <v>0</v>
      </c>
      <c r="L48" s="42">
        <f>IF('Дата индикатора'!M49="нет данных","x",$L$2-'Дата индикатора'!M49)</f>
        <v>0</v>
      </c>
      <c r="M48" s="42">
        <f>IF('Дата индикатора'!N49="нет данных","x",$M$2-'Дата индикатора'!N49)</f>
        <v>0</v>
      </c>
      <c r="N48" s="42">
        <f>IF('Дата индикатора'!O49="нет данных","x",$N$2-'Дата индикатора'!O49)</f>
        <v>2</v>
      </c>
      <c r="O48" s="42">
        <f>IF('Дата индикатора'!P49="нет данных","x",$O$2-'Дата индикатора'!P49)</f>
        <v>3</v>
      </c>
      <c r="P48" s="42">
        <f>IF('Дата индикатора'!Q49="нет данных","x",$P$2-'Дата индикатора'!Q49)</f>
        <v>0</v>
      </c>
      <c r="Q48" s="42">
        <f>IF('Дата индикатора'!R49="нет данных","x",$Q$2-'Дата индикатора'!R49)</f>
        <v>0</v>
      </c>
      <c r="R48" s="42">
        <f>IF('Дата индикатора'!S49="нет данных","x",$R$2-'Дата индикатора'!S49)</f>
        <v>0</v>
      </c>
      <c r="S48" s="42">
        <f>IF('Дата индикатора'!T49="нет данных","x",$S$2-'Дата индикатора'!T49)</f>
        <v>10</v>
      </c>
      <c r="T48" s="42">
        <f>IF('Дата индикатора'!U49="нет данных","x",$T$2-'Дата индикатора'!U49)</f>
        <v>10</v>
      </c>
      <c r="U48" s="42">
        <f>IF('Дата индикатора'!V49="нет данных","x",$U$2-'Дата индикатора'!V49)</f>
        <v>0</v>
      </c>
      <c r="V48" s="42">
        <f>IF('Дата индикатора'!W49="нет данных","x",$V$2-'Дата индикатора'!W49)</f>
        <v>0</v>
      </c>
      <c r="W48" s="42">
        <f>IF('Дата индикатора'!X49="нет данных","x",$W$2-'Дата индикатора'!X49)</f>
        <v>0</v>
      </c>
      <c r="X48" s="42">
        <f>IF('Дата индикатора'!Y49="нет данных","x",$X$2-'Дата индикатора'!Y49)</f>
        <v>0</v>
      </c>
      <c r="Y48" s="42">
        <f>IF('Дата индикатора'!Z49="нет данных","x",$Y$2-'Дата индикатора'!Z49)</f>
        <v>0</v>
      </c>
      <c r="Z48" s="42">
        <f>IF('Дата индикатора'!AA49="нет данных","x",$Z$2-'Дата индикатора'!AA49)</f>
        <v>0</v>
      </c>
      <c r="AA48" s="42">
        <f>IF('Дата индикатора'!AB49="нет данных","x",$AA$2-'Дата индикатора'!AB49)</f>
        <v>0</v>
      </c>
      <c r="AB48" s="42">
        <f>IF('Дата индикатора'!AC49="нет данных","x",$AB$2-'Дата индикатора'!AC49)</f>
        <v>0</v>
      </c>
      <c r="AC48" s="42">
        <f>IF('Дата индикатора'!AD49="нет данных","x",$AC$2-'Дата индикатора'!AD49)</f>
        <v>0</v>
      </c>
      <c r="AD48" s="42">
        <f>IF('Дата индикатора'!AE49="нет данных","x",$AD$2-'Дата индикатора'!AE49)</f>
        <v>0</v>
      </c>
      <c r="AE48" s="42">
        <f>IF('Дата индикатора'!AF49="нет данных","x",$AE$2-'Дата индикатора'!AF49)</f>
        <v>0</v>
      </c>
      <c r="AF48" s="42">
        <f>IF('Дата индикатора'!AG49="нет данных","x",$AF$2-'Дата индикатора'!AG49)</f>
        <v>0</v>
      </c>
      <c r="AG48" s="42">
        <f>IF('Дата индикатора'!AH49="нет данных","x",$AG$2-'Дата индикатора'!AH49)</f>
        <v>0</v>
      </c>
      <c r="AH48" s="42">
        <f>IF('Дата индикатора'!AI49="нет данных","x",$AH$2-'Дата индикатора'!AI49)</f>
        <v>0</v>
      </c>
      <c r="AI48" s="42">
        <f>IF('Дата индикатора'!AJ49="нет данных","x",$AI$2-'Дата индикатора'!AJ49)</f>
        <v>0</v>
      </c>
      <c r="AJ48" s="42">
        <f>IF('Дата индикатора'!AK49="нет данных","x",$AJ$2-'Дата индикатора'!AK49)</f>
        <v>4</v>
      </c>
      <c r="AK48" s="42">
        <f>IF('Дата индикатора'!AL49="нет данных","x",$AK$2-'Дата индикатора'!AL49)</f>
        <v>0</v>
      </c>
      <c r="AL48" s="42">
        <f>IF('Дата индикатора'!AM49="нет данных","x",$AL$2-'Дата индикатора'!AM49)</f>
        <v>0</v>
      </c>
      <c r="AM48" s="42">
        <f>IF('Дата индикатора'!AN49="нет данных","x",$AM$2-'Дата индикатора'!AN49)</f>
        <v>0</v>
      </c>
      <c r="AN48" s="42">
        <f>IF('Дата индикатора'!AO49="нет данных","x",$AN$2-'Дата индикатора'!AO49)</f>
        <v>0</v>
      </c>
      <c r="AO48" s="42">
        <f>IF('Дата индикатора'!AP49="нет данных","x",$AO$2-'Дата индикатора'!AP49)</f>
        <v>0</v>
      </c>
      <c r="AP48" s="42">
        <f>IF('Дата индикатора'!AQ49="нет данных","x",$AP$2-'Дата индикатора'!AQ49)</f>
        <v>0</v>
      </c>
      <c r="AQ48" s="42">
        <f>IF('Дата индикатора'!AR49="нет данных","x",$AQ$2-'Дата индикатора'!AR49)</f>
        <v>0</v>
      </c>
      <c r="AR48" s="42">
        <f>IF('Дата индикатора'!AS49="нет данных","x",$AR$2-'Дата индикатора'!AS49)</f>
        <v>0</v>
      </c>
      <c r="AS48" s="42">
        <f>IF('Дата индикатора'!AT49="нет данных","x",$AS$2-'Дата индикатора'!AT49)</f>
        <v>1</v>
      </c>
      <c r="AT48" s="42">
        <f>IF('Дата индикатора'!AU49="нет данных","x",$AT$2-'Дата индикатора'!AU49)</f>
        <v>0</v>
      </c>
      <c r="AU48" s="42">
        <f>IF('Дата индикатора'!AV49="нет данных","x",$AU$2-'Дата индикатора'!AV49)</f>
        <v>0</v>
      </c>
      <c r="AV48" s="42">
        <f>IF('Дата индикатора'!AW49="нет данных","x",$AV$2-'Дата индикатора'!AW49)</f>
        <v>0</v>
      </c>
      <c r="AW48" s="42">
        <f>IF('Дата индикатора'!AX49="нет данных","x",$AW$2-'Дата индикатора'!AX49)</f>
        <v>0</v>
      </c>
      <c r="AX48" s="42">
        <f>IF('Дата индикатора'!AY49="нет данных","x",$AX$2-'Дата индикатора'!AY49)</f>
        <v>0</v>
      </c>
      <c r="AY48" s="42">
        <f>IF('Дата индикатора'!AZ49="нет данных","x",$AY$2-'Дата индикатора'!AZ49)</f>
        <v>0</v>
      </c>
      <c r="AZ48" s="42">
        <f>IF('Дата индикатора'!BA49="нет данных","x",$AZ$2-'Дата индикатора'!BA49)</f>
        <v>0</v>
      </c>
      <c r="BA48" s="42">
        <f>IF('Дата индикатора'!BB49="нет данных","x",$BA$2-'Дата индикатора'!BB49)</f>
        <v>0</v>
      </c>
      <c r="BB48" s="42">
        <f>IF('Дата индикатора'!BC49="нет данных","x",$BB$2-'Дата индикатора'!BC49)</f>
        <v>0</v>
      </c>
      <c r="BC48" s="42">
        <f>IF('Дата индикатора'!BD49="нет данных","x",$BC$2-'Дата индикатора'!BD49)</f>
        <v>0</v>
      </c>
      <c r="BD48" s="42">
        <f>IF('Дата индикатора'!BE49="нет данных","x",$BD$2-'Дата индикатора'!BE49)</f>
        <v>2</v>
      </c>
      <c r="BE48" s="42">
        <f>IF('Дата индикатора'!BF49="нет данных","x",$BE$2-'Дата индикатора'!BF49)</f>
        <v>2</v>
      </c>
      <c r="BF48" s="42">
        <f>IF('Дата индикатора'!BG49="нет данных","x",$BF$2-'Дата индикатора'!BG49)</f>
        <v>1</v>
      </c>
      <c r="BG48" s="42">
        <f>IF('Дата индикатора'!BH49="нет данных","x",$BG$2-'Дата индикатора'!BH49)</f>
        <v>0</v>
      </c>
      <c r="BH48" s="4">
        <f t="shared" si="5"/>
        <v>45</v>
      </c>
      <c r="BI48" s="43">
        <f t="shared" si="4"/>
        <v>0.78947368421052633</v>
      </c>
      <c r="BJ48" s="4">
        <f t="shared" si="6"/>
        <v>11</v>
      </c>
      <c r="BK48" s="43">
        <f t="shared" si="7"/>
        <v>2.1087690107111183</v>
      </c>
      <c r="BL48" s="45">
        <f t="shared" si="8"/>
        <v>0</v>
      </c>
    </row>
    <row r="49" spans="1:64" x14ac:dyDescent="0.25">
      <c r="A49" t="s">
        <v>95</v>
      </c>
      <c r="B49" s="42">
        <f>IF('Дата индикатора'!C50="нет данных","x",$B$2-'Дата индикатора'!C50)</f>
        <v>0</v>
      </c>
      <c r="C49" s="42">
        <f>IF('Дата индикатора'!D50="нет данных","x",$C$2-'Дата индикатора'!D50)</f>
        <v>0</v>
      </c>
      <c r="D49" s="42">
        <f>IF('Дата индикатора'!E50="нет данных","x",$C$2-'Дата индикатора'!E50)</f>
        <v>5</v>
      </c>
      <c r="E49" s="42">
        <f>IF('Дата индикатора'!F50="нет данных","x",$E$2-'Дата индикатора'!F50)</f>
        <v>5</v>
      </c>
      <c r="F49" s="42">
        <f>IF('Дата индикатора'!G50="нет данных","x",$F$2-'Дата индикатора'!G50)</f>
        <v>0</v>
      </c>
      <c r="G49" s="42">
        <f>IF('Дата индикатора'!H50="нет данных","x",$G$2-'Дата индикатора'!H50)</f>
        <v>0</v>
      </c>
      <c r="H49" s="42" t="str">
        <f>IF('Дата индикатора'!I50="нет данных","x",$H$2-'Дата индикатора'!I50)</f>
        <v>x</v>
      </c>
      <c r="I49" s="42">
        <f>IF('Дата индикатора'!J50="нет данных","x",$I$2-'Дата индикатора'!J50)</f>
        <v>0</v>
      </c>
      <c r="J49" s="42">
        <f>IF('Дата индикатора'!K50="нет данных","x",$J$2-'Дата индикатора'!K50)</f>
        <v>0</v>
      </c>
      <c r="K49" s="42">
        <f>IF('Дата индикатора'!L50="нет данных","x",$K$2-'Дата индикатора'!L50)</f>
        <v>0</v>
      </c>
      <c r="L49" s="42">
        <f>IF('Дата индикатора'!M50="нет данных","x",$L$2-'Дата индикатора'!M50)</f>
        <v>0</v>
      </c>
      <c r="M49" s="42">
        <f>IF('Дата индикатора'!N50="нет данных","x",$M$2-'Дата индикатора'!N50)</f>
        <v>0</v>
      </c>
      <c r="N49" s="42">
        <f>IF('Дата индикатора'!O50="нет данных","x",$N$2-'Дата индикатора'!O50)</f>
        <v>2</v>
      </c>
      <c r="O49" s="42">
        <f>IF('Дата индикатора'!P50="нет данных","x",$O$2-'Дата индикатора'!P50)</f>
        <v>3</v>
      </c>
      <c r="P49" s="42">
        <f>IF('Дата индикатора'!Q50="нет данных","x",$P$2-'Дата индикатора'!Q50)</f>
        <v>0</v>
      </c>
      <c r="Q49" s="42">
        <f>IF('Дата индикатора'!R50="нет данных","x",$Q$2-'Дата индикатора'!R50)</f>
        <v>0</v>
      </c>
      <c r="R49" s="42">
        <f>IF('Дата индикатора'!S50="нет данных","x",$R$2-'Дата индикатора'!S50)</f>
        <v>0</v>
      </c>
      <c r="S49" s="42">
        <f>IF('Дата индикатора'!T50="нет данных","x",$S$2-'Дата индикатора'!T50)</f>
        <v>10</v>
      </c>
      <c r="T49" s="42">
        <f>IF('Дата индикатора'!U50="нет данных","x",$T$2-'Дата индикатора'!U50)</f>
        <v>10</v>
      </c>
      <c r="U49" s="42">
        <f>IF('Дата индикатора'!V50="нет данных","x",$U$2-'Дата индикатора'!V50)</f>
        <v>0</v>
      </c>
      <c r="V49" s="42">
        <f>IF('Дата индикатора'!W50="нет данных","x",$V$2-'Дата индикатора'!W50)</f>
        <v>0</v>
      </c>
      <c r="W49" s="42">
        <f>IF('Дата индикатора'!X50="нет данных","x",$W$2-'Дата индикатора'!X50)</f>
        <v>0</v>
      </c>
      <c r="X49" s="42">
        <f>IF('Дата индикатора'!Y50="нет данных","x",$X$2-'Дата индикатора'!Y50)</f>
        <v>0</v>
      </c>
      <c r="Y49" s="42">
        <f>IF('Дата индикатора'!Z50="нет данных","x",$Y$2-'Дата индикатора'!Z50)</f>
        <v>0</v>
      </c>
      <c r="Z49" s="42">
        <f>IF('Дата индикатора'!AA50="нет данных","x",$Z$2-'Дата индикатора'!AA50)</f>
        <v>0</v>
      </c>
      <c r="AA49" s="42">
        <f>IF('Дата индикатора'!AB50="нет данных","x",$AA$2-'Дата индикатора'!AB50)</f>
        <v>0</v>
      </c>
      <c r="AB49" s="42">
        <f>IF('Дата индикатора'!AC50="нет данных","x",$AB$2-'Дата индикатора'!AC50)</f>
        <v>0</v>
      </c>
      <c r="AC49" s="42">
        <f>IF('Дата индикатора'!AD50="нет данных","x",$AC$2-'Дата индикатора'!AD50)</f>
        <v>0</v>
      </c>
      <c r="AD49" s="42">
        <f>IF('Дата индикатора'!AE50="нет данных","x",$AD$2-'Дата индикатора'!AE50)</f>
        <v>0</v>
      </c>
      <c r="AE49" s="42">
        <f>IF('Дата индикатора'!AF50="нет данных","x",$AE$2-'Дата индикатора'!AF50)</f>
        <v>0</v>
      </c>
      <c r="AF49" s="42">
        <f>IF('Дата индикатора'!AG50="нет данных","x",$AF$2-'Дата индикатора'!AG50)</f>
        <v>0</v>
      </c>
      <c r="AG49" s="42">
        <f>IF('Дата индикатора'!AH50="нет данных","x",$AG$2-'Дата индикатора'!AH50)</f>
        <v>0</v>
      </c>
      <c r="AH49" s="42">
        <f>IF('Дата индикатора'!AI50="нет данных","x",$AH$2-'Дата индикатора'!AI50)</f>
        <v>0</v>
      </c>
      <c r="AI49" s="42">
        <f>IF('Дата индикатора'!AJ50="нет данных","x",$AI$2-'Дата индикатора'!AJ50)</f>
        <v>0</v>
      </c>
      <c r="AJ49" s="42">
        <f>IF('Дата индикатора'!AK50="нет данных","x",$AJ$2-'Дата индикатора'!AK50)</f>
        <v>4</v>
      </c>
      <c r="AK49" s="42">
        <f>IF('Дата индикатора'!AL50="нет данных","x",$AK$2-'Дата индикатора'!AL50)</f>
        <v>0</v>
      </c>
      <c r="AL49" s="42">
        <f>IF('Дата индикатора'!AM50="нет данных","x",$AL$2-'Дата индикатора'!AM50)</f>
        <v>0</v>
      </c>
      <c r="AM49" s="42">
        <f>IF('Дата индикатора'!AN50="нет данных","x",$AM$2-'Дата индикатора'!AN50)</f>
        <v>0</v>
      </c>
      <c r="AN49" s="42">
        <f>IF('Дата индикатора'!AO50="нет данных","x",$AN$2-'Дата индикатора'!AO50)</f>
        <v>0</v>
      </c>
      <c r="AO49" s="42">
        <f>IF('Дата индикатора'!AP50="нет данных","x",$AO$2-'Дата индикатора'!AP50)</f>
        <v>0</v>
      </c>
      <c r="AP49" s="42">
        <f>IF('Дата индикатора'!AQ50="нет данных","x",$AP$2-'Дата индикатора'!AQ50)</f>
        <v>0</v>
      </c>
      <c r="AQ49" s="42">
        <f>IF('Дата индикатора'!AR50="нет данных","x",$AQ$2-'Дата индикатора'!AR50)</f>
        <v>0</v>
      </c>
      <c r="AR49" s="42">
        <f>IF('Дата индикатора'!AS50="нет данных","x",$AR$2-'Дата индикатора'!AS50)</f>
        <v>0</v>
      </c>
      <c r="AS49" s="42">
        <f>IF('Дата индикатора'!AT50="нет данных","x",$AS$2-'Дата индикатора'!AT50)</f>
        <v>1</v>
      </c>
      <c r="AT49" s="42">
        <f>IF('Дата индикатора'!AU50="нет данных","x",$AT$2-'Дата индикатора'!AU50)</f>
        <v>0</v>
      </c>
      <c r="AU49" s="42">
        <f>IF('Дата индикатора'!AV50="нет данных","x",$AU$2-'Дата индикатора'!AV50)</f>
        <v>0</v>
      </c>
      <c r="AV49" s="42">
        <f>IF('Дата индикатора'!AW50="нет данных","x",$AV$2-'Дата индикатора'!AW50)</f>
        <v>0</v>
      </c>
      <c r="AW49" s="42">
        <f>IF('Дата индикатора'!AX50="нет данных","x",$AW$2-'Дата индикатора'!AX50)</f>
        <v>0</v>
      </c>
      <c r="AX49" s="42">
        <f>IF('Дата индикатора'!AY50="нет данных","x",$AX$2-'Дата индикатора'!AY50)</f>
        <v>0</v>
      </c>
      <c r="AY49" s="42">
        <f>IF('Дата индикатора'!AZ50="нет данных","x",$AY$2-'Дата индикатора'!AZ50)</f>
        <v>0</v>
      </c>
      <c r="AZ49" s="42">
        <f>IF('Дата индикатора'!BA50="нет данных","x",$AZ$2-'Дата индикатора'!BA50)</f>
        <v>0</v>
      </c>
      <c r="BA49" s="42">
        <f>IF('Дата индикатора'!BB50="нет данных","x",$BA$2-'Дата индикатора'!BB50)</f>
        <v>0</v>
      </c>
      <c r="BB49" s="42">
        <f>IF('Дата индикатора'!BC50="нет данных","x",$BB$2-'Дата индикатора'!BC50)</f>
        <v>0</v>
      </c>
      <c r="BC49" s="42">
        <f>IF('Дата индикатора'!BD50="нет данных","x",$BC$2-'Дата индикатора'!BD50)</f>
        <v>0</v>
      </c>
      <c r="BD49" s="42">
        <f>IF('Дата индикатора'!BE50="нет данных","x",$BD$2-'Дата индикатора'!BE50)</f>
        <v>2</v>
      </c>
      <c r="BE49" s="42">
        <f>IF('Дата индикатора'!BF50="нет данных","x",$BE$2-'Дата индикатора'!BF50)</f>
        <v>2</v>
      </c>
      <c r="BF49" s="42">
        <f>IF('Дата индикатора'!BG50="нет данных","x",$BF$2-'Дата индикатора'!BG50)</f>
        <v>1</v>
      </c>
      <c r="BG49" s="42">
        <f>IF('Дата индикатора'!BH50="нет данных","x",$BG$2-'Дата индикатора'!BH50)</f>
        <v>0</v>
      </c>
      <c r="BH49" s="4">
        <f t="shared" si="5"/>
        <v>45</v>
      </c>
      <c r="BI49" s="43">
        <f t="shared" si="4"/>
        <v>0.78947368421052633</v>
      </c>
      <c r="BJ49" s="4">
        <f t="shared" si="6"/>
        <v>11</v>
      </c>
      <c r="BK49" s="43">
        <f t="shared" si="7"/>
        <v>2.1087690107111183</v>
      </c>
      <c r="BL49" s="45">
        <f t="shared" si="8"/>
        <v>0</v>
      </c>
    </row>
    <row r="50" spans="1:64" x14ac:dyDescent="0.25">
      <c r="A50" t="s">
        <v>97</v>
      </c>
      <c r="B50" s="42">
        <f>IF('Дата индикатора'!C51="нет данных","x",$B$2-'Дата индикатора'!C51)</f>
        <v>0</v>
      </c>
      <c r="C50" s="42">
        <f>IF('Дата индикатора'!D51="нет данных","x",$C$2-'Дата индикатора'!D51)</f>
        <v>0</v>
      </c>
      <c r="D50" s="42">
        <f>IF('Дата индикатора'!E51="нет данных","x",$C$2-'Дата индикатора'!E51)</f>
        <v>5</v>
      </c>
      <c r="E50" s="42">
        <f>IF('Дата индикатора'!F51="нет данных","x",$E$2-'Дата индикатора'!F51)</f>
        <v>5</v>
      </c>
      <c r="F50" s="42">
        <f>IF('Дата индикатора'!G51="нет данных","x",$F$2-'Дата индикатора'!G51)</f>
        <v>0</v>
      </c>
      <c r="G50" s="42">
        <f>IF('Дата индикатора'!H51="нет данных","x",$G$2-'Дата индикатора'!H51)</f>
        <v>0</v>
      </c>
      <c r="H50" s="42" t="str">
        <f>IF('Дата индикатора'!I51="нет данных","x",$H$2-'Дата индикатора'!I51)</f>
        <v>x</v>
      </c>
      <c r="I50" s="42">
        <f>IF('Дата индикатора'!J51="нет данных","x",$I$2-'Дата индикатора'!J51)</f>
        <v>0</v>
      </c>
      <c r="J50" s="42">
        <f>IF('Дата индикатора'!K51="нет данных","x",$J$2-'Дата индикатора'!K51)</f>
        <v>0</v>
      </c>
      <c r="K50" s="42">
        <f>IF('Дата индикатора'!L51="нет данных","x",$K$2-'Дата индикатора'!L51)</f>
        <v>0</v>
      </c>
      <c r="L50" s="42">
        <f>IF('Дата индикатора'!M51="нет данных","x",$L$2-'Дата индикатора'!M51)</f>
        <v>0</v>
      </c>
      <c r="M50" s="42">
        <f>IF('Дата индикатора'!N51="нет данных","x",$M$2-'Дата индикатора'!N51)</f>
        <v>0</v>
      </c>
      <c r="N50" s="42">
        <f>IF('Дата индикатора'!O51="нет данных","x",$N$2-'Дата индикатора'!O51)</f>
        <v>2</v>
      </c>
      <c r="O50" s="42">
        <f>IF('Дата индикатора'!P51="нет данных","x",$O$2-'Дата индикатора'!P51)</f>
        <v>3</v>
      </c>
      <c r="P50" s="42">
        <f>IF('Дата индикатора'!Q51="нет данных","x",$P$2-'Дата индикатора'!Q51)</f>
        <v>0</v>
      </c>
      <c r="Q50" s="42">
        <f>IF('Дата индикатора'!R51="нет данных","x",$Q$2-'Дата индикатора'!R51)</f>
        <v>0</v>
      </c>
      <c r="R50" s="42">
        <f>IF('Дата индикатора'!S51="нет данных","x",$R$2-'Дата индикатора'!S51)</f>
        <v>0</v>
      </c>
      <c r="S50" s="42">
        <f>IF('Дата индикатора'!T51="нет данных","x",$S$2-'Дата индикатора'!T51)</f>
        <v>10</v>
      </c>
      <c r="T50" s="42">
        <f>IF('Дата индикатора'!U51="нет данных","x",$T$2-'Дата индикатора'!U51)</f>
        <v>10</v>
      </c>
      <c r="U50" s="42">
        <f>IF('Дата индикатора'!V51="нет данных","x",$U$2-'Дата индикатора'!V51)</f>
        <v>0</v>
      </c>
      <c r="V50" s="42">
        <f>IF('Дата индикатора'!W51="нет данных","x",$V$2-'Дата индикатора'!W51)</f>
        <v>0</v>
      </c>
      <c r="W50" s="42">
        <f>IF('Дата индикатора'!X51="нет данных","x",$W$2-'Дата индикатора'!X51)</f>
        <v>0</v>
      </c>
      <c r="X50" s="42">
        <f>IF('Дата индикатора'!Y51="нет данных","x",$X$2-'Дата индикатора'!Y51)</f>
        <v>0</v>
      </c>
      <c r="Y50" s="42">
        <f>IF('Дата индикатора'!Z51="нет данных","x",$Y$2-'Дата индикатора'!Z51)</f>
        <v>0</v>
      </c>
      <c r="Z50" s="42">
        <f>IF('Дата индикатора'!AA51="нет данных","x",$Z$2-'Дата индикатора'!AA51)</f>
        <v>0</v>
      </c>
      <c r="AA50" s="42">
        <f>IF('Дата индикатора'!AB51="нет данных","x",$AA$2-'Дата индикатора'!AB51)</f>
        <v>0</v>
      </c>
      <c r="AB50" s="42">
        <f>IF('Дата индикатора'!AC51="нет данных","x",$AB$2-'Дата индикатора'!AC51)</f>
        <v>0</v>
      </c>
      <c r="AC50" s="42">
        <f>IF('Дата индикатора'!AD51="нет данных","x",$AC$2-'Дата индикатора'!AD51)</f>
        <v>0</v>
      </c>
      <c r="AD50" s="42">
        <f>IF('Дата индикатора'!AE51="нет данных","x",$AD$2-'Дата индикатора'!AE51)</f>
        <v>0</v>
      </c>
      <c r="AE50" s="42">
        <f>IF('Дата индикатора'!AF51="нет данных","x",$AE$2-'Дата индикатора'!AF51)</f>
        <v>0</v>
      </c>
      <c r="AF50" s="42">
        <f>IF('Дата индикатора'!AG51="нет данных","x",$AF$2-'Дата индикатора'!AG51)</f>
        <v>0</v>
      </c>
      <c r="AG50" s="42">
        <f>IF('Дата индикатора'!AH51="нет данных","x",$AG$2-'Дата индикатора'!AH51)</f>
        <v>0</v>
      </c>
      <c r="AH50" s="42">
        <f>IF('Дата индикатора'!AI51="нет данных","x",$AH$2-'Дата индикатора'!AI51)</f>
        <v>0</v>
      </c>
      <c r="AI50" s="42">
        <f>IF('Дата индикатора'!AJ51="нет данных","x",$AI$2-'Дата индикатора'!AJ51)</f>
        <v>0</v>
      </c>
      <c r="AJ50" s="42">
        <f>IF('Дата индикатора'!AK51="нет данных","x",$AJ$2-'Дата индикатора'!AK51)</f>
        <v>4</v>
      </c>
      <c r="AK50" s="42">
        <f>IF('Дата индикатора'!AL51="нет данных","x",$AK$2-'Дата индикатора'!AL51)</f>
        <v>0</v>
      </c>
      <c r="AL50" s="42">
        <f>IF('Дата индикатора'!AM51="нет данных","x",$AL$2-'Дата индикатора'!AM51)</f>
        <v>0</v>
      </c>
      <c r="AM50" s="42">
        <f>IF('Дата индикатора'!AN51="нет данных","x",$AM$2-'Дата индикатора'!AN51)</f>
        <v>0</v>
      </c>
      <c r="AN50" s="42">
        <f>IF('Дата индикатора'!AO51="нет данных","x",$AN$2-'Дата индикатора'!AO51)</f>
        <v>0</v>
      </c>
      <c r="AO50" s="42">
        <f>IF('Дата индикатора'!AP51="нет данных","x",$AO$2-'Дата индикатора'!AP51)</f>
        <v>0</v>
      </c>
      <c r="AP50" s="42">
        <f>IF('Дата индикатора'!AQ51="нет данных","x",$AP$2-'Дата индикатора'!AQ51)</f>
        <v>0</v>
      </c>
      <c r="AQ50" s="42">
        <f>IF('Дата индикатора'!AR51="нет данных","x",$AQ$2-'Дата индикатора'!AR51)</f>
        <v>0</v>
      </c>
      <c r="AR50" s="42">
        <f>IF('Дата индикатора'!AS51="нет данных","x",$AR$2-'Дата индикатора'!AS51)</f>
        <v>0</v>
      </c>
      <c r="AS50" s="42">
        <f>IF('Дата индикатора'!AT51="нет данных","x",$AS$2-'Дата индикатора'!AT51)</f>
        <v>1</v>
      </c>
      <c r="AT50" s="42">
        <f>IF('Дата индикатора'!AU51="нет данных","x",$AT$2-'Дата индикатора'!AU51)</f>
        <v>0</v>
      </c>
      <c r="AU50" s="42">
        <f>IF('Дата индикатора'!AV51="нет данных","x",$AU$2-'Дата индикатора'!AV51)</f>
        <v>0</v>
      </c>
      <c r="AV50" s="42">
        <f>IF('Дата индикатора'!AW51="нет данных","x",$AV$2-'Дата индикатора'!AW51)</f>
        <v>0</v>
      </c>
      <c r="AW50" s="42">
        <f>IF('Дата индикатора'!AX51="нет данных","x",$AW$2-'Дата индикатора'!AX51)</f>
        <v>0</v>
      </c>
      <c r="AX50" s="42">
        <f>IF('Дата индикатора'!AY51="нет данных","x",$AX$2-'Дата индикатора'!AY51)</f>
        <v>0</v>
      </c>
      <c r="AY50" s="42">
        <f>IF('Дата индикатора'!AZ51="нет данных","x",$AY$2-'Дата индикатора'!AZ51)</f>
        <v>0</v>
      </c>
      <c r="AZ50" s="42">
        <f>IF('Дата индикатора'!BA51="нет данных","x",$AZ$2-'Дата индикатора'!BA51)</f>
        <v>0</v>
      </c>
      <c r="BA50" s="42">
        <f>IF('Дата индикатора'!BB51="нет данных","x",$BA$2-'Дата индикатора'!BB51)</f>
        <v>0</v>
      </c>
      <c r="BB50" s="42">
        <f>IF('Дата индикатора'!BC51="нет данных","x",$BB$2-'Дата индикатора'!BC51)</f>
        <v>0</v>
      </c>
      <c r="BC50" s="42">
        <f>IF('Дата индикатора'!BD51="нет данных","x",$BC$2-'Дата индикатора'!BD51)</f>
        <v>0</v>
      </c>
      <c r="BD50" s="42">
        <f>IF('Дата индикатора'!BE51="нет данных","x",$BD$2-'Дата индикатора'!BE51)</f>
        <v>2</v>
      </c>
      <c r="BE50" s="42">
        <f>IF('Дата индикатора'!BF51="нет данных","x",$BE$2-'Дата индикатора'!BF51)</f>
        <v>2</v>
      </c>
      <c r="BF50" s="42">
        <f>IF('Дата индикатора'!BG51="нет данных","x",$BF$2-'Дата индикатора'!BG51)</f>
        <v>1</v>
      </c>
      <c r="BG50" s="42">
        <f>IF('Дата индикатора'!BH51="нет данных","x",$BG$2-'Дата индикатора'!BH51)</f>
        <v>0</v>
      </c>
      <c r="BH50" s="4">
        <f t="shared" si="5"/>
        <v>45</v>
      </c>
      <c r="BI50" s="43">
        <f t="shared" si="4"/>
        <v>0.78947368421052633</v>
      </c>
      <c r="BJ50" s="4">
        <f t="shared" si="6"/>
        <v>11</v>
      </c>
      <c r="BK50" s="43">
        <f t="shared" si="7"/>
        <v>2.1087690107111183</v>
      </c>
      <c r="BL50" s="45">
        <f t="shared" si="8"/>
        <v>0</v>
      </c>
    </row>
    <row r="51" spans="1:64" x14ac:dyDescent="0.25">
      <c r="A51" t="s">
        <v>98</v>
      </c>
      <c r="B51" s="42">
        <f>IF('Дата индикатора'!C52="нет данных","x",$B$2-'Дата индикатора'!C52)</f>
        <v>0</v>
      </c>
      <c r="C51" s="42">
        <f>IF('Дата индикатора'!D52="нет данных","x",$C$2-'Дата индикатора'!D52)</f>
        <v>0</v>
      </c>
      <c r="D51" s="42">
        <f>IF('Дата индикатора'!E52="нет данных","x",$C$2-'Дата индикатора'!E52)</f>
        <v>5</v>
      </c>
      <c r="E51" s="42">
        <f>IF('Дата индикатора'!F52="нет данных","x",$E$2-'Дата индикатора'!F52)</f>
        <v>5</v>
      </c>
      <c r="F51" s="42">
        <f>IF('Дата индикатора'!G52="нет данных","x",$F$2-'Дата индикатора'!G52)</f>
        <v>0</v>
      </c>
      <c r="G51" s="42">
        <f>IF('Дата индикатора'!H52="нет данных","x",$G$2-'Дата индикатора'!H52)</f>
        <v>0</v>
      </c>
      <c r="H51" s="42" t="str">
        <f>IF('Дата индикатора'!I52="нет данных","x",$H$2-'Дата индикатора'!I52)</f>
        <v>x</v>
      </c>
      <c r="I51" s="42">
        <f>IF('Дата индикатора'!J52="нет данных","x",$I$2-'Дата индикатора'!J52)</f>
        <v>0</v>
      </c>
      <c r="J51" s="42">
        <f>IF('Дата индикатора'!K52="нет данных","x",$J$2-'Дата индикатора'!K52)</f>
        <v>0</v>
      </c>
      <c r="K51" s="42">
        <f>IF('Дата индикатора'!L52="нет данных","x",$K$2-'Дата индикатора'!L52)</f>
        <v>0</v>
      </c>
      <c r="L51" s="42">
        <f>IF('Дата индикатора'!M52="нет данных","x",$L$2-'Дата индикатора'!M52)</f>
        <v>0</v>
      </c>
      <c r="M51" s="42">
        <f>IF('Дата индикатора'!N52="нет данных","x",$M$2-'Дата индикатора'!N52)</f>
        <v>0</v>
      </c>
      <c r="N51" s="42">
        <f>IF('Дата индикатора'!O52="нет данных","x",$N$2-'Дата индикатора'!O52)</f>
        <v>2</v>
      </c>
      <c r="O51" s="42">
        <f>IF('Дата индикатора'!P52="нет данных","x",$O$2-'Дата индикатора'!P52)</f>
        <v>3</v>
      </c>
      <c r="P51" s="42">
        <f>IF('Дата индикатора'!Q52="нет данных","x",$P$2-'Дата индикатора'!Q52)</f>
        <v>0</v>
      </c>
      <c r="Q51" s="42">
        <f>IF('Дата индикатора'!R52="нет данных","x",$Q$2-'Дата индикатора'!R52)</f>
        <v>0</v>
      </c>
      <c r="R51" s="42">
        <f>IF('Дата индикатора'!S52="нет данных","x",$R$2-'Дата индикатора'!S52)</f>
        <v>0</v>
      </c>
      <c r="S51" s="42">
        <f>IF('Дата индикатора'!T52="нет данных","x",$S$2-'Дата индикатора'!T52)</f>
        <v>10</v>
      </c>
      <c r="T51" s="42">
        <f>IF('Дата индикатора'!U52="нет данных","x",$T$2-'Дата индикатора'!U52)</f>
        <v>10</v>
      </c>
      <c r="U51" s="42">
        <f>IF('Дата индикатора'!V52="нет данных","x",$U$2-'Дата индикатора'!V52)</f>
        <v>0</v>
      </c>
      <c r="V51" s="42">
        <f>IF('Дата индикатора'!W52="нет данных","x",$V$2-'Дата индикатора'!W52)</f>
        <v>0</v>
      </c>
      <c r="W51" s="42">
        <f>IF('Дата индикатора'!X52="нет данных","x",$W$2-'Дата индикатора'!X52)</f>
        <v>0</v>
      </c>
      <c r="X51" s="42">
        <f>IF('Дата индикатора'!Y52="нет данных","x",$X$2-'Дата индикатора'!Y52)</f>
        <v>0</v>
      </c>
      <c r="Y51" s="42">
        <f>IF('Дата индикатора'!Z52="нет данных","x",$Y$2-'Дата индикатора'!Z52)</f>
        <v>0</v>
      </c>
      <c r="Z51" s="42">
        <f>IF('Дата индикатора'!AA52="нет данных","x",$Z$2-'Дата индикатора'!AA52)</f>
        <v>0</v>
      </c>
      <c r="AA51" s="42">
        <f>IF('Дата индикатора'!AB52="нет данных","x",$AA$2-'Дата индикатора'!AB52)</f>
        <v>0</v>
      </c>
      <c r="AB51" s="42">
        <f>IF('Дата индикатора'!AC52="нет данных","x",$AB$2-'Дата индикатора'!AC52)</f>
        <v>0</v>
      </c>
      <c r="AC51" s="42">
        <f>IF('Дата индикатора'!AD52="нет данных","x",$AC$2-'Дата индикатора'!AD52)</f>
        <v>0</v>
      </c>
      <c r="AD51" s="42">
        <f>IF('Дата индикатора'!AE52="нет данных","x",$AD$2-'Дата индикатора'!AE52)</f>
        <v>0</v>
      </c>
      <c r="AE51" s="42">
        <f>IF('Дата индикатора'!AF52="нет данных","x",$AE$2-'Дата индикатора'!AF52)</f>
        <v>0</v>
      </c>
      <c r="AF51" s="42">
        <f>IF('Дата индикатора'!AG52="нет данных","x",$AF$2-'Дата индикатора'!AG52)</f>
        <v>0</v>
      </c>
      <c r="AG51" s="42">
        <f>IF('Дата индикатора'!AH52="нет данных","x",$AG$2-'Дата индикатора'!AH52)</f>
        <v>0</v>
      </c>
      <c r="AH51" s="42">
        <f>IF('Дата индикатора'!AI52="нет данных","x",$AH$2-'Дата индикатора'!AI52)</f>
        <v>0</v>
      </c>
      <c r="AI51" s="42">
        <f>IF('Дата индикатора'!AJ52="нет данных","x",$AI$2-'Дата индикатора'!AJ52)</f>
        <v>0</v>
      </c>
      <c r="AJ51" s="42">
        <f>IF('Дата индикатора'!AK52="нет данных","x",$AJ$2-'Дата индикатора'!AK52)</f>
        <v>4</v>
      </c>
      <c r="AK51" s="42">
        <f>IF('Дата индикатора'!AL52="нет данных","x",$AK$2-'Дата индикатора'!AL52)</f>
        <v>0</v>
      </c>
      <c r="AL51" s="42">
        <f>IF('Дата индикатора'!AM52="нет данных","x",$AL$2-'Дата индикатора'!AM52)</f>
        <v>0</v>
      </c>
      <c r="AM51" s="42">
        <f>IF('Дата индикатора'!AN52="нет данных","x",$AM$2-'Дата индикатора'!AN52)</f>
        <v>0</v>
      </c>
      <c r="AN51" s="42">
        <f>IF('Дата индикатора'!AO52="нет данных","x",$AN$2-'Дата индикатора'!AO52)</f>
        <v>0</v>
      </c>
      <c r="AO51" s="42">
        <f>IF('Дата индикатора'!AP52="нет данных","x",$AO$2-'Дата индикатора'!AP52)</f>
        <v>0</v>
      </c>
      <c r="AP51" s="42">
        <f>IF('Дата индикатора'!AQ52="нет данных","x",$AP$2-'Дата индикатора'!AQ52)</f>
        <v>0</v>
      </c>
      <c r="AQ51" s="42">
        <f>IF('Дата индикатора'!AR52="нет данных","x",$AQ$2-'Дата индикатора'!AR52)</f>
        <v>0</v>
      </c>
      <c r="AR51" s="42">
        <f>IF('Дата индикатора'!AS52="нет данных","x",$AR$2-'Дата индикатора'!AS52)</f>
        <v>0</v>
      </c>
      <c r="AS51" s="42">
        <f>IF('Дата индикатора'!AT52="нет данных","x",$AS$2-'Дата индикатора'!AT52)</f>
        <v>1</v>
      </c>
      <c r="AT51" s="42">
        <f>IF('Дата индикатора'!AU52="нет данных","x",$AT$2-'Дата индикатора'!AU52)</f>
        <v>0</v>
      </c>
      <c r="AU51" s="42">
        <f>IF('Дата индикатора'!AV52="нет данных","x",$AU$2-'Дата индикатора'!AV52)</f>
        <v>0</v>
      </c>
      <c r="AV51" s="42">
        <f>IF('Дата индикатора'!AW52="нет данных","x",$AV$2-'Дата индикатора'!AW52)</f>
        <v>0</v>
      </c>
      <c r="AW51" s="42">
        <f>IF('Дата индикатора'!AX52="нет данных","x",$AW$2-'Дата индикатора'!AX52)</f>
        <v>0</v>
      </c>
      <c r="AX51" s="42">
        <f>IF('Дата индикатора'!AY52="нет данных","x",$AX$2-'Дата индикатора'!AY52)</f>
        <v>0</v>
      </c>
      <c r="AY51" s="42">
        <f>IF('Дата индикатора'!AZ52="нет данных","x",$AY$2-'Дата индикатора'!AZ52)</f>
        <v>0</v>
      </c>
      <c r="AZ51" s="42">
        <f>IF('Дата индикатора'!BA52="нет данных","x",$AZ$2-'Дата индикатора'!BA52)</f>
        <v>0</v>
      </c>
      <c r="BA51" s="42">
        <f>IF('Дата индикатора'!BB52="нет данных","x",$BA$2-'Дата индикатора'!BB52)</f>
        <v>0</v>
      </c>
      <c r="BB51" s="42">
        <f>IF('Дата индикатора'!BC52="нет данных","x",$BB$2-'Дата индикатора'!BC52)</f>
        <v>0</v>
      </c>
      <c r="BC51" s="42">
        <f>IF('Дата индикатора'!BD52="нет данных","x",$BC$2-'Дата индикатора'!BD52)</f>
        <v>0</v>
      </c>
      <c r="BD51" s="42">
        <f>IF('Дата индикатора'!BE52="нет данных","x",$BD$2-'Дата индикатора'!BE52)</f>
        <v>2</v>
      </c>
      <c r="BE51" s="42">
        <f>IF('Дата индикатора'!BF52="нет данных","x",$BE$2-'Дата индикатора'!BF52)</f>
        <v>2</v>
      </c>
      <c r="BF51" s="42">
        <f>IF('Дата индикатора'!BG52="нет данных","x",$BF$2-'Дата индикатора'!BG52)</f>
        <v>1</v>
      </c>
      <c r="BG51" s="42">
        <f>IF('Дата индикатора'!BH52="нет данных","x",$BG$2-'Дата индикатора'!BH52)</f>
        <v>0</v>
      </c>
      <c r="BH51" s="4">
        <f t="shared" si="5"/>
        <v>45</v>
      </c>
      <c r="BI51" s="43">
        <f t="shared" si="4"/>
        <v>0.78947368421052633</v>
      </c>
      <c r="BJ51" s="4">
        <f t="shared" si="6"/>
        <v>11</v>
      </c>
      <c r="BK51" s="43">
        <f t="shared" si="7"/>
        <v>2.1087690107111183</v>
      </c>
      <c r="BL51" s="45">
        <f t="shared" si="8"/>
        <v>0</v>
      </c>
    </row>
    <row r="52" spans="1:64" x14ac:dyDescent="0.25">
      <c r="A52" t="s">
        <v>99</v>
      </c>
      <c r="B52" s="42">
        <f>IF('Дата индикатора'!C53="нет данных","x",$B$2-'Дата индикатора'!C53)</f>
        <v>0</v>
      </c>
      <c r="C52" s="42">
        <f>IF('Дата индикатора'!D53="нет данных","x",$C$2-'Дата индикатора'!D53)</f>
        <v>0</v>
      </c>
      <c r="D52" s="42">
        <f>IF('Дата индикатора'!E53="нет данных","x",$C$2-'Дата индикатора'!E53)</f>
        <v>5</v>
      </c>
      <c r="E52" s="42">
        <f>IF('Дата индикатора'!F53="нет данных","x",$E$2-'Дата индикатора'!F53)</f>
        <v>5</v>
      </c>
      <c r="F52" s="42">
        <f>IF('Дата индикатора'!G53="нет данных","x",$F$2-'Дата индикатора'!G53)</f>
        <v>0</v>
      </c>
      <c r="G52" s="42">
        <f>IF('Дата индикатора'!H53="нет данных","x",$G$2-'Дата индикатора'!H53)</f>
        <v>0</v>
      </c>
      <c r="H52" s="42" t="str">
        <f>IF('Дата индикатора'!I53="нет данных","x",$H$2-'Дата индикатора'!I53)</f>
        <v>x</v>
      </c>
      <c r="I52" s="42">
        <f>IF('Дата индикатора'!J53="нет данных","x",$I$2-'Дата индикатора'!J53)</f>
        <v>0</v>
      </c>
      <c r="J52" s="42">
        <f>IF('Дата индикатора'!K53="нет данных","x",$J$2-'Дата индикатора'!K53)</f>
        <v>0</v>
      </c>
      <c r="K52" s="42">
        <f>IF('Дата индикатора'!L53="нет данных","x",$K$2-'Дата индикатора'!L53)</f>
        <v>0</v>
      </c>
      <c r="L52" s="42">
        <f>IF('Дата индикатора'!M53="нет данных","x",$L$2-'Дата индикатора'!M53)</f>
        <v>0</v>
      </c>
      <c r="M52" s="42">
        <f>IF('Дата индикатора'!N53="нет данных","x",$M$2-'Дата индикатора'!N53)</f>
        <v>0</v>
      </c>
      <c r="N52" s="42">
        <f>IF('Дата индикатора'!O53="нет данных","x",$N$2-'Дата индикатора'!O53)</f>
        <v>2</v>
      </c>
      <c r="O52" s="42">
        <f>IF('Дата индикатора'!P53="нет данных","x",$O$2-'Дата индикатора'!P53)</f>
        <v>3</v>
      </c>
      <c r="P52" s="42">
        <f>IF('Дата индикатора'!Q53="нет данных","x",$P$2-'Дата индикатора'!Q53)</f>
        <v>0</v>
      </c>
      <c r="Q52" s="42">
        <f>IF('Дата индикатора'!R53="нет данных","x",$Q$2-'Дата индикатора'!R53)</f>
        <v>0</v>
      </c>
      <c r="R52" s="42">
        <f>IF('Дата индикатора'!S53="нет данных","x",$R$2-'Дата индикатора'!S53)</f>
        <v>0</v>
      </c>
      <c r="S52" s="42">
        <f>IF('Дата индикатора'!T53="нет данных","x",$S$2-'Дата индикатора'!T53)</f>
        <v>10</v>
      </c>
      <c r="T52" s="42">
        <f>IF('Дата индикатора'!U53="нет данных","x",$T$2-'Дата индикатора'!U53)</f>
        <v>10</v>
      </c>
      <c r="U52" s="42">
        <f>IF('Дата индикатора'!V53="нет данных","x",$U$2-'Дата индикатора'!V53)</f>
        <v>0</v>
      </c>
      <c r="V52" s="42">
        <f>IF('Дата индикатора'!W53="нет данных","x",$V$2-'Дата индикатора'!W53)</f>
        <v>0</v>
      </c>
      <c r="W52" s="42">
        <f>IF('Дата индикатора'!X53="нет данных","x",$W$2-'Дата индикатора'!X53)</f>
        <v>0</v>
      </c>
      <c r="X52" s="42">
        <f>IF('Дата индикатора'!Y53="нет данных","x",$X$2-'Дата индикатора'!Y53)</f>
        <v>0</v>
      </c>
      <c r="Y52" s="42">
        <f>IF('Дата индикатора'!Z53="нет данных","x",$Y$2-'Дата индикатора'!Z53)</f>
        <v>0</v>
      </c>
      <c r="Z52" s="42">
        <f>IF('Дата индикатора'!AA53="нет данных","x",$Z$2-'Дата индикатора'!AA53)</f>
        <v>0</v>
      </c>
      <c r="AA52" s="42">
        <f>IF('Дата индикатора'!AB53="нет данных","x",$AA$2-'Дата индикатора'!AB53)</f>
        <v>0</v>
      </c>
      <c r="AB52" s="42">
        <f>IF('Дата индикатора'!AC53="нет данных","x",$AB$2-'Дата индикатора'!AC53)</f>
        <v>0</v>
      </c>
      <c r="AC52" s="42">
        <f>IF('Дата индикатора'!AD53="нет данных","x",$AC$2-'Дата индикатора'!AD53)</f>
        <v>0</v>
      </c>
      <c r="AD52" s="42">
        <f>IF('Дата индикатора'!AE53="нет данных","x",$AD$2-'Дата индикатора'!AE53)</f>
        <v>0</v>
      </c>
      <c r="AE52" s="42">
        <f>IF('Дата индикатора'!AF53="нет данных","x",$AE$2-'Дата индикатора'!AF53)</f>
        <v>0</v>
      </c>
      <c r="AF52" s="42">
        <f>IF('Дата индикатора'!AG53="нет данных","x",$AF$2-'Дата индикатора'!AG53)</f>
        <v>0</v>
      </c>
      <c r="AG52" s="42">
        <f>IF('Дата индикатора'!AH53="нет данных","x",$AG$2-'Дата индикатора'!AH53)</f>
        <v>0</v>
      </c>
      <c r="AH52" s="42">
        <f>IF('Дата индикатора'!AI53="нет данных","x",$AH$2-'Дата индикатора'!AI53)</f>
        <v>0</v>
      </c>
      <c r="AI52" s="42">
        <f>IF('Дата индикатора'!AJ53="нет данных","x",$AI$2-'Дата индикатора'!AJ53)</f>
        <v>0</v>
      </c>
      <c r="AJ52" s="42">
        <f>IF('Дата индикатора'!AK53="нет данных","x",$AJ$2-'Дата индикатора'!AK53)</f>
        <v>4</v>
      </c>
      <c r="AK52" s="42">
        <f>IF('Дата индикатора'!AL53="нет данных","x",$AK$2-'Дата индикатора'!AL53)</f>
        <v>0</v>
      </c>
      <c r="AL52" s="42">
        <f>IF('Дата индикатора'!AM53="нет данных","x",$AL$2-'Дата индикатора'!AM53)</f>
        <v>0</v>
      </c>
      <c r="AM52" s="42">
        <f>IF('Дата индикатора'!AN53="нет данных","x",$AM$2-'Дата индикатора'!AN53)</f>
        <v>0</v>
      </c>
      <c r="AN52" s="42">
        <f>IF('Дата индикатора'!AO53="нет данных","x",$AN$2-'Дата индикатора'!AO53)</f>
        <v>0</v>
      </c>
      <c r="AO52" s="42">
        <f>IF('Дата индикатора'!AP53="нет данных","x",$AO$2-'Дата индикатора'!AP53)</f>
        <v>0</v>
      </c>
      <c r="AP52" s="42">
        <f>IF('Дата индикатора'!AQ53="нет данных","x",$AP$2-'Дата индикатора'!AQ53)</f>
        <v>0</v>
      </c>
      <c r="AQ52" s="42">
        <f>IF('Дата индикатора'!AR53="нет данных","x",$AQ$2-'Дата индикатора'!AR53)</f>
        <v>0</v>
      </c>
      <c r="AR52" s="42">
        <f>IF('Дата индикатора'!AS53="нет данных","x",$AR$2-'Дата индикатора'!AS53)</f>
        <v>0</v>
      </c>
      <c r="AS52" s="42">
        <f>IF('Дата индикатора'!AT53="нет данных","x",$AS$2-'Дата индикатора'!AT53)</f>
        <v>1</v>
      </c>
      <c r="AT52" s="42">
        <f>IF('Дата индикатора'!AU53="нет данных","x",$AT$2-'Дата индикатора'!AU53)</f>
        <v>0</v>
      </c>
      <c r="AU52" s="42">
        <f>IF('Дата индикатора'!AV53="нет данных","x",$AU$2-'Дата индикатора'!AV53)</f>
        <v>0</v>
      </c>
      <c r="AV52" s="42">
        <f>IF('Дата индикатора'!AW53="нет данных","x",$AV$2-'Дата индикатора'!AW53)</f>
        <v>0</v>
      </c>
      <c r="AW52" s="42">
        <f>IF('Дата индикатора'!AX53="нет данных","x",$AW$2-'Дата индикатора'!AX53)</f>
        <v>0</v>
      </c>
      <c r="AX52" s="42">
        <f>IF('Дата индикатора'!AY53="нет данных","x",$AX$2-'Дата индикатора'!AY53)</f>
        <v>0</v>
      </c>
      <c r="AY52" s="42">
        <f>IF('Дата индикатора'!AZ53="нет данных","x",$AY$2-'Дата индикатора'!AZ53)</f>
        <v>0</v>
      </c>
      <c r="AZ52" s="42">
        <f>IF('Дата индикатора'!BA53="нет данных","x",$AZ$2-'Дата индикатора'!BA53)</f>
        <v>0</v>
      </c>
      <c r="BA52" s="42">
        <f>IF('Дата индикатора'!BB53="нет данных","x",$BA$2-'Дата индикатора'!BB53)</f>
        <v>0</v>
      </c>
      <c r="BB52" s="42">
        <f>IF('Дата индикатора'!BC53="нет данных","x",$BB$2-'Дата индикатора'!BC53)</f>
        <v>0</v>
      </c>
      <c r="BC52" s="42">
        <f>IF('Дата индикатора'!BD53="нет данных","x",$BC$2-'Дата индикатора'!BD53)</f>
        <v>0</v>
      </c>
      <c r="BD52" s="42">
        <f>IF('Дата индикатора'!BE53="нет данных","x",$BD$2-'Дата индикатора'!BE53)</f>
        <v>2</v>
      </c>
      <c r="BE52" s="42">
        <f>IF('Дата индикатора'!BF53="нет данных","x",$BE$2-'Дата индикатора'!BF53)</f>
        <v>2</v>
      </c>
      <c r="BF52" s="42">
        <f>IF('Дата индикатора'!BG53="нет данных","x",$BF$2-'Дата индикатора'!BG53)</f>
        <v>1</v>
      </c>
      <c r="BG52" s="42">
        <f>IF('Дата индикатора'!BH53="нет данных","x",$BG$2-'Дата индикатора'!BH53)</f>
        <v>0</v>
      </c>
      <c r="BH52" s="4">
        <f t="shared" si="5"/>
        <v>45</v>
      </c>
      <c r="BI52" s="43">
        <f t="shared" si="4"/>
        <v>0.78947368421052633</v>
      </c>
      <c r="BJ52" s="4">
        <f t="shared" si="6"/>
        <v>11</v>
      </c>
      <c r="BK52" s="43">
        <f t="shared" si="7"/>
        <v>2.1087690107111183</v>
      </c>
      <c r="BL52" s="45">
        <f t="shared" si="8"/>
        <v>0</v>
      </c>
    </row>
    <row r="53" spans="1:64" x14ac:dyDescent="0.25">
      <c r="A53" t="s">
        <v>100</v>
      </c>
      <c r="B53" s="42">
        <f>IF('Дата индикатора'!C54="нет данных","x",$B$2-'Дата индикатора'!C54)</f>
        <v>0</v>
      </c>
      <c r="C53" s="42">
        <f>IF('Дата индикатора'!D54="нет данных","x",$C$2-'Дата индикатора'!D54)</f>
        <v>0</v>
      </c>
      <c r="D53" s="42">
        <f>IF('Дата индикатора'!E54="нет данных","x",$C$2-'Дата индикатора'!E54)</f>
        <v>5</v>
      </c>
      <c r="E53" s="42">
        <f>IF('Дата индикатора'!F54="нет данных","x",$E$2-'Дата индикатора'!F54)</f>
        <v>5</v>
      </c>
      <c r="F53" s="42">
        <f>IF('Дата индикатора'!G54="нет данных","x",$F$2-'Дата индикатора'!G54)</f>
        <v>0</v>
      </c>
      <c r="G53" s="42">
        <f>IF('Дата индикатора'!H54="нет данных","x",$G$2-'Дата индикатора'!H54)</f>
        <v>0</v>
      </c>
      <c r="H53" s="42" t="str">
        <f>IF('Дата индикатора'!I54="нет данных","x",$H$2-'Дата индикатора'!I54)</f>
        <v>x</v>
      </c>
      <c r="I53" s="42">
        <f>IF('Дата индикатора'!J54="нет данных","x",$I$2-'Дата индикатора'!J54)</f>
        <v>0</v>
      </c>
      <c r="J53" s="42">
        <f>IF('Дата индикатора'!K54="нет данных","x",$J$2-'Дата индикатора'!K54)</f>
        <v>0</v>
      </c>
      <c r="K53" s="42">
        <f>IF('Дата индикатора'!L54="нет данных","x",$K$2-'Дата индикатора'!L54)</f>
        <v>0</v>
      </c>
      <c r="L53" s="42">
        <f>IF('Дата индикатора'!M54="нет данных","x",$L$2-'Дата индикатора'!M54)</f>
        <v>0</v>
      </c>
      <c r="M53" s="42">
        <f>IF('Дата индикатора'!N54="нет данных","x",$M$2-'Дата индикатора'!N54)</f>
        <v>0</v>
      </c>
      <c r="N53" s="42">
        <f>IF('Дата индикатора'!O54="нет данных","x",$N$2-'Дата индикатора'!O54)</f>
        <v>2</v>
      </c>
      <c r="O53" s="42">
        <f>IF('Дата индикатора'!P54="нет данных","x",$O$2-'Дата индикатора'!P54)</f>
        <v>3</v>
      </c>
      <c r="P53" s="42">
        <f>IF('Дата индикатора'!Q54="нет данных","x",$P$2-'Дата индикатора'!Q54)</f>
        <v>0</v>
      </c>
      <c r="Q53" s="42">
        <f>IF('Дата индикатора'!R54="нет данных","x",$Q$2-'Дата индикатора'!R54)</f>
        <v>0</v>
      </c>
      <c r="R53" s="42">
        <f>IF('Дата индикатора'!S54="нет данных","x",$R$2-'Дата индикатора'!S54)</f>
        <v>0</v>
      </c>
      <c r="S53" s="42">
        <f>IF('Дата индикатора'!T54="нет данных","x",$S$2-'Дата индикатора'!T54)</f>
        <v>10</v>
      </c>
      <c r="T53" s="42">
        <f>IF('Дата индикатора'!U54="нет данных","x",$T$2-'Дата индикатора'!U54)</f>
        <v>10</v>
      </c>
      <c r="U53" s="42">
        <f>IF('Дата индикатора'!V54="нет данных","x",$U$2-'Дата индикатора'!V54)</f>
        <v>0</v>
      </c>
      <c r="V53" s="42">
        <f>IF('Дата индикатора'!W54="нет данных","x",$V$2-'Дата индикатора'!W54)</f>
        <v>0</v>
      </c>
      <c r="W53" s="42">
        <f>IF('Дата индикатора'!X54="нет данных","x",$W$2-'Дата индикатора'!X54)</f>
        <v>0</v>
      </c>
      <c r="X53" s="42">
        <f>IF('Дата индикатора'!Y54="нет данных","x",$X$2-'Дата индикатора'!Y54)</f>
        <v>0</v>
      </c>
      <c r="Y53" s="42">
        <f>IF('Дата индикатора'!Z54="нет данных","x",$Y$2-'Дата индикатора'!Z54)</f>
        <v>0</v>
      </c>
      <c r="Z53" s="42">
        <f>IF('Дата индикатора'!AA54="нет данных","x",$Z$2-'Дата индикатора'!AA54)</f>
        <v>0</v>
      </c>
      <c r="AA53" s="42">
        <f>IF('Дата индикатора'!AB54="нет данных","x",$AA$2-'Дата индикатора'!AB54)</f>
        <v>0</v>
      </c>
      <c r="AB53" s="42">
        <f>IF('Дата индикатора'!AC54="нет данных","x",$AB$2-'Дата индикатора'!AC54)</f>
        <v>0</v>
      </c>
      <c r="AC53" s="42">
        <f>IF('Дата индикатора'!AD54="нет данных","x",$AC$2-'Дата индикатора'!AD54)</f>
        <v>0</v>
      </c>
      <c r="AD53" s="42">
        <f>IF('Дата индикатора'!AE54="нет данных","x",$AD$2-'Дата индикатора'!AE54)</f>
        <v>0</v>
      </c>
      <c r="AE53" s="42">
        <f>IF('Дата индикатора'!AF54="нет данных","x",$AE$2-'Дата индикатора'!AF54)</f>
        <v>0</v>
      </c>
      <c r="AF53" s="42">
        <f>IF('Дата индикатора'!AG54="нет данных","x",$AF$2-'Дата индикатора'!AG54)</f>
        <v>0</v>
      </c>
      <c r="AG53" s="42">
        <f>IF('Дата индикатора'!AH54="нет данных","x",$AG$2-'Дата индикатора'!AH54)</f>
        <v>0</v>
      </c>
      <c r="AH53" s="42">
        <f>IF('Дата индикатора'!AI54="нет данных","x",$AH$2-'Дата индикатора'!AI54)</f>
        <v>0</v>
      </c>
      <c r="AI53" s="42">
        <f>IF('Дата индикатора'!AJ54="нет данных","x",$AI$2-'Дата индикатора'!AJ54)</f>
        <v>0</v>
      </c>
      <c r="AJ53" s="42">
        <f>IF('Дата индикатора'!AK54="нет данных","x",$AJ$2-'Дата индикатора'!AK54)</f>
        <v>4</v>
      </c>
      <c r="AK53" s="42">
        <f>IF('Дата индикатора'!AL54="нет данных","x",$AK$2-'Дата индикатора'!AL54)</f>
        <v>0</v>
      </c>
      <c r="AL53" s="42">
        <f>IF('Дата индикатора'!AM54="нет данных","x",$AL$2-'Дата индикатора'!AM54)</f>
        <v>0</v>
      </c>
      <c r="AM53" s="42">
        <f>IF('Дата индикатора'!AN54="нет данных","x",$AM$2-'Дата индикатора'!AN54)</f>
        <v>0</v>
      </c>
      <c r="AN53" s="42">
        <f>IF('Дата индикатора'!AO54="нет данных","x",$AN$2-'Дата индикатора'!AO54)</f>
        <v>0</v>
      </c>
      <c r="AO53" s="42">
        <f>IF('Дата индикатора'!AP54="нет данных","x",$AO$2-'Дата индикатора'!AP54)</f>
        <v>0</v>
      </c>
      <c r="AP53" s="42">
        <f>IF('Дата индикатора'!AQ54="нет данных","x",$AP$2-'Дата индикатора'!AQ54)</f>
        <v>0</v>
      </c>
      <c r="AQ53" s="42">
        <f>IF('Дата индикатора'!AR54="нет данных","x",$AQ$2-'Дата индикатора'!AR54)</f>
        <v>0</v>
      </c>
      <c r="AR53" s="42">
        <f>IF('Дата индикатора'!AS54="нет данных","x",$AR$2-'Дата индикатора'!AS54)</f>
        <v>0</v>
      </c>
      <c r="AS53" s="42">
        <f>IF('Дата индикатора'!AT54="нет данных","x",$AS$2-'Дата индикатора'!AT54)</f>
        <v>1</v>
      </c>
      <c r="AT53" s="42">
        <f>IF('Дата индикатора'!AU54="нет данных","x",$AT$2-'Дата индикатора'!AU54)</f>
        <v>0</v>
      </c>
      <c r="AU53" s="42">
        <f>IF('Дата индикатора'!AV54="нет данных","x",$AU$2-'Дата индикатора'!AV54)</f>
        <v>0</v>
      </c>
      <c r="AV53" s="42">
        <f>IF('Дата индикатора'!AW54="нет данных","x",$AV$2-'Дата индикатора'!AW54)</f>
        <v>0</v>
      </c>
      <c r="AW53" s="42">
        <f>IF('Дата индикатора'!AX54="нет данных","x",$AW$2-'Дата индикатора'!AX54)</f>
        <v>0</v>
      </c>
      <c r="AX53" s="42">
        <f>IF('Дата индикатора'!AY54="нет данных","x",$AX$2-'Дата индикатора'!AY54)</f>
        <v>0</v>
      </c>
      <c r="AY53" s="42">
        <f>IF('Дата индикатора'!AZ54="нет данных","x",$AY$2-'Дата индикатора'!AZ54)</f>
        <v>0</v>
      </c>
      <c r="AZ53" s="42">
        <f>IF('Дата индикатора'!BA54="нет данных","x",$AZ$2-'Дата индикатора'!BA54)</f>
        <v>0</v>
      </c>
      <c r="BA53" s="42">
        <f>IF('Дата индикатора'!BB54="нет данных","x",$BA$2-'Дата индикатора'!BB54)</f>
        <v>0</v>
      </c>
      <c r="BB53" s="42">
        <f>IF('Дата индикатора'!BC54="нет данных","x",$BB$2-'Дата индикатора'!BC54)</f>
        <v>0</v>
      </c>
      <c r="BC53" s="42">
        <f>IF('Дата индикатора'!BD54="нет данных","x",$BC$2-'Дата индикатора'!BD54)</f>
        <v>0</v>
      </c>
      <c r="BD53" s="42">
        <f>IF('Дата индикатора'!BE54="нет данных","x",$BD$2-'Дата индикатора'!BE54)</f>
        <v>2</v>
      </c>
      <c r="BE53" s="42">
        <f>IF('Дата индикатора'!BF54="нет данных","x",$BE$2-'Дата индикатора'!BF54)</f>
        <v>2</v>
      </c>
      <c r="BF53" s="42">
        <f>IF('Дата индикатора'!BG54="нет данных","x",$BF$2-'Дата индикатора'!BG54)</f>
        <v>1</v>
      </c>
      <c r="BG53" s="42">
        <f>IF('Дата индикатора'!BH54="нет данных","x",$BG$2-'Дата индикатора'!BH54)</f>
        <v>0</v>
      </c>
      <c r="BH53" s="4">
        <f t="shared" si="5"/>
        <v>45</v>
      </c>
      <c r="BI53" s="43">
        <f t="shared" si="4"/>
        <v>0.78947368421052633</v>
      </c>
      <c r="BJ53" s="4">
        <f t="shared" si="6"/>
        <v>11</v>
      </c>
      <c r="BK53" s="43">
        <f t="shared" si="7"/>
        <v>2.1087690107111183</v>
      </c>
      <c r="BL53" s="45">
        <f t="shared" si="8"/>
        <v>0</v>
      </c>
    </row>
    <row r="54" spans="1:64" x14ac:dyDescent="0.25">
      <c r="A54" t="s">
        <v>101</v>
      </c>
      <c r="B54" s="42">
        <f>IF('Дата индикатора'!C55="нет данных","x",$B$2-'Дата индикатора'!C55)</f>
        <v>0</v>
      </c>
      <c r="C54" s="42">
        <f>IF('Дата индикатора'!D55="нет данных","x",$C$2-'Дата индикатора'!D55)</f>
        <v>0</v>
      </c>
      <c r="D54" s="42">
        <f>IF('Дата индикатора'!E55="нет данных","x",$C$2-'Дата индикатора'!E55)</f>
        <v>5</v>
      </c>
      <c r="E54" s="42">
        <f>IF('Дата индикатора'!F55="нет данных","x",$E$2-'Дата индикатора'!F55)</f>
        <v>5</v>
      </c>
      <c r="F54" s="42">
        <f>IF('Дата индикатора'!G55="нет данных","x",$F$2-'Дата индикатора'!G55)</f>
        <v>0</v>
      </c>
      <c r="G54" s="42">
        <f>IF('Дата индикатора'!H55="нет данных","x",$G$2-'Дата индикатора'!H55)</f>
        <v>0</v>
      </c>
      <c r="H54" s="42" t="str">
        <f>IF('Дата индикатора'!I55="нет данных","x",$H$2-'Дата индикатора'!I55)</f>
        <v>x</v>
      </c>
      <c r="I54" s="42">
        <f>IF('Дата индикатора'!J55="нет данных","x",$I$2-'Дата индикатора'!J55)</f>
        <v>0</v>
      </c>
      <c r="J54" s="42">
        <f>IF('Дата индикатора'!K55="нет данных","x",$J$2-'Дата индикатора'!K55)</f>
        <v>0</v>
      </c>
      <c r="K54" s="42">
        <f>IF('Дата индикатора'!L55="нет данных","x",$K$2-'Дата индикатора'!L55)</f>
        <v>0</v>
      </c>
      <c r="L54" s="42">
        <f>IF('Дата индикатора'!M55="нет данных","x",$L$2-'Дата индикатора'!M55)</f>
        <v>0</v>
      </c>
      <c r="M54" s="42">
        <f>IF('Дата индикатора'!N55="нет данных","x",$M$2-'Дата индикатора'!N55)</f>
        <v>0</v>
      </c>
      <c r="N54" s="42">
        <f>IF('Дата индикатора'!O55="нет данных","x",$N$2-'Дата индикатора'!O55)</f>
        <v>2</v>
      </c>
      <c r="O54" s="42">
        <f>IF('Дата индикатора'!P55="нет данных","x",$O$2-'Дата индикатора'!P55)</f>
        <v>3</v>
      </c>
      <c r="P54" s="42">
        <f>IF('Дата индикатора'!Q55="нет данных","x",$P$2-'Дата индикатора'!Q55)</f>
        <v>0</v>
      </c>
      <c r="Q54" s="42">
        <f>IF('Дата индикатора'!R55="нет данных","x",$Q$2-'Дата индикатора'!R55)</f>
        <v>0</v>
      </c>
      <c r="R54" s="42">
        <f>IF('Дата индикатора'!S55="нет данных","x",$R$2-'Дата индикатора'!S55)</f>
        <v>0</v>
      </c>
      <c r="S54" s="42">
        <f>IF('Дата индикатора'!T55="нет данных","x",$S$2-'Дата индикатора'!T55)</f>
        <v>10</v>
      </c>
      <c r="T54" s="42">
        <f>IF('Дата индикатора'!U55="нет данных","x",$T$2-'Дата индикатора'!U55)</f>
        <v>10</v>
      </c>
      <c r="U54" s="42">
        <f>IF('Дата индикатора'!V55="нет данных","x",$U$2-'Дата индикатора'!V55)</f>
        <v>0</v>
      </c>
      <c r="V54" s="42">
        <f>IF('Дата индикатора'!W55="нет данных","x",$V$2-'Дата индикатора'!W55)</f>
        <v>0</v>
      </c>
      <c r="W54" s="42">
        <f>IF('Дата индикатора'!X55="нет данных","x",$W$2-'Дата индикатора'!X55)</f>
        <v>0</v>
      </c>
      <c r="X54" s="42">
        <f>IF('Дата индикатора'!Y55="нет данных","x",$X$2-'Дата индикатора'!Y55)</f>
        <v>0</v>
      </c>
      <c r="Y54" s="42">
        <f>IF('Дата индикатора'!Z55="нет данных","x",$Y$2-'Дата индикатора'!Z55)</f>
        <v>0</v>
      </c>
      <c r="Z54" s="42">
        <f>IF('Дата индикатора'!AA55="нет данных","x",$Z$2-'Дата индикатора'!AA55)</f>
        <v>0</v>
      </c>
      <c r="AA54" s="42">
        <f>IF('Дата индикатора'!AB55="нет данных","x",$AA$2-'Дата индикатора'!AB55)</f>
        <v>0</v>
      </c>
      <c r="AB54" s="42">
        <f>IF('Дата индикатора'!AC55="нет данных","x",$AB$2-'Дата индикатора'!AC55)</f>
        <v>0</v>
      </c>
      <c r="AC54" s="42">
        <f>IF('Дата индикатора'!AD55="нет данных","x",$AC$2-'Дата индикатора'!AD55)</f>
        <v>0</v>
      </c>
      <c r="AD54" s="42">
        <f>IF('Дата индикатора'!AE55="нет данных","x",$AD$2-'Дата индикатора'!AE55)</f>
        <v>0</v>
      </c>
      <c r="AE54" s="42">
        <f>IF('Дата индикатора'!AF55="нет данных","x",$AE$2-'Дата индикатора'!AF55)</f>
        <v>0</v>
      </c>
      <c r="AF54" s="42">
        <f>IF('Дата индикатора'!AG55="нет данных","x",$AF$2-'Дата индикатора'!AG55)</f>
        <v>0</v>
      </c>
      <c r="AG54" s="42">
        <f>IF('Дата индикатора'!AH55="нет данных","x",$AG$2-'Дата индикатора'!AH55)</f>
        <v>0</v>
      </c>
      <c r="AH54" s="42">
        <f>IF('Дата индикатора'!AI55="нет данных","x",$AH$2-'Дата индикатора'!AI55)</f>
        <v>0</v>
      </c>
      <c r="AI54" s="42">
        <f>IF('Дата индикатора'!AJ55="нет данных","x",$AI$2-'Дата индикатора'!AJ55)</f>
        <v>0</v>
      </c>
      <c r="AJ54" s="42">
        <f>IF('Дата индикатора'!AK55="нет данных","x",$AJ$2-'Дата индикатора'!AK55)</f>
        <v>4</v>
      </c>
      <c r="AK54" s="42">
        <f>IF('Дата индикатора'!AL55="нет данных","x",$AK$2-'Дата индикатора'!AL55)</f>
        <v>0</v>
      </c>
      <c r="AL54" s="42">
        <f>IF('Дата индикатора'!AM55="нет данных","x",$AL$2-'Дата индикатора'!AM55)</f>
        <v>0</v>
      </c>
      <c r="AM54" s="42">
        <f>IF('Дата индикатора'!AN55="нет данных","x",$AM$2-'Дата индикатора'!AN55)</f>
        <v>0</v>
      </c>
      <c r="AN54" s="42">
        <f>IF('Дата индикатора'!AO55="нет данных","x",$AN$2-'Дата индикатора'!AO55)</f>
        <v>0</v>
      </c>
      <c r="AO54" s="42">
        <f>IF('Дата индикатора'!AP55="нет данных","x",$AO$2-'Дата индикатора'!AP55)</f>
        <v>0</v>
      </c>
      <c r="AP54" s="42">
        <f>IF('Дата индикатора'!AQ55="нет данных","x",$AP$2-'Дата индикатора'!AQ55)</f>
        <v>0</v>
      </c>
      <c r="AQ54" s="42">
        <f>IF('Дата индикатора'!AR55="нет данных","x",$AQ$2-'Дата индикатора'!AR55)</f>
        <v>0</v>
      </c>
      <c r="AR54" s="42">
        <f>IF('Дата индикатора'!AS55="нет данных","x",$AR$2-'Дата индикатора'!AS55)</f>
        <v>0</v>
      </c>
      <c r="AS54" s="42">
        <f>IF('Дата индикатора'!AT55="нет данных","x",$AS$2-'Дата индикатора'!AT55)</f>
        <v>1</v>
      </c>
      <c r="AT54" s="42">
        <f>IF('Дата индикатора'!AU55="нет данных","x",$AT$2-'Дата индикатора'!AU55)</f>
        <v>0</v>
      </c>
      <c r="AU54" s="42">
        <f>IF('Дата индикатора'!AV55="нет данных","x",$AU$2-'Дата индикатора'!AV55)</f>
        <v>0</v>
      </c>
      <c r="AV54" s="42">
        <f>IF('Дата индикатора'!AW55="нет данных","x",$AV$2-'Дата индикатора'!AW55)</f>
        <v>0</v>
      </c>
      <c r="AW54" s="42">
        <f>IF('Дата индикатора'!AX55="нет данных","x",$AW$2-'Дата индикатора'!AX55)</f>
        <v>0</v>
      </c>
      <c r="AX54" s="42">
        <f>IF('Дата индикатора'!AY55="нет данных","x",$AX$2-'Дата индикатора'!AY55)</f>
        <v>0</v>
      </c>
      <c r="AY54" s="42">
        <f>IF('Дата индикатора'!AZ55="нет данных","x",$AY$2-'Дата индикатора'!AZ55)</f>
        <v>0</v>
      </c>
      <c r="AZ54" s="42">
        <f>IF('Дата индикатора'!BA55="нет данных","x",$AZ$2-'Дата индикатора'!BA55)</f>
        <v>0</v>
      </c>
      <c r="BA54" s="42">
        <f>IF('Дата индикатора'!BB55="нет данных","x",$BA$2-'Дата индикатора'!BB55)</f>
        <v>0</v>
      </c>
      <c r="BB54" s="42">
        <f>IF('Дата индикатора'!BC55="нет данных","x",$BB$2-'Дата индикатора'!BC55)</f>
        <v>0</v>
      </c>
      <c r="BC54" s="42">
        <f>IF('Дата индикатора'!BD55="нет данных","x",$BC$2-'Дата индикатора'!BD55)</f>
        <v>0</v>
      </c>
      <c r="BD54" s="42">
        <f>IF('Дата индикатора'!BE55="нет данных","x",$BD$2-'Дата индикатора'!BE55)</f>
        <v>2</v>
      </c>
      <c r="BE54" s="42">
        <f>IF('Дата индикатора'!BF55="нет данных","x",$BE$2-'Дата индикатора'!BF55)</f>
        <v>2</v>
      </c>
      <c r="BF54" s="42">
        <f>IF('Дата индикатора'!BG55="нет данных","x",$BF$2-'Дата индикатора'!BG55)</f>
        <v>1</v>
      </c>
      <c r="BG54" s="42">
        <f>IF('Дата индикатора'!BH55="нет данных","x",$BG$2-'Дата индикатора'!BH55)</f>
        <v>0</v>
      </c>
      <c r="BH54" s="4">
        <f t="shared" si="5"/>
        <v>45</v>
      </c>
      <c r="BI54" s="43">
        <f t="shared" si="4"/>
        <v>0.78947368421052633</v>
      </c>
      <c r="BJ54" s="4">
        <f t="shared" si="6"/>
        <v>11</v>
      </c>
      <c r="BK54" s="43">
        <f t="shared" si="7"/>
        <v>2.1087690107111183</v>
      </c>
      <c r="BL54" s="45">
        <f t="shared" si="8"/>
        <v>0</v>
      </c>
    </row>
    <row r="55" spans="1:64" x14ac:dyDescent="0.25">
      <c r="A55" t="s">
        <v>93</v>
      </c>
      <c r="B55" s="42">
        <f>IF('Дата индикатора'!C56="нет данных","x",$B$2-'Дата индикатора'!C56)</f>
        <v>0</v>
      </c>
      <c r="C55" s="42">
        <f>IF('Дата индикатора'!D56="нет данных","x",$C$2-'Дата индикатора'!D56)</f>
        <v>0</v>
      </c>
      <c r="D55" s="42">
        <f>IF('Дата индикатора'!E56="нет данных","x",$C$2-'Дата индикатора'!E56)</f>
        <v>5</v>
      </c>
      <c r="E55" s="42">
        <f>IF('Дата индикатора'!F56="нет данных","x",$E$2-'Дата индикатора'!F56)</f>
        <v>5</v>
      </c>
      <c r="F55" s="42">
        <f>IF('Дата индикатора'!G56="нет данных","x",$F$2-'Дата индикатора'!G56)</f>
        <v>0</v>
      </c>
      <c r="G55" s="42">
        <f>IF('Дата индикатора'!H56="нет данных","x",$G$2-'Дата индикатора'!H56)</f>
        <v>0</v>
      </c>
      <c r="H55" s="42" t="str">
        <f>IF('Дата индикатора'!I56="нет данных","x",$H$2-'Дата индикатора'!I56)</f>
        <v>x</v>
      </c>
      <c r="I55" s="42">
        <f>IF('Дата индикатора'!J56="нет данных","x",$I$2-'Дата индикатора'!J56)</f>
        <v>0</v>
      </c>
      <c r="J55" s="42">
        <f>IF('Дата индикатора'!K56="нет данных","x",$J$2-'Дата индикатора'!K56)</f>
        <v>0</v>
      </c>
      <c r="K55" s="42">
        <f>IF('Дата индикатора'!L56="нет данных","x",$K$2-'Дата индикатора'!L56)</f>
        <v>0</v>
      </c>
      <c r="L55" s="42">
        <f>IF('Дата индикатора'!M56="нет данных","x",$L$2-'Дата индикатора'!M56)</f>
        <v>0</v>
      </c>
      <c r="M55" s="42">
        <f>IF('Дата индикатора'!N56="нет данных","x",$M$2-'Дата индикатора'!N56)</f>
        <v>0</v>
      </c>
      <c r="N55" s="42">
        <f>IF('Дата индикатора'!O56="нет данных","x",$N$2-'Дата индикатора'!O56)</f>
        <v>2</v>
      </c>
      <c r="O55" s="42">
        <f>IF('Дата индикатора'!P56="нет данных","x",$O$2-'Дата индикатора'!P56)</f>
        <v>3</v>
      </c>
      <c r="P55" s="42">
        <f>IF('Дата индикатора'!Q56="нет данных","x",$P$2-'Дата индикатора'!Q56)</f>
        <v>0</v>
      </c>
      <c r="Q55" s="42">
        <f>IF('Дата индикатора'!R56="нет данных","x",$Q$2-'Дата индикатора'!R56)</f>
        <v>0</v>
      </c>
      <c r="R55" s="42">
        <f>IF('Дата индикатора'!S56="нет данных","x",$R$2-'Дата индикатора'!S56)</f>
        <v>0</v>
      </c>
      <c r="S55" s="42">
        <f>IF('Дата индикатора'!T56="нет данных","x",$S$2-'Дата индикатора'!T56)</f>
        <v>10</v>
      </c>
      <c r="T55" s="42">
        <f>IF('Дата индикатора'!U56="нет данных","x",$T$2-'Дата индикатора'!U56)</f>
        <v>10</v>
      </c>
      <c r="U55" s="42">
        <f>IF('Дата индикатора'!V56="нет данных","x",$U$2-'Дата индикатора'!V56)</f>
        <v>0</v>
      </c>
      <c r="V55" s="42">
        <f>IF('Дата индикатора'!W56="нет данных","x",$V$2-'Дата индикатора'!W56)</f>
        <v>0</v>
      </c>
      <c r="W55" s="42">
        <f>IF('Дата индикатора'!X56="нет данных","x",$W$2-'Дата индикатора'!X56)</f>
        <v>0</v>
      </c>
      <c r="X55" s="42">
        <f>IF('Дата индикатора'!Y56="нет данных","x",$X$2-'Дата индикатора'!Y56)</f>
        <v>0</v>
      </c>
      <c r="Y55" s="42">
        <f>IF('Дата индикатора'!Z56="нет данных","x",$Y$2-'Дата индикатора'!Z56)</f>
        <v>0</v>
      </c>
      <c r="Z55" s="42">
        <f>IF('Дата индикатора'!AA56="нет данных","x",$Z$2-'Дата индикатора'!AA56)</f>
        <v>0</v>
      </c>
      <c r="AA55" s="42">
        <f>IF('Дата индикатора'!AB56="нет данных","x",$AA$2-'Дата индикатора'!AB56)</f>
        <v>0</v>
      </c>
      <c r="AB55" s="42">
        <f>IF('Дата индикатора'!AC56="нет данных","x",$AB$2-'Дата индикатора'!AC56)</f>
        <v>0</v>
      </c>
      <c r="AC55" s="42">
        <f>IF('Дата индикатора'!AD56="нет данных","x",$AC$2-'Дата индикатора'!AD56)</f>
        <v>0</v>
      </c>
      <c r="AD55" s="42">
        <f>IF('Дата индикатора'!AE56="нет данных","x",$AD$2-'Дата индикатора'!AE56)</f>
        <v>0</v>
      </c>
      <c r="AE55" s="42">
        <f>IF('Дата индикатора'!AF56="нет данных","x",$AE$2-'Дата индикатора'!AF56)</f>
        <v>0</v>
      </c>
      <c r="AF55" s="42">
        <f>IF('Дата индикатора'!AG56="нет данных","x",$AF$2-'Дата индикатора'!AG56)</f>
        <v>0</v>
      </c>
      <c r="AG55" s="42">
        <f>IF('Дата индикатора'!AH56="нет данных","x",$AG$2-'Дата индикатора'!AH56)</f>
        <v>0</v>
      </c>
      <c r="AH55" s="42">
        <f>IF('Дата индикатора'!AI56="нет данных","x",$AH$2-'Дата индикатора'!AI56)</f>
        <v>0</v>
      </c>
      <c r="AI55" s="42">
        <f>IF('Дата индикатора'!AJ56="нет данных","x",$AI$2-'Дата индикатора'!AJ56)</f>
        <v>0</v>
      </c>
      <c r="AJ55" s="42">
        <f>IF('Дата индикатора'!AK56="нет данных","x",$AJ$2-'Дата индикатора'!AK56)</f>
        <v>4</v>
      </c>
      <c r="AK55" s="42">
        <f>IF('Дата индикатора'!AL56="нет данных","x",$AK$2-'Дата индикатора'!AL56)</f>
        <v>0</v>
      </c>
      <c r="AL55" s="42">
        <f>IF('Дата индикатора'!AM56="нет данных","x",$AL$2-'Дата индикатора'!AM56)</f>
        <v>0</v>
      </c>
      <c r="AM55" s="42">
        <f>IF('Дата индикатора'!AN56="нет данных","x",$AM$2-'Дата индикатора'!AN56)</f>
        <v>0</v>
      </c>
      <c r="AN55" s="42">
        <f>IF('Дата индикатора'!AO56="нет данных","x",$AN$2-'Дата индикатора'!AO56)</f>
        <v>0</v>
      </c>
      <c r="AO55" s="42">
        <f>IF('Дата индикатора'!AP56="нет данных","x",$AO$2-'Дата индикатора'!AP56)</f>
        <v>0</v>
      </c>
      <c r="AP55" s="42">
        <f>IF('Дата индикатора'!AQ56="нет данных","x",$AP$2-'Дата индикатора'!AQ56)</f>
        <v>0</v>
      </c>
      <c r="AQ55" s="42">
        <f>IF('Дата индикатора'!AR56="нет данных","x",$AQ$2-'Дата индикатора'!AR56)</f>
        <v>0</v>
      </c>
      <c r="AR55" s="42">
        <f>IF('Дата индикатора'!AS56="нет данных","x",$AR$2-'Дата индикатора'!AS56)</f>
        <v>0</v>
      </c>
      <c r="AS55" s="42">
        <f>IF('Дата индикатора'!AT56="нет данных","x",$AS$2-'Дата индикатора'!AT56)</f>
        <v>1</v>
      </c>
      <c r="AT55" s="42">
        <f>IF('Дата индикатора'!AU56="нет данных","x",$AT$2-'Дата индикатора'!AU56)</f>
        <v>0</v>
      </c>
      <c r="AU55" s="42">
        <f>IF('Дата индикатора'!AV56="нет данных","x",$AU$2-'Дата индикатора'!AV56)</f>
        <v>0</v>
      </c>
      <c r="AV55" s="42">
        <f>IF('Дата индикатора'!AW56="нет данных","x",$AV$2-'Дата индикатора'!AW56)</f>
        <v>0</v>
      </c>
      <c r="AW55" s="42">
        <f>IF('Дата индикатора'!AX56="нет данных","x",$AW$2-'Дата индикатора'!AX56)</f>
        <v>0</v>
      </c>
      <c r="AX55" s="42">
        <f>IF('Дата индикатора'!AY56="нет данных","x",$AX$2-'Дата индикатора'!AY56)</f>
        <v>0</v>
      </c>
      <c r="AY55" s="42">
        <f>IF('Дата индикатора'!AZ56="нет данных","x",$AY$2-'Дата индикатора'!AZ56)</f>
        <v>0</v>
      </c>
      <c r="AZ55" s="42">
        <f>IF('Дата индикатора'!BA56="нет данных","x",$AZ$2-'Дата индикатора'!BA56)</f>
        <v>0</v>
      </c>
      <c r="BA55" s="42">
        <f>IF('Дата индикатора'!BB56="нет данных","x",$BA$2-'Дата индикатора'!BB56)</f>
        <v>0</v>
      </c>
      <c r="BB55" s="42">
        <f>IF('Дата индикатора'!BC56="нет данных","x",$BB$2-'Дата индикатора'!BC56)</f>
        <v>0</v>
      </c>
      <c r="BC55" s="42">
        <f>IF('Дата индикатора'!BD56="нет данных","x",$BC$2-'Дата индикатора'!BD56)</f>
        <v>0</v>
      </c>
      <c r="BD55" s="42">
        <f>IF('Дата индикатора'!BE56="нет данных","x",$BD$2-'Дата индикатора'!BE56)</f>
        <v>2</v>
      </c>
      <c r="BE55" s="42">
        <f>IF('Дата индикатора'!BF56="нет данных","x",$BE$2-'Дата индикатора'!BF56)</f>
        <v>2</v>
      </c>
      <c r="BF55" s="42">
        <f>IF('Дата индикатора'!BG56="нет данных","x",$BF$2-'Дата индикатора'!BG56)</f>
        <v>1</v>
      </c>
      <c r="BG55" s="42">
        <f>IF('Дата индикатора'!BH56="нет данных","x",$BG$2-'Дата индикатора'!BH56)</f>
        <v>0</v>
      </c>
      <c r="BH55" s="4">
        <f t="shared" si="5"/>
        <v>45</v>
      </c>
      <c r="BI55" s="43">
        <f t="shared" si="4"/>
        <v>0.78947368421052633</v>
      </c>
      <c r="BJ55" s="4">
        <f t="shared" si="6"/>
        <v>11</v>
      </c>
      <c r="BK55" s="43">
        <f t="shared" si="7"/>
        <v>2.1087690107111183</v>
      </c>
      <c r="BL55" s="45">
        <f t="shared" si="8"/>
        <v>0</v>
      </c>
    </row>
    <row r="56" spans="1:64" x14ac:dyDescent="0.25">
      <c r="A56" t="s">
        <v>102</v>
      </c>
      <c r="B56" s="42">
        <f>IF('Дата индикатора'!C57="нет данных","x",$B$2-'Дата индикатора'!C57)</f>
        <v>0</v>
      </c>
      <c r="C56" s="42">
        <f>IF('Дата индикатора'!D57="нет данных","x",$C$2-'Дата индикатора'!D57)</f>
        <v>0</v>
      </c>
      <c r="D56" s="42">
        <f>IF('Дата индикатора'!E57="нет данных","x",$C$2-'Дата индикатора'!E57)</f>
        <v>5</v>
      </c>
      <c r="E56" s="42">
        <f>IF('Дата индикатора'!F57="нет данных","x",$E$2-'Дата индикатора'!F57)</f>
        <v>5</v>
      </c>
      <c r="F56" s="42">
        <f>IF('Дата индикатора'!G57="нет данных","x",$F$2-'Дата индикатора'!G57)</f>
        <v>0</v>
      </c>
      <c r="G56" s="42">
        <f>IF('Дата индикатора'!H57="нет данных","x",$G$2-'Дата индикатора'!H57)</f>
        <v>0</v>
      </c>
      <c r="H56" s="42" t="str">
        <f>IF('Дата индикатора'!I57="нет данных","x",$H$2-'Дата индикатора'!I57)</f>
        <v>x</v>
      </c>
      <c r="I56" s="42">
        <f>IF('Дата индикатора'!J57="нет данных","x",$I$2-'Дата индикатора'!J57)</f>
        <v>0</v>
      </c>
      <c r="J56" s="42">
        <f>IF('Дата индикатора'!K57="нет данных","x",$J$2-'Дата индикатора'!K57)</f>
        <v>0</v>
      </c>
      <c r="K56" s="42">
        <f>IF('Дата индикатора'!L57="нет данных","x",$K$2-'Дата индикатора'!L57)</f>
        <v>0</v>
      </c>
      <c r="L56" s="42">
        <f>IF('Дата индикатора'!M57="нет данных","x",$L$2-'Дата индикатора'!M57)</f>
        <v>0</v>
      </c>
      <c r="M56" s="42">
        <f>IF('Дата индикатора'!N57="нет данных","x",$M$2-'Дата индикатора'!N57)</f>
        <v>0</v>
      </c>
      <c r="N56" s="42">
        <f>IF('Дата индикатора'!O57="нет данных","x",$N$2-'Дата индикатора'!O57)</f>
        <v>2</v>
      </c>
      <c r="O56" s="42">
        <f>IF('Дата индикатора'!P57="нет данных","x",$O$2-'Дата индикатора'!P57)</f>
        <v>3</v>
      </c>
      <c r="P56" s="42">
        <f>IF('Дата индикатора'!Q57="нет данных","x",$P$2-'Дата индикатора'!Q57)</f>
        <v>0</v>
      </c>
      <c r="Q56" s="42">
        <f>IF('Дата индикатора'!R57="нет данных","x",$Q$2-'Дата индикатора'!R57)</f>
        <v>0</v>
      </c>
      <c r="R56" s="42">
        <f>IF('Дата индикатора'!S57="нет данных","x",$R$2-'Дата индикатора'!S57)</f>
        <v>0</v>
      </c>
      <c r="S56" s="42">
        <f>IF('Дата индикатора'!T57="нет данных","x",$S$2-'Дата индикатора'!T57)</f>
        <v>10</v>
      </c>
      <c r="T56" s="42">
        <f>IF('Дата индикатора'!U57="нет данных","x",$T$2-'Дата индикатора'!U57)</f>
        <v>10</v>
      </c>
      <c r="U56" s="42">
        <f>IF('Дата индикатора'!V57="нет данных","x",$U$2-'Дата индикатора'!V57)</f>
        <v>0</v>
      </c>
      <c r="V56" s="42">
        <f>IF('Дата индикатора'!W57="нет данных","x",$V$2-'Дата индикатора'!W57)</f>
        <v>0</v>
      </c>
      <c r="W56" s="42">
        <f>IF('Дата индикатора'!X57="нет данных","x",$W$2-'Дата индикатора'!X57)</f>
        <v>0</v>
      </c>
      <c r="X56" s="42">
        <f>IF('Дата индикатора'!Y57="нет данных","x",$X$2-'Дата индикатора'!Y57)</f>
        <v>0</v>
      </c>
      <c r="Y56" s="42">
        <f>IF('Дата индикатора'!Z57="нет данных","x",$Y$2-'Дата индикатора'!Z57)</f>
        <v>0</v>
      </c>
      <c r="Z56" s="42">
        <f>IF('Дата индикатора'!AA57="нет данных","x",$Z$2-'Дата индикатора'!AA57)</f>
        <v>0</v>
      </c>
      <c r="AA56" s="42">
        <f>IF('Дата индикатора'!AB57="нет данных","x",$AA$2-'Дата индикатора'!AB57)</f>
        <v>0</v>
      </c>
      <c r="AB56" s="42">
        <f>IF('Дата индикатора'!AC57="нет данных","x",$AB$2-'Дата индикатора'!AC57)</f>
        <v>0</v>
      </c>
      <c r="AC56" s="42">
        <f>IF('Дата индикатора'!AD57="нет данных","x",$AC$2-'Дата индикатора'!AD57)</f>
        <v>0</v>
      </c>
      <c r="AD56" s="42">
        <f>IF('Дата индикатора'!AE57="нет данных","x",$AD$2-'Дата индикатора'!AE57)</f>
        <v>0</v>
      </c>
      <c r="AE56" s="42">
        <f>IF('Дата индикатора'!AF57="нет данных","x",$AE$2-'Дата индикатора'!AF57)</f>
        <v>0</v>
      </c>
      <c r="AF56" s="42">
        <f>IF('Дата индикатора'!AG57="нет данных","x",$AF$2-'Дата индикатора'!AG57)</f>
        <v>0</v>
      </c>
      <c r="AG56" s="42">
        <f>IF('Дата индикатора'!AH57="нет данных","x",$AG$2-'Дата индикатора'!AH57)</f>
        <v>0</v>
      </c>
      <c r="AH56" s="42">
        <f>IF('Дата индикатора'!AI57="нет данных","x",$AH$2-'Дата индикатора'!AI57)</f>
        <v>0</v>
      </c>
      <c r="AI56" s="42">
        <f>IF('Дата индикатора'!AJ57="нет данных","x",$AI$2-'Дата индикатора'!AJ57)</f>
        <v>0</v>
      </c>
      <c r="AJ56" s="42">
        <f>IF('Дата индикатора'!AK57="нет данных","x",$AJ$2-'Дата индикатора'!AK57)</f>
        <v>4</v>
      </c>
      <c r="AK56" s="42">
        <f>IF('Дата индикатора'!AL57="нет данных","x",$AK$2-'Дата индикатора'!AL57)</f>
        <v>0</v>
      </c>
      <c r="AL56" s="42">
        <f>IF('Дата индикатора'!AM57="нет данных","x",$AL$2-'Дата индикатора'!AM57)</f>
        <v>0</v>
      </c>
      <c r="AM56" s="42">
        <f>IF('Дата индикатора'!AN57="нет данных","x",$AM$2-'Дата индикатора'!AN57)</f>
        <v>0</v>
      </c>
      <c r="AN56" s="42">
        <f>IF('Дата индикатора'!AO57="нет данных","x",$AN$2-'Дата индикатора'!AO57)</f>
        <v>0</v>
      </c>
      <c r="AO56" s="42">
        <f>IF('Дата индикатора'!AP57="нет данных","x",$AO$2-'Дата индикатора'!AP57)</f>
        <v>0</v>
      </c>
      <c r="AP56" s="42">
        <f>IF('Дата индикатора'!AQ57="нет данных","x",$AP$2-'Дата индикатора'!AQ57)</f>
        <v>0</v>
      </c>
      <c r="AQ56" s="42">
        <f>IF('Дата индикатора'!AR57="нет данных","x",$AQ$2-'Дата индикатора'!AR57)</f>
        <v>0</v>
      </c>
      <c r="AR56" s="42">
        <f>IF('Дата индикатора'!AS57="нет данных","x",$AR$2-'Дата индикатора'!AS57)</f>
        <v>0</v>
      </c>
      <c r="AS56" s="42">
        <f>IF('Дата индикатора'!AT57="нет данных","x",$AS$2-'Дата индикатора'!AT57)</f>
        <v>1</v>
      </c>
      <c r="AT56" s="42">
        <f>IF('Дата индикатора'!AU57="нет данных","x",$AT$2-'Дата индикатора'!AU57)</f>
        <v>0</v>
      </c>
      <c r="AU56" s="42">
        <f>IF('Дата индикатора'!AV57="нет данных","x",$AU$2-'Дата индикатора'!AV57)</f>
        <v>0</v>
      </c>
      <c r="AV56" s="42">
        <f>IF('Дата индикатора'!AW57="нет данных","x",$AV$2-'Дата индикатора'!AW57)</f>
        <v>0</v>
      </c>
      <c r="AW56" s="42">
        <f>IF('Дата индикатора'!AX57="нет данных","x",$AW$2-'Дата индикатора'!AX57)</f>
        <v>0</v>
      </c>
      <c r="AX56" s="42">
        <f>IF('Дата индикатора'!AY57="нет данных","x",$AX$2-'Дата индикатора'!AY57)</f>
        <v>0</v>
      </c>
      <c r="AY56" s="42">
        <f>IF('Дата индикатора'!AZ57="нет данных","x",$AY$2-'Дата индикатора'!AZ57)</f>
        <v>0</v>
      </c>
      <c r="AZ56" s="42">
        <f>IF('Дата индикатора'!BA57="нет данных","x",$AZ$2-'Дата индикатора'!BA57)</f>
        <v>0</v>
      </c>
      <c r="BA56" s="42">
        <f>IF('Дата индикатора'!BB57="нет данных","x",$BA$2-'Дата индикатора'!BB57)</f>
        <v>0</v>
      </c>
      <c r="BB56" s="42">
        <f>IF('Дата индикатора'!BC57="нет данных","x",$BB$2-'Дата индикатора'!BC57)</f>
        <v>0</v>
      </c>
      <c r="BC56" s="42">
        <f>IF('Дата индикатора'!BD57="нет данных","x",$BC$2-'Дата индикатора'!BD57)</f>
        <v>0</v>
      </c>
      <c r="BD56" s="42">
        <f>IF('Дата индикатора'!BE57="нет данных","x",$BD$2-'Дата индикатора'!BE57)</f>
        <v>2</v>
      </c>
      <c r="BE56" s="42">
        <f>IF('Дата индикатора'!BF57="нет данных","x",$BE$2-'Дата индикатора'!BF57)</f>
        <v>2</v>
      </c>
      <c r="BF56" s="42">
        <f>IF('Дата индикатора'!BG57="нет данных","x",$BF$2-'Дата индикатора'!BG57)</f>
        <v>1</v>
      </c>
      <c r="BG56" s="42">
        <f>IF('Дата индикатора'!BH57="нет данных","x",$BG$2-'Дата индикатора'!BH57)</f>
        <v>0</v>
      </c>
      <c r="BH56" s="4">
        <f t="shared" si="5"/>
        <v>45</v>
      </c>
      <c r="BI56" s="43">
        <f t="shared" si="4"/>
        <v>0.78947368421052633</v>
      </c>
      <c r="BJ56" s="4">
        <f t="shared" si="6"/>
        <v>11</v>
      </c>
      <c r="BK56" s="43">
        <f t="shared" si="7"/>
        <v>2.1087690107111183</v>
      </c>
      <c r="BL56" s="45">
        <f t="shared" si="8"/>
        <v>0</v>
      </c>
    </row>
    <row r="57" spans="1:64" x14ac:dyDescent="0.25">
      <c r="A57" t="s">
        <v>174</v>
      </c>
      <c r="B57" s="42">
        <f>IF('Дата индикатора'!C58="нет данных","x",$B$2-'Дата индикатора'!C58)</f>
        <v>0</v>
      </c>
      <c r="C57" s="42">
        <f>IF('Дата индикатора'!D58="нет данных","x",$C$2-'Дата индикатора'!D58)</f>
        <v>0</v>
      </c>
      <c r="D57" s="42">
        <f>IF('Дата индикатора'!E58="нет данных","x",$C$2-'Дата индикатора'!E58)</f>
        <v>5</v>
      </c>
      <c r="E57" s="42">
        <f>IF('Дата индикатора'!F58="нет данных","x",$E$2-'Дата индикатора'!F58)</f>
        <v>5</v>
      </c>
      <c r="F57" s="42">
        <f>IF('Дата индикатора'!G58="нет данных","x",$F$2-'Дата индикатора'!G58)</f>
        <v>0</v>
      </c>
      <c r="G57" s="42">
        <f>IF('Дата индикатора'!H58="нет данных","x",$G$2-'Дата индикатора'!H58)</f>
        <v>0</v>
      </c>
      <c r="H57" s="42" t="str">
        <f>IF('Дата индикатора'!I58="нет данных","x",$H$2-'Дата индикатора'!I58)</f>
        <v>x</v>
      </c>
      <c r="I57" s="42">
        <f>IF('Дата индикатора'!J58="нет данных","x",$I$2-'Дата индикатора'!J58)</f>
        <v>0</v>
      </c>
      <c r="J57" s="42">
        <f>IF('Дата индикатора'!K58="нет данных","x",$J$2-'Дата индикатора'!K58)</f>
        <v>0</v>
      </c>
      <c r="K57" s="42" t="str">
        <f>IF('Дата индикатора'!L58="нет данных","x",$K$2-'Дата индикатора'!L58)</f>
        <v>x</v>
      </c>
      <c r="L57" s="42">
        <f>IF('Дата индикатора'!M58="нет данных","x",$L$2-'Дата индикатора'!M58)</f>
        <v>0</v>
      </c>
      <c r="M57" s="42">
        <f>IF('Дата индикатора'!N58="нет данных","x",$M$2-'Дата индикатора'!N58)</f>
        <v>0</v>
      </c>
      <c r="N57" s="42">
        <f>IF('Дата индикатора'!O58="нет данных","x",$N$2-'Дата индикатора'!O58)</f>
        <v>2</v>
      </c>
      <c r="O57" s="42">
        <f>IF('Дата индикатора'!P58="нет данных","x",$O$2-'Дата индикатора'!P58)</f>
        <v>3</v>
      </c>
      <c r="P57" s="42">
        <f>IF('Дата индикатора'!Q58="нет данных","x",$P$2-'Дата индикатора'!Q58)</f>
        <v>0</v>
      </c>
      <c r="Q57" s="42">
        <f>IF('Дата индикатора'!R58="нет данных","x",$Q$2-'Дата индикатора'!R58)</f>
        <v>0</v>
      </c>
      <c r="R57" s="42">
        <f>IF('Дата индикатора'!S58="нет данных","x",$R$2-'Дата индикатора'!S58)</f>
        <v>0</v>
      </c>
      <c r="S57" s="42">
        <f>IF('Дата индикатора'!T58="нет данных","x",$S$2-'Дата индикатора'!T58)</f>
        <v>10</v>
      </c>
      <c r="T57" s="42">
        <f>IF('Дата индикатора'!U58="нет данных","x",$T$2-'Дата индикатора'!U58)</f>
        <v>10</v>
      </c>
      <c r="U57" s="42">
        <f>IF('Дата индикатора'!V58="нет данных","x",$U$2-'Дата индикатора'!V58)</f>
        <v>0</v>
      </c>
      <c r="V57" s="42">
        <f>IF('Дата индикатора'!W58="нет данных","x",$V$2-'Дата индикатора'!W58)</f>
        <v>0</v>
      </c>
      <c r="W57" s="42">
        <f>IF('Дата индикатора'!X58="нет данных","x",$W$2-'Дата индикатора'!X58)</f>
        <v>0</v>
      </c>
      <c r="X57" s="42">
        <f>IF('Дата индикатора'!Y58="нет данных","x",$X$2-'Дата индикатора'!Y58)</f>
        <v>0</v>
      </c>
      <c r="Y57" s="42">
        <f>IF('Дата индикатора'!Z58="нет данных","x",$Y$2-'Дата индикатора'!Z58)</f>
        <v>0</v>
      </c>
      <c r="Z57" s="42">
        <f>IF('Дата индикатора'!AA58="нет данных","x",$Z$2-'Дата индикатора'!AA58)</f>
        <v>0</v>
      </c>
      <c r="AA57" s="42">
        <f>IF('Дата индикатора'!AB58="нет данных","x",$AA$2-'Дата индикатора'!AB58)</f>
        <v>0</v>
      </c>
      <c r="AB57" s="42">
        <f>IF('Дата индикатора'!AC58="нет данных","x",$AB$2-'Дата индикатора'!AC58)</f>
        <v>0</v>
      </c>
      <c r="AC57" s="42">
        <f>IF('Дата индикатора'!AD58="нет данных","x",$AC$2-'Дата индикатора'!AD58)</f>
        <v>0</v>
      </c>
      <c r="AD57" s="42">
        <f>IF('Дата индикатора'!AE58="нет данных","x",$AD$2-'Дата индикатора'!AE58)</f>
        <v>0</v>
      </c>
      <c r="AE57" s="42">
        <f>IF('Дата индикатора'!AF58="нет данных","x",$AE$2-'Дата индикатора'!AF58)</f>
        <v>0</v>
      </c>
      <c r="AF57" s="42">
        <f>IF('Дата индикатора'!AG58="нет данных","x",$AF$2-'Дата индикатора'!AG58)</f>
        <v>0</v>
      </c>
      <c r="AG57" s="42">
        <f>IF('Дата индикатора'!AH58="нет данных","x",$AG$2-'Дата индикатора'!AH58)</f>
        <v>0</v>
      </c>
      <c r="AH57" s="42">
        <f>IF('Дата индикатора'!AI58="нет данных","x",$AH$2-'Дата индикатора'!AI58)</f>
        <v>0</v>
      </c>
      <c r="AI57" s="42">
        <f>IF('Дата индикатора'!AJ58="нет данных","x",$AI$2-'Дата индикатора'!AJ58)</f>
        <v>0</v>
      </c>
      <c r="AJ57" s="42">
        <f>IF('Дата индикатора'!AK58="нет данных","x",$AJ$2-'Дата индикатора'!AK58)</f>
        <v>4</v>
      </c>
      <c r="AK57" s="42">
        <f>IF('Дата индикатора'!AL58="нет данных","x",$AK$2-'Дата индикатора'!AL58)</f>
        <v>0</v>
      </c>
      <c r="AL57" s="42">
        <f>IF('Дата индикатора'!AM58="нет данных","x",$AL$2-'Дата индикатора'!AM58)</f>
        <v>0</v>
      </c>
      <c r="AM57" s="42">
        <f>IF('Дата индикатора'!AN58="нет данных","x",$AM$2-'Дата индикатора'!AN58)</f>
        <v>0</v>
      </c>
      <c r="AN57" s="42">
        <f>IF('Дата индикатора'!AO58="нет данных","x",$AN$2-'Дата индикатора'!AO58)</f>
        <v>0</v>
      </c>
      <c r="AO57" s="42">
        <f>IF('Дата индикатора'!AP58="нет данных","x",$AO$2-'Дата индикатора'!AP58)</f>
        <v>0</v>
      </c>
      <c r="AP57" s="42">
        <f>IF('Дата индикатора'!AQ58="нет данных","x",$AP$2-'Дата индикатора'!AQ58)</f>
        <v>0</v>
      </c>
      <c r="AQ57" s="42">
        <f>IF('Дата индикатора'!AR58="нет данных","x",$AQ$2-'Дата индикатора'!AR58)</f>
        <v>0</v>
      </c>
      <c r="AR57" s="42">
        <f>IF('Дата индикатора'!AS58="нет данных","x",$AR$2-'Дата индикатора'!AS58)</f>
        <v>0</v>
      </c>
      <c r="AS57" s="42">
        <f>IF('Дата индикатора'!AT58="нет данных","x",$AS$2-'Дата индикатора'!AT58)</f>
        <v>1</v>
      </c>
      <c r="AT57" s="42">
        <f>IF('Дата индикатора'!AU58="нет данных","x",$AT$2-'Дата индикатора'!AU58)</f>
        <v>0</v>
      </c>
      <c r="AU57" s="42">
        <f>IF('Дата индикатора'!AV58="нет данных","x",$AU$2-'Дата индикатора'!AV58)</f>
        <v>0</v>
      </c>
      <c r="AV57" s="42">
        <f>IF('Дата индикатора'!AW58="нет данных","x",$AV$2-'Дата индикатора'!AW58)</f>
        <v>0</v>
      </c>
      <c r="AW57" s="42">
        <f>IF('Дата индикатора'!AX58="нет данных","x",$AW$2-'Дата индикатора'!AX58)</f>
        <v>0</v>
      </c>
      <c r="AX57" s="42">
        <f>IF('Дата индикатора'!AY58="нет данных","x",$AX$2-'Дата индикатора'!AY58)</f>
        <v>0</v>
      </c>
      <c r="AY57" s="42">
        <f>IF('Дата индикатора'!AZ58="нет данных","x",$AY$2-'Дата индикатора'!AZ58)</f>
        <v>0</v>
      </c>
      <c r="AZ57" s="42">
        <f>IF('Дата индикатора'!BA58="нет данных","x",$AZ$2-'Дата индикатора'!BA58)</f>
        <v>0</v>
      </c>
      <c r="BA57" s="42">
        <f>IF('Дата индикатора'!BB58="нет данных","x",$BA$2-'Дата индикатора'!BB58)</f>
        <v>0</v>
      </c>
      <c r="BB57" s="42">
        <f>IF('Дата индикатора'!BC58="нет данных","x",$BB$2-'Дата индикатора'!BC58)</f>
        <v>0</v>
      </c>
      <c r="BC57" s="42">
        <f>IF('Дата индикатора'!BD58="нет данных","x",$BC$2-'Дата индикатора'!BD58)</f>
        <v>0</v>
      </c>
      <c r="BD57" s="42">
        <f>IF('Дата индикатора'!BE58="нет данных","x",$BD$2-'Дата индикатора'!BE58)</f>
        <v>2</v>
      </c>
      <c r="BE57" s="42">
        <f>IF('Дата индикатора'!BF58="нет данных","x",$BE$2-'Дата индикатора'!BF58)</f>
        <v>2</v>
      </c>
      <c r="BF57" s="42">
        <f>IF('Дата индикатора'!BG58="нет данных","x",$BF$2-'Дата индикатора'!BG58)</f>
        <v>1</v>
      </c>
      <c r="BG57" s="42">
        <f>IF('Дата индикатора'!BH58="нет данных","x",$BG$2-'Дата индикатора'!BH58)</f>
        <v>0</v>
      </c>
      <c r="BH57" s="4">
        <f t="shared" si="5"/>
        <v>45</v>
      </c>
      <c r="BI57" s="43">
        <f t="shared" si="4"/>
        <v>0.8035714285714286</v>
      </c>
      <c r="BJ57" s="4">
        <f t="shared" si="6"/>
        <v>11</v>
      </c>
      <c r="BK57" s="43">
        <f t="shared" si="7"/>
        <v>2.1248499346772607</v>
      </c>
      <c r="BL57" s="45">
        <f t="shared" si="8"/>
        <v>0</v>
      </c>
    </row>
    <row r="58" spans="1:64" x14ac:dyDescent="0.25">
      <c r="A58" t="s">
        <v>103</v>
      </c>
      <c r="B58" s="42">
        <f>IF('Дата индикатора'!C59="нет данных","x",$B$2-'Дата индикатора'!C59)</f>
        <v>0</v>
      </c>
      <c r="C58" s="42">
        <f>IF('Дата индикатора'!D59="нет данных","x",$C$2-'Дата индикатора'!D59)</f>
        <v>0</v>
      </c>
      <c r="D58" s="42">
        <f>IF('Дата индикатора'!E59="нет данных","x",$C$2-'Дата индикатора'!E59)</f>
        <v>5</v>
      </c>
      <c r="E58" s="42">
        <f>IF('Дата индикатора'!F59="нет данных","x",$E$2-'Дата индикатора'!F59)</f>
        <v>5</v>
      </c>
      <c r="F58" s="42">
        <f>IF('Дата индикатора'!G59="нет данных","x",$F$2-'Дата индикатора'!G59)</f>
        <v>0</v>
      </c>
      <c r="G58" s="42">
        <f>IF('Дата индикатора'!H59="нет данных","x",$G$2-'Дата индикатора'!H59)</f>
        <v>0</v>
      </c>
      <c r="H58" s="42" t="str">
        <f>IF('Дата индикатора'!I59="нет данных","x",$H$2-'Дата индикатора'!I59)</f>
        <v>x</v>
      </c>
      <c r="I58" s="42">
        <f>IF('Дата индикатора'!J59="нет данных","x",$I$2-'Дата индикатора'!J59)</f>
        <v>0</v>
      </c>
      <c r="J58" s="42">
        <f>IF('Дата индикатора'!K59="нет данных","x",$J$2-'Дата индикатора'!K59)</f>
        <v>0</v>
      </c>
      <c r="K58" s="42">
        <f>IF('Дата индикатора'!L59="нет данных","x",$K$2-'Дата индикатора'!L59)</f>
        <v>0</v>
      </c>
      <c r="L58" s="42">
        <f>IF('Дата индикатора'!M59="нет данных","x",$L$2-'Дата индикатора'!M59)</f>
        <v>0</v>
      </c>
      <c r="M58" s="42">
        <f>IF('Дата индикатора'!N59="нет данных","x",$M$2-'Дата индикатора'!N59)</f>
        <v>0</v>
      </c>
      <c r="N58" s="42">
        <f>IF('Дата индикатора'!O59="нет данных","x",$N$2-'Дата индикатора'!O59)</f>
        <v>2</v>
      </c>
      <c r="O58" s="42">
        <f>IF('Дата индикатора'!P59="нет данных","x",$O$2-'Дата индикатора'!P59)</f>
        <v>3</v>
      </c>
      <c r="P58" s="42">
        <f>IF('Дата индикатора'!Q59="нет данных","x",$P$2-'Дата индикатора'!Q59)</f>
        <v>0</v>
      </c>
      <c r="Q58" s="42">
        <f>IF('Дата индикатора'!R59="нет данных","x",$Q$2-'Дата индикатора'!R59)</f>
        <v>0</v>
      </c>
      <c r="R58" s="42">
        <f>IF('Дата индикатора'!S59="нет данных","x",$R$2-'Дата индикатора'!S59)</f>
        <v>0</v>
      </c>
      <c r="S58" s="42">
        <f>IF('Дата индикатора'!T59="нет данных","x",$S$2-'Дата индикатора'!T59)</f>
        <v>10</v>
      </c>
      <c r="T58" s="42">
        <f>IF('Дата индикатора'!U59="нет данных","x",$T$2-'Дата индикатора'!U59)</f>
        <v>10</v>
      </c>
      <c r="U58" s="42">
        <f>IF('Дата индикатора'!V59="нет данных","x",$U$2-'Дата индикатора'!V59)</f>
        <v>0</v>
      </c>
      <c r="V58" s="42">
        <f>IF('Дата индикатора'!W59="нет данных","x",$V$2-'Дата индикатора'!W59)</f>
        <v>0</v>
      </c>
      <c r="W58" s="42">
        <f>IF('Дата индикатора'!X59="нет данных","x",$W$2-'Дата индикатора'!X59)</f>
        <v>0</v>
      </c>
      <c r="X58" s="42">
        <f>IF('Дата индикатора'!Y59="нет данных","x",$X$2-'Дата индикатора'!Y59)</f>
        <v>0</v>
      </c>
      <c r="Y58" s="42">
        <f>IF('Дата индикатора'!Z59="нет данных","x",$Y$2-'Дата индикатора'!Z59)</f>
        <v>0</v>
      </c>
      <c r="Z58" s="42">
        <f>IF('Дата индикатора'!AA59="нет данных","x",$Z$2-'Дата индикатора'!AA59)</f>
        <v>0</v>
      </c>
      <c r="AA58" s="42">
        <f>IF('Дата индикатора'!AB59="нет данных","x",$AA$2-'Дата индикатора'!AB59)</f>
        <v>0</v>
      </c>
      <c r="AB58" s="42">
        <f>IF('Дата индикатора'!AC59="нет данных","x",$AB$2-'Дата индикатора'!AC59)</f>
        <v>0</v>
      </c>
      <c r="AC58" s="42">
        <f>IF('Дата индикатора'!AD59="нет данных","x",$AC$2-'Дата индикатора'!AD59)</f>
        <v>0</v>
      </c>
      <c r="AD58" s="42">
        <f>IF('Дата индикатора'!AE59="нет данных","x",$AD$2-'Дата индикатора'!AE59)</f>
        <v>0</v>
      </c>
      <c r="AE58" s="42">
        <f>IF('Дата индикатора'!AF59="нет данных","x",$AE$2-'Дата индикатора'!AF59)</f>
        <v>0</v>
      </c>
      <c r="AF58" s="42">
        <f>IF('Дата индикатора'!AG59="нет данных","x",$AF$2-'Дата индикатора'!AG59)</f>
        <v>0</v>
      </c>
      <c r="AG58" s="42">
        <f>IF('Дата индикатора'!AH59="нет данных","x",$AG$2-'Дата индикатора'!AH59)</f>
        <v>0</v>
      </c>
      <c r="AH58" s="42">
        <f>IF('Дата индикатора'!AI59="нет данных","x",$AH$2-'Дата индикатора'!AI59)</f>
        <v>0</v>
      </c>
      <c r="AI58" s="42">
        <f>IF('Дата индикатора'!AJ59="нет данных","x",$AI$2-'Дата индикатора'!AJ59)</f>
        <v>0</v>
      </c>
      <c r="AJ58" s="42">
        <f>IF('Дата индикатора'!AK59="нет данных","x",$AJ$2-'Дата индикатора'!AK59)</f>
        <v>4</v>
      </c>
      <c r="AK58" s="42">
        <f>IF('Дата индикатора'!AL59="нет данных","x",$AK$2-'Дата индикатора'!AL59)</f>
        <v>0</v>
      </c>
      <c r="AL58" s="42">
        <f>IF('Дата индикатора'!AM59="нет данных","x",$AL$2-'Дата индикатора'!AM59)</f>
        <v>0</v>
      </c>
      <c r="AM58" s="42">
        <f>IF('Дата индикатора'!AN59="нет данных","x",$AM$2-'Дата индикатора'!AN59)</f>
        <v>0</v>
      </c>
      <c r="AN58" s="42">
        <f>IF('Дата индикатора'!AO59="нет данных","x",$AN$2-'Дата индикатора'!AO59)</f>
        <v>0</v>
      </c>
      <c r="AO58" s="42">
        <f>IF('Дата индикатора'!AP59="нет данных","x",$AO$2-'Дата индикатора'!AP59)</f>
        <v>0</v>
      </c>
      <c r="AP58" s="42">
        <f>IF('Дата индикатора'!AQ59="нет данных","x",$AP$2-'Дата индикатора'!AQ59)</f>
        <v>0</v>
      </c>
      <c r="AQ58" s="42">
        <f>IF('Дата индикатора'!AR59="нет данных","x",$AQ$2-'Дата индикатора'!AR59)</f>
        <v>0</v>
      </c>
      <c r="AR58" s="42">
        <f>IF('Дата индикатора'!AS59="нет данных","x",$AR$2-'Дата индикатора'!AS59)</f>
        <v>0</v>
      </c>
      <c r="AS58" s="42">
        <f>IF('Дата индикатора'!AT59="нет данных","x",$AS$2-'Дата индикатора'!AT59)</f>
        <v>1</v>
      </c>
      <c r="AT58" s="42">
        <f>IF('Дата индикатора'!AU59="нет данных","x",$AT$2-'Дата индикатора'!AU59)</f>
        <v>0</v>
      </c>
      <c r="AU58" s="42">
        <f>IF('Дата индикатора'!AV59="нет данных","x",$AU$2-'Дата индикатора'!AV59)</f>
        <v>0</v>
      </c>
      <c r="AV58" s="42">
        <f>IF('Дата индикатора'!AW59="нет данных","x",$AV$2-'Дата индикатора'!AW59)</f>
        <v>0</v>
      </c>
      <c r="AW58" s="42">
        <f>IF('Дата индикатора'!AX59="нет данных","x",$AW$2-'Дата индикатора'!AX59)</f>
        <v>0</v>
      </c>
      <c r="AX58" s="42">
        <f>IF('Дата индикатора'!AY59="нет данных","x",$AX$2-'Дата индикатора'!AY59)</f>
        <v>0</v>
      </c>
      <c r="AY58" s="42">
        <f>IF('Дата индикатора'!AZ59="нет данных","x",$AY$2-'Дата индикатора'!AZ59)</f>
        <v>0</v>
      </c>
      <c r="AZ58" s="42">
        <f>IF('Дата индикатора'!BA59="нет данных","x",$AZ$2-'Дата индикатора'!BA59)</f>
        <v>0</v>
      </c>
      <c r="BA58" s="42">
        <f>IF('Дата индикатора'!BB59="нет данных","x",$BA$2-'Дата индикатора'!BB59)</f>
        <v>0</v>
      </c>
      <c r="BB58" s="42">
        <f>IF('Дата индикатора'!BC59="нет данных","x",$BB$2-'Дата индикатора'!BC59)</f>
        <v>0</v>
      </c>
      <c r="BC58" s="42">
        <f>IF('Дата индикатора'!BD59="нет данных","x",$BC$2-'Дата индикатора'!BD59)</f>
        <v>0</v>
      </c>
      <c r="BD58" s="42">
        <f>IF('Дата индикатора'!BE59="нет данных","x",$BD$2-'Дата индикатора'!BE59)</f>
        <v>2</v>
      </c>
      <c r="BE58" s="42">
        <f>IF('Дата индикатора'!BF59="нет данных","x",$BE$2-'Дата индикатора'!BF59)</f>
        <v>2</v>
      </c>
      <c r="BF58" s="42">
        <f>IF('Дата индикатора'!BG59="нет данных","x",$BF$2-'Дата индикатора'!BG59)</f>
        <v>1</v>
      </c>
      <c r="BG58" s="42">
        <f>IF('Дата индикатора'!BH59="нет данных","x",$BG$2-'Дата индикатора'!BH59)</f>
        <v>0</v>
      </c>
      <c r="BH58" s="4">
        <f t="shared" si="5"/>
        <v>45</v>
      </c>
      <c r="BI58" s="43">
        <f t="shared" si="4"/>
        <v>0.78947368421052633</v>
      </c>
      <c r="BJ58" s="4">
        <f t="shared" si="6"/>
        <v>11</v>
      </c>
      <c r="BK58" s="43">
        <f t="shared" si="7"/>
        <v>2.1087690107111183</v>
      </c>
      <c r="BL58" s="45">
        <f t="shared" si="8"/>
        <v>0</v>
      </c>
    </row>
    <row r="59" spans="1:64" x14ac:dyDescent="0.25">
      <c r="A59" t="s">
        <v>104</v>
      </c>
      <c r="B59" s="42">
        <f>IF('Дата индикатора'!C60="нет данных","x",$B$2-'Дата индикатора'!C60)</f>
        <v>0</v>
      </c>
      <c r="C59" s="42">
        <f>IF('Дата индикатора'!D60="нет данных","x",$C$2-'Дата индикатора'!D60)</f>
        <v>0</v>
      </c>
      <c r="D59" s="42">
        <f>IF('Дата индикатора'!E60="нет данных","x",$C$2-'Дата индикатора'!E60)</f>
        <v>5</v>
      </c>
      <c r="E59" s="42">
        <f>IF('Дата индикатора'!F60="нет данных","x",$E$2-'Дата индикатора'!F60)</f>
        <v>5</v>
      </c>
      <c r="F59" s="42">
        <f>IF('Дата индикатора'!G60="нет данных","x",$F$2-'Дата индикатора'!G60)</f>
        <v>0</v>
      </c>
      <c r="G59" s="42">
        <f>IF('Дата индикатора'!H60="нет данных","x",$G$2-'Дата индикатора'!H60)</f>
        <v>0</v>
      </c>
      <c r="H59" s="42" t="str">
        <f>IF('Дата индикатора'!I60="нет данных","x",$H$2-'Дата индикатора'!I60)</f>
        <v>x</v>
      </c>
      <c r="I59" s="42">
        <f>IF('Дата индикатора'!J60="нет данных","x",$I$2-'Дата индикатора'!J60)</f>
        <v>0</v>
      </c>
      <c r="J59" s="42">
        <f>IF('Дата индикатора'!K60="нет данных","x",$J$2-'Дата индикатора'!K60)</f>
        <v>0</v>
      </c>
      <c r="K59" s="42">
        <f>IF('Дата индикатора'!L60="нет данных","x",$K$2-'Дата индикатора'!L60)</f>
        <v>0</v>
      </c>
      <c r="L59" s="42">
        <f>IF('Дата индикатора'!M60="нет данных","x",$L$2-'Дата индикатора'!M60)</f>
        <v>0</v>
      </c>
      <c r="M59" s="42">
        <f>IF('Дата индикатора'!N60="нет данных","x",$M$2-'Дата индикатора'!N60)</f>
        <v>0</v>
      </c>
      <c r="N59" s="42">
        <f>IF('Дата индикатора'!O60="нет данных","x",$N$2-'Дата индикатора'!O60)</f>
        <v>2</v>
      </c>
      <c r="O59" s="42">
        <f>IF('Дата индикатора'!P60="нет данных","x",$O$2-'Дата индикатора'!P60)</f>
        <v>3</v>
      </c>
      <c r="P59" s="42">
        <f>IF('Дата индикатора'!Q60="нет данных","x",$P$2-'Дата индикатора'!Q60)</f>
        <v>0</v>
      </c>
      <c r="Q59" s="42">
        <f>IF('Дата индикатора'!R60="нет данных","x",$Q$2-'Дата индикатора'!R60)</f>
        <v>0</v>
      </c>
      <c r="R59" s="42">
        <f>IF('Дата индикатора'!S60="нет данных","x",$R$2-'Дата индикатора'!S60)</f>
        <v>0</v>
      </c>
      <c r="S59" s="42">
        <f>IF('Дата индикатора'!T60="нет данных","x",$S$2-'Дата индикатора'!T60)</f>
        <v>10</v>
      </c>
      <c r="T59" s="42">
        <f>IF('Дата индикатора'!U60="нет данных","x",$T$2-'Дата индикатора'!U60)</f>
        <v>10</v>
      </c>
      <c r="U59" s="42">
        <f>IF('Дата индикатора'!V60="нет данных","x",$U$2-'Дата индикатора'!V60)</f>
        <v>0</v>
      </c>
      <c r="V59" s="42">
        <f>IF('Дата индикатора'!W60="нет данных","x",$V$2-'Дата индикатора'!W60)</f>
        <v>0</v>
      </c>
      <c r="W59" s="42">
        <f>IF('Дата индикатора'!X60="нет данных","x",$W$2-'Дата индикатора'!X60)</f>
        <v>0</v>
      </c>
      <c r="X59" s="42">
        <f>IF('Дата индикатора'!Y60="нет данных","x",$X$2-'Дата индикатора'!Y60)</f>
        <v>0</v>
      </c>
      <c r="Y59" s="42">
        <f>IF('Дата индикатора'!Z60="нет данных","x",$Y$2-'Дата индикатора'!Z60)</f>
        <v>0</v>
      </c>
      <c r="Z59" s="42">
        <f>IF('Дата индикатора'!AA60="нет данных","x",$Z$2-'Дата индикатора'!AA60)</f>
        <v>0</v>
      </c>
      <c r="AA59" s="42">
        <f>IF('Дата индикатора'!AB60="нет данных","x",$AA$2-'Дата индикатора'!AB60)</f>
        <v>0</v>
      </c>
      <c r="AB59" s="42">
        <f>IF('Дата индикатора'!AC60="нет данных","x",$AB$2-'Дата индикатора'!AC60)</f>
        <v>0</v>
      </c>
      <c r="AC59" s="42">
        <f>IF('Дата индикатора'!AD60="нет данных","x",$AC$2-'Дата индикатора'!AD60)</f>
        <v>0</v>
      </c>
      <c r="AD59" s="42">
        <f>IF('Дата индикатора'!AE60="нет данных","x",$AD$2-'Дата индикатора'!AE60)</f>
        <v>0</v>
      </c>
      <c r="AE59" s="42">
        <f>IF('Дата индикатора'!AF60="нет данных","x",$AE$2-'Дата индикатора'!AF60)</f>
        <v>0</v>
      </c>
      <c r="AF59" s="42">
        <f>IF('Дата индикатора'!AG60="нет данных","x",$AF$2-'Дата индикатора'!AG60)</f>
        <v>0</v>
      </c>
      <c r="AG59" s="42">
        <f>IF('Дата индикатора'!AH60="нет данных","x",$AG$2-'Дата индикатора'!AH60)</f>
        <v>0</v>
      </c>
      <c r="AH59" s="42">
        <f>IF('Дата индикатора'!AI60="нет данных","x",$AH$2-'Дата индикатора'!AI60)</f>
        <v>0</v>
      </c>
      <c r="AI59" s="42">
        <f>IF('Дата индикатора'!AJ60="нет данных","x",$AI$2-'Дата индикатора'!AJ60)</f>
        <v>0</v>
      </c>
      <c r="AJ59" s="42">
        <f>IF('Дата индикатора'!AK60="нет данных","x",$AJ$2-'Дата индикатора'!AK60)</f>
        <v>4</v>
      </c>
      <c r="AK59" s="42">
        <f>IF('Дата индикатора'!AL60="нет данных","x",$AK$2-'Дата индикатора'!AL60)</f>
        <v>0</v>
      </c>
      <c r="AL59" s="42">
        <f>IF('Дата индикатора'!AM60="нет данных","x",$AL$2-'Дата индикатора'!AM60)</f>
        <v>0</v>
      </c>
      <c r="AM59" s="42">
        <f>IF('Дата индикатора'!AN60="нет данных","x",$AM$2-'Дата индикатора'!AN60)</f>
        <v>0</v>
      </c>
      <c r="AN59" s="42">
        <f>IF('Дата индикатора'!AO60="нет данных","x",$AN$2-'Дата индикатора'!AO60)</f>
        <v>0</v>
      </c>
      <c r="AO59" s="42">
        <f>IF('Дата индикатора'!AP60="нет данных","x",$AO$2-'Дата индикатора'!AP60)</f>
        <v>0</v>
      </c>
      <c r="AP59" s="42">
        <f>IF('Дата индикатора'!AQ60="нет данных","x",$AP$2-'Дата индикатора'!AQ60)</f>
        <v>0</v>
      </c>
      <c r="AQ59" s="42">
        <f>IF('Дата индикатора'!AR60="нет данных","x",$AQ$2-'Дата индикатора'!AR60)</f>
        <v>0</v>
      </c>
      <c r="AR59" s="42">
        <f>IF('Дата индикатора'!AS60="нет данных","x",$AR$2-'Дата индикатора'!AS60)</f>
        <v>0</v>
      </c>
      <c r="AS59" s="42">
        <f>IF('Дата индикатора'!AT60="нет данных","x",$AS$2-'Дата индикатора'!AT60)</f>
        <v>1</v>
      </c>
      <c r="AT59" s="42">
        <f>IF('Дата индикатора'!AU60="нет данных","x",$AT$2-'Дата индикатора'!AU60)</f>
        <v>0</v>
      </c>
      <c r="AU59" s="42">
        <f>IF('Дата индикатора'!AV60="нет данных","x",$AU$2-'Дата индикатора'!AV60)</f>
        <v>0</v>
      </c>
      <c r="AV59" s="42">
        <f>IF('Дата индикатора'!AW60="нет данных","x",$AV$2-'Дата индикатора'!AW60)</f>
        <v>0</v>
      </c>
      <c r="AW59" s="42">
        <f>IF('Дата индикатора'!AX60="нет данных","x",$AW$2-'Дата индикатора'!AX60)</f>
        <v>0</v>
      </c>
      <c r="AX59" s="42">
        <f>IF('Дата индикатора'!AY60="нет данных","x",$AX$2-'Дата индикатора'!AY60)</f>
        <v>0</v>
      </c>
      <c r="AY59" s="42">
        <f>IF('Дата индикатора'!AZ60="нет данных","x",$AY$2-'Дата индикатора'!AZ60)</f>
        <v>0</v>
      </c>
      <c r="AZ59" s="42">
        <f>IF('Дата индикатора'!BA60="нет данных","x",$AZ$2-'Дата индикатора'!BA60)</f>
        <v>0</v>
      </c>
      <c r="BA59" s="42">
        <f>IF('Дата индикатора'!BB60="нет данных","x",$BA$2-'Дата индикатора'!BB60)</f>
        <v>0</v>
      </c>
      <c r="BB59" s="42">
        <f>IF('Дата индикатора'!BC60="нет данных","x",$BB$2-'Дата индикатора'!BC60)</f>
        <v>0</v>
      </c>
      <c r="BC59" s="42">
        <f>IF('Дата индикатора'!BD60="нет данных","x",$BC$2-'Дата индикатора'!BD60)</f>
        <v>0</v>
      </c>
      <c r="BD59" s="42">
        <f>IF('Дата индикатора'!BE60="нет данных","x",$BD$2-'Дата индикатора'!BE60)</f>
        <v>2</v>
      </c>
      <c r="BE59" s="42">
        <f>IF('Дата индикатора'!BF60="нет данных","x",$BE$2-'Дата индикатора'!BF60)</f>
        <v>2</v>
      </c>
      <c r="BF59" s="42">
        <f>IF('Дата индикатора'!BG60="нет данных","x",$BF$2-'Дата индикатора'!BG60)</f>
        <v>1</v>
      </c>
      <c r="BG59" s="42">
        <f>IF('Дата индикатора'!BH60="нет данных","x",$BG$2-'Дата индикатора'!BH60)</f>
        <v>0</v>
      </c>
      <c r="BH59" s="4">
        <f t="shared" si="5"/>
        <v>45</v>
      </c>
      <c r="BI59" s="43">
        <f t="shared" si="4"/>
        <v>0.78947368421052633</v>
      </c>
      <c r="BJ59" s="4">
        <f t="shared" si="6"/>
        <v>11</v>
      </c>
      <c r="BK59" s="43">
        <f t="shared" si="7"/>
        <v>2.1087690107111183</v>
      </c>
      <c r="BL59" s="45">
        <f t="shared" si="8"/>
        <v>0</v>
      </c>
    </row>
    <row r="60" spans="1:64" x14ac:dyDescent="0.25">
      <c r="A60" t="s">
        <v>96</v>
      </c>
      <c r="B60" s="42">
        <f>IF('Дата индикатора'!C61="нет данных","x",$B$2-'Дата индикатора'!C61)</f>
        <v>0</v>
      </c>
      <c r="C60" s="42">
        <f>IF('Дата индикатора'!D61="нет данных","x",$C$2-'Дата индикатора'!D61)</f>
        <v>0</v>
      </c>
      <c r="D60" s="42">
        <f>IF('Дата индикатора'!E61="нет данных","x",$C$2-'Дата индикатора'!E61)</f>
        <v>5</v>
      </c>
      <c r="E60" s="42">
        <f>IF('Дата индикатора'!F61="нет данных","x",$E$2-'Дата индикатора'!F61)</f>
        <v>5</v>
      </c>
      <c r="F60" s="42">
        <f>IF('Дата индикатора'!G61="нет данных","x",$F$2-'Дата индикатора'!G61)</f>
        <v>0</v>
      </c>
      <c r="G60" s="42">
        <f>IF('Дата индикатора'!H61="нет данных","x",$G$2-'Дата индикатора'!H61)</f>
        <v>0</v>
      </c>
      <c r="H60" s="42" t="str">
        <f>IF('Дата индикатора'!I61="нет данных","x",$H$2-'Дата индикатора'!I61)</f>
        <v>x</v>
      </c>
      <c r="I60" s="42">
        <f>IF('Дата индикатора'!J61="нет данных","x",$I$2-'Дата индикатора'!J61)</f>
        <v>0</v>
      </c>
      <c r="J60" s="42">
        <f>IF('Дата индикатора'!K61="нет данных","x",$J$2-'Дата индикатора'!K61)</f>
        <v>0</v>
      </c>
      <c r="K60" s="42">
        <f>IF('Дата индикатора'!L61="нет данных","x",$K$2-'Дата индикатора'!L61)</f>
        <v>0</v>
      </c>
      <c r="L60" s="42">
        <f>IF('Дата индикатора'!M61="нет данных","x",$L$2-'Дата индикатора'!M61)</f>
        <v>0</v>
      </c>
      <c r="M60" s="42">
        <f>IF('Дата индикатора'!N61="нет данных","x",$M$2-'Дата индикатора'!N61)</f>
        <v>0</v>
      </c>
      <c r="N60" s="42">
        <f>IF('Дата индикатора'!O61="нет данных","x",$N$2-'Дата индикатора'!O61)</f>
        <v>2</v>
      </c>
      <c r="O60" s="42">
        <f>IF('Дата индикатора'!P61="нет данных","x",$O$2-'Дата индикатора'!P61)</f>
        <v>3</v>
      </c>
      <c r="P60" s="42">
        <f>IF('Дата индикатора'!Q61="нет данных","x",$P$2-'Дата индикатора'!Q61)</f>
        <v>0</v>
      </c>
      <c r="Q60" s="42">
        <f>IF('Дата индикатора'!R61="нет данных","x",$Q$2-'Дата индикатора'!R61)</f>
        <v>0</v>
      </c>
      <c r="R60" s="42">
        <f>IF('Дата индикатора'!S61="нет данных","x",$R$2-'Дата индикатора'!S61)</f>
        <v>0</v>
      </c>
      <c r="S60" s="42">
        <f>IF('Дата индикатора'!T61="нет данных","x",$S$2-'Дата индикатора'!T61)</f>
        <v>10</v>
      </c>
      <c r="T60" s="42">
        <f>IF('Дата индикатора'!U61="нет данных","x",$T$2-'Дата индикатора'!U61)</f>
        <v>10</v>
      </c>
      <c r="U60" s="42">
        <f>IF('Дата индикатора'!V61="нет данных","x",$U$2-'Дата индикатора'!V61)</f>
        <v>0</v>
      </c>
      <c r="V60" s="42">
        <f>IF('Дата индикатора'!W61="нет данных","x",$V$2-'Дата индикатора'!W61)</f>
        <v>0</v>
      </c>
      <c r="W60" s="42">
        <f>IF('Дата индикатора'!X61="нет данных","x",$W$2-'Дата индикатора'!X61)</f>
        <v>0</v>
      </c>
      <c r="X60" s="42">
        <f>IF('Дата индикатора'!Y61="нет данных","x",$X$2-'Дата индикатора'!Y61)</f>
        <v>0</v>
      </c>
      <c r="Y60" s="42">
        <f>IF('Дата индикатора'!Z61="нет данных","x",$Y$2-'Дата индикатора'!Z61)</f>
        <v>0</v>
      </c>
      <c r="Z60" s="42">
        <f>IF('Дата индикатора'!AA61="нет данных","x",$Z$2-'Дата индикатора'!AA61)</f>
        <v>0</v>
      </c>
      <c r="AA60" s="42">
        <f>IF('Дата индикатора'!AB61="нет данных","x",$AA$2-'Дата индикатора'!AB61)</f>
        <v>0</v>
      </c>
      <c r="AB60" s="42">
        <f>IF('Дата индикатора'!AC61="нет данных","x",$AB$2-'Дата индикатора'!AC61)</f>
        <v>0</v>
      </c>
      <c r="AC60" s="42">
        <f>IF('Дата индикатора'!AD61="нет данных","x",$AC$2-'Дата индикатора'!AD61)</f>
        <v>0</v>
      </c>
      <c r="AD60" s="42">
        <f>IF('Дата индикатора'!AE61="нет данных","x",$AD$2-'Дата индикатора'!AE61)</f>
        <v>0</v>
      </c>
      <c r="AE60" s="42">
        <f>IF('Дата индикатора'!AF61="нет данных","x",$AE$2-'Дата индикатора'!AF61)</f>
        <v>0</v>
      </c>
      <c r="AF60" s="42">
        <f>IF('Дата индикатора'!AG61="нет данных","x",$AF$2-'Дата индикатора'!AG61)</f>
        <v>0</v>
      </c>
      <c r="AG60" s="42">
        <f>IF('Дата индикатора'!AH61="нет данных","x",$AG$2-'Дата индикатора'!AH61)</f>
        <v>0</v>
      </c>
      <c r="AH60" s="42">
        <f>IF('Дата индикатора'!AI61="нет данных","x",$AH$2-'Дата индикатора'!AI61)</f>
        <v>0</v>
      </c>
      <c r="AI60" s="42">
        <f>IF('Дата индикатора'!AJ61="нет данных","x",$AI$2-'Дата индикатора'!AJ61)</f>
        <v>0</v>
      </c>
      <c r="AJ60" s="42">
        <f>IF('Дата индикатора'!AK61="нет данных","x",$AJ$2-'Дата индикатора'!AK61)</f>
        <v>4</v>
      </c>
      <c r="AK60" s="42">
        <f>IF('Дата индикатора'!AL61="нет данных","x",$AK$2-'Дата индикатора'!AL61)</f>
        <v>0</v>
      </c>
      <c r="AL60" s="42">
        <f>IF('Дата индикатора'!AM61="нет данных","x",$AL$2-'Дата индикатора'!AM61)</f>
        <v>0</v>
      </c>
      <c r="AM60" s="42">
        <f>IF('Дата индикатора'!AN61="нет данных","x",$AM$2-'Дата индикатора'!AN61)</f>
        <v>0</v>
      </c>
      <c r="AN60" s="42">
        <f>IF('Дата индикатора'!AO61="нет данных","x",$AN$2-'Дата индикатора'!AO61)</f>
        <v>0</v>
      </c>
      <c r="AO60" s="42">
        <f>IF('Дата индикатора'!AP61="нет данных","x",$AO$2-'Дата индикатора'!AP61)</f>
        <v>0</v>
      </c>
      <c r="AP60" s="42">
        <f>IF('Дата индикатора'!AQ61="нет данных","x",$AP$2-'Дата индикатора'!AQ61)</f>
        <v>0</v>
      </c>
      <c r="AQ60" s="42">
        <f>IF('Дата индикатора'!AR61="нет данных","x",$AQ$2-'Дата индикатора'!AR61)</f>
        <v>0</v>
      </c>
      <c r="AR60" s="42">
        <f>IF('Дата индикатора'!AS61="нет данных","x",$AR$2-'Дата индикатора'!AS61)</f>
        <v>0</v>
      </c>
      <c r="AS60" s="42">
        <f>IF('Дата индикатора'!AT61="нет данных","x",$AS$2-'Дата индикатора'!AT61)</f>
        <v>1</v>
      </c>
      <c r="AT60" s="42">
        <f>IF('Дата индикатора'!AU61="нет данных","x",$AT$2-'Дата индикатора'!AU61)</f>
        <v>0</v>
      </c>
      <c r="AU60" s="42">
        <f>IF('Дата индикатора'!AV61="нет данных","x",$AU$2-'Дата индикатора'!AV61)</f>
        <v>0</v>
      </c>
      <c r="AV60" s="42">
        <f>IF('Дата индикатора'!AW61="нет данных","x",$AV$2-'Дата индикатора'!AW61)</f>
        <v>0</v>
      </c>
      <c r="AW60" s="42">
        <f>IF('Дата индикатора'!AX61="нет данных","x",$AW$2-'Дата индикатора'!AX61)</f>
        <v>0</v>
      </c>
      <c r="AX60" s="42">
        <f>IF('Дата индикатора'!AY61="нет данных","x",$AX$2-'Дата индикатора'!AY61)</f>
        <v>0</v>
      </c>
      <c r="AY60" s="42">
        <f>IF('Дата индикатора'!AZ61="нет данных","x",$AY$2-'Дата индикатора'!AZ61)</f>
        <v>0</v>
      </c>
      <c r="AZ60" s="42">
        <f>IF('Дата индикатора'!BA61="нет данных","x",$AZ$2-'Дата индикатора'!BA61)</f>
        <v>0</v>
      </c>
      <c r="BA60" s="42">
        <f>IF('Дата индикатора'!BB61="нет данных","x",$BA$2-'Дата индикатора'!BB61)</f>
        <v>0</v>
      </c>
      <c r="BB60" s="42">
        <f>IF('Дата индикатора'!BC61="нет данных","x",$BB$2-'Дата индикатора'!BC61)</f>
        <v>0</v>
      </c>
      <c r="BC60" s="42">
        <f>IF('Дата индикатора'!BD61="нет данных","x",$BC$2-'Дата индикатора'!BD61)</f>
        <v>0</v>
      </c>
      <c r="BD60" s="42">
        <f>IF('Дата индикатора'!BE61="нет данных","x",$BD$2-'Дата индикатора'!BE61)</f>
        <v>2</v>
      </c>
      <c r="BE60" s="42">
        <f>IF('Дата индикатора'!BF61="нет данных","x",$BE$2-'Дата индикатора'!BF61)</f>
        <v>2</v>
      </c>
      <c r="BF60" s="42">
        <f>IF('Дата индикатора'!BG61="нет данных","x",$BF$2-'Дата индикатора'!BG61)</f>
        <v>1</v>
      </c>
      <c r="BG60" s="42">
        <f>IF('Дата индикатора'!BH61="нет данных","x",$BG$2-'Дата индикатора'!BH61)</f>
        <v>0</v>
      </c>
      <c r="BH60" s="4">
        <f t="shared" si="5"/>
        <v>45</v>
      </c>
      <c r="BI60" s="43">
        <f t="shared" si="4"/>
        <v>0.78947368421052633</v>
      </c>
      <c r="BJ60" s="4">
        <f t="shared" si="6"/>
        <v>11</v>
      </c>
      <c r="BK60" s="43">
        <f t="shared" si="7"/>
        <v>2.1087690107111183</v>
      </c>
      <c r="BL60" s="45">
        <f t="shared" si="8"/>
        <v>0</v>
      </c>
    </row>
    <row r="61" spans="1:64" x14ac:dyDescent="0.25">
      <c r="A61" t="s">
        <v>105</v>
      </c>
      <c r="B61" s="42">
        <f>IF('Дата индикатора'!C62="нет данных","x",$B$2-'Дата индикатора'!C62)</f>
        <v>0</v>
      </c>
      <c r="C61" s="42">
        <f>IF('Дата индикатора'!D62="нет данных","x",$C$2-'Дата индикатора'!D62)</f>
        <v>0</v>
      </c>
      <c r="D61" s="42">
        <f>IF('Дата индикатора'!E62="нет данных","x",$C$2-'Дата индикатора'!E62)</f>
        <v>5</v>
      </c>
      <c r="E61" s="42">
        <f>IF('Дата индикатора'!F62="нет данных","x",$E$2-'Дата индикатора'!F62)</f>
        <v>5</v>
      </c>
      <c r="F61" s="42">
        <f>IF('Дата индикатора'!G62="нет данных","x",$F$2-'Дата индикатора'!G62)</f>
        <v>0</v>
      </c>
      <c r="G61" s="42">
        <f>IF('Дата индикатора'!H62="нет данных","x",$G$2-'Дата индикатора'!H62)</f>
        <v>0</v>
      </c>
      <c r="H61" s="42">
        <f>IF('Дата индикатора'!I62="нет данных","x",$H$2-'Дата индикатора'!I62)</f>
        <v>0</v>
      </c>
      <c r="I61" s="42">
        <f>IF('Дата индикатора'!J62="нет данных","x",$I$2-'Дата индикатора'!J62)</f>
        <v>0</v>
      </c>
      <c r="J61" s="42">
        <f>IF('Дата индикатора'!K62="нет данных","x",$J$2-'Дата индикатора'!K62)</f>
        <v>0</v>
      </c>
      <c r="K61" s="42">
        <f>IF('Дата индикатора'!L62="нет данных","x",$K$2-'Дата индикатора'!L62)</f>
        <v>0</v>
      </c>
      <c r="L61" s="42">
        <f>IF('Дата индикатора'!M62="нет данных","x",$L$2-'Дата индикатора'!M62)</f>
        <v>0</v>
      </c>
      <c r="M61" s="42">
        <f>IF('Дата индикатора'!N62="нет данных","x",$M$2-'Дата индикатора'!N62)</f>
        <v>0</v>
      </c>
      <c r="N61" s="42">
        <f>IF('Дата индикатора'!O62="нет данных","x",$N$2-'Дата индикатора'!O62)</f>
        <v>6</v>
      </c>
      <c r="O61" s="42">
        <f>IF('Дата индикатора'!P62="нет данных","x",$O$2-'Дата индикатора'!P62)</f>
        <v>1</v>
      </c>
      <c r="P61" s="42">
        <f>IF('Дата индикатора'!Q62="нет данных","x",$P$2-'Дата индикатора'!Q62)</f>
        <v>0</v>
      </c>
      <c r="Q61" s="42">
        <f>IF('Дата индикатора'!R62="нет данных","x",$Q$2-'Дата индикатора'!R62)</f>
        <v>0</v>
      </c>
      <c r="R61" s="42">
        <f>IF('Дата индикатора'!S62="нет данных","x",$R$2-'Дата индикатора'!S62)</f>
        <v>0</v>
      </c>
      <c r="S61" s="42">
        <f>IF('Дата индикатора'!T62="нет данных","x",$S$2-'Дата индикатора'!T62)</f>
        <v>2</v>
      </c>
      <c r="T61" s="42">
        <f>IF('Дата индикатора'!U62="нет данных","x",$T$2-'Дата индикатора'!U62)</f>
        <v>2</v>
      </c>
      <c r="U61" s="42">
        <f>IF('Дата индикатора'!V62="нет данных","x",$U$2-'Дата индикатора'!V62)</f>
        <v>0</v>
      </c>
      <c r="V61" s="42">
        <f>IF('Дата индикатора'!W62="нет данных","x",$V$2-'Дата индикатора'!W62)</f>
        <v>0</v>
      </c>
      <c r="W61" s="42">
        <f>IF('Дата индикатора'!X62="нет данных","x",$W$2-'Дата индикатора'!X62)</f>
        <v>3</v>
      </c>
      <c r="X61" s="42">
        <f>IF('Дата индикатора'!Y62="нет данных","x",$X$2-'Дата индикатора'!Y62)</f>
        <v>3</v>
      </c>
      <c r="Y61" s="42">
        <f>IF('Дата индикатора'!Z62="нет данных","x",$Y$2-'Дата индикатора'!Z62)</f>
        <v>2</v>
      </c>
      <c r="Z61" s="42">
        <f>IF('Дата индикатора'!AA62="нет данных","x",$Z$2-'Дата индикатора'!AA62)</f>
        <v>0</v>
      </c>
      <c r="AA61" s="42">
        <f>IF('Дата индикатора'!AB62="нет данных","x",$AA$2-'Дата индикатора'!AB62)</f>
        <v>0</v>
      </c>
      <c r="AB61" s="42">
        <f>IF('Дата индикатора'!AC62="нет данных","x",$AB$2-'Дата индикатора'!AC62)</f>
        <v>0</v>
      </c>
      <c r="AC61" s="42">
        <f>IF('Дата индикатора'!AD62="нет данных","x",$AC$2-'Дата индикатора'!AD62)</f>
        <v>0</v>
      </c>
      <c r="AD61" s="42">
        <f>IF('Дата индикатора'!AE62="нет данных","x",$AD$2-'Дата индикатора'!AE62)</f>
        <v>0</v>
      </c>
      <c r="AE61" s="42">
        <f>IF('Дата индикатора'!AF62="нет данных","x",$AE$2-'Дата индикатора'!AF62)</f>
        <v>0</v>
      </c>
      <c r="AF61" s="42">
        <f>IF('Дата индикатора'!AG62="нет данных","x",$AF$2-'Дата индикатора'!AG62)</f>
        <v>0</v>
      </c>
      <c r="AG61" s="42">
        <f>IF('Дата индикатора'!AH62="нет данных","x",$AG$2-'Дата индикатора'!AH62)</f>
        <v>0</v>
      </c>
      <c r="AH61" s="42">
        <f>IF('Дата индикатора'!AI62="нет данных","x",$AH$2-'Дата индикатора'!AI62)</f>
        <v>0</v>
      </c>
      <c r="AI61" s="42">
        <f>IF('Дата индикатора'!AJ62="нет данных","x",$AI$2-'Дата индикатора'!AJ62)</f>
        <v>2</v>
      </c>
      <c r="AJ61" s="42">
        <f>IF('Дата индикатора'!AK62="нет данных","x",$AJ$2-'Дата индикатора'!AK62)</f>
        <v>2</v>
      </c>
      <c r="AK61" s="42">
        <f>IF('Дата индикатора'!AL62="нет данных","x",$AK$2-'Дата индикатора'!AL62)</f>
        <v>0</v>
      </c>
      <c r="AL61" s="42">
        <f>IF('Дата индикатора'!AM62="нет данных","x",$AL$2-'Дата индикатора'!AM62)</f>
        <v>0</v>
      </c>
      <c r="AM61" s="42">
        <f>IF('Дата индикатора'!AN62="нет данных","x",$AM$2-'Дата индикатора'!AN62)</f>
        <v>3</v>
      </c>
      <c r="AN61" s="42">
        <f>IF('Дата индикатора'!AO62="нет данных","x",$AN$2-'Дата индикатора'!AO62)</f>
        <v>0</v>
      </c>
      <c r="AO61" s="42">
        <f>IF('Дата индикатора'!AP62="нет данных","x",$AO$2-'Дата индикатора'!AP62)</f>
        <v>0</v>
      </c>
      <c r="AP61" s="42">
        <f>IF('Дата индикатора'!AQ62="нет данных","x",$AP$2-'Дата индикатора'!AQ62)</f>
        <v>0</v>
      </c>
      <c r="AQ61" s="42">
        <f>IF('Дата индикатора'!AR62="нет данных","x",$AQ$2-'Дата индикатора'!AR62)</f>
        <v>0</v>
      </c>
      <c r="AR61" s="42">
        <f>IF('Дата индикатора'!AS62="нет данных","x",$AR$2-'Дата индикатора'!AS62)</f>
        <v>0</v>
      </c>
      <c r="AS61" s="42">
        <f>IF('Дата индикатора'!AT62="нет данных","x",$AS$2-'Дата индикатора'!AT62)</f>
        <v>1</v>
      </c>
      <c r="AT61" s="42">
        <f>IF('Дата индикатора'!AU62="нет данных","x",$AT$2-'Дата индикатора'!AU62)</f>
        <v>0</v>
      </c>
      <c r="AU61" s="42">
        <f>IF('Дата индикатора'!AV62="нет данных","x",$AU$2-'Дата индикатора'!AV62)</f>
        <v>0</v>
      </c>
      <c r="AV61" s="42">
        <f>IF('Дата индикатора'!AW62="нет данных","x",$AV$2-'Дата индикатора'!AW62)</f>
        <v>0</v>
      </c>
      <c r="AW61" s="42">
        <f>IF('Дата индикатора'!AX62="нет данных","x",$AW$2-'Дата индикатора'!AX62)</f>
        <v>0</v>
      </c>
      <c r="AX61" s="42">
        <f>IF('Дата индикатора'!AY62="нет данных","x",$AX$2-'Дата индикатора'!AY62)</f>
        <v>0</v>
      </c>
      <c r="AY61" s="42">
        <f>IF('Дата индикатора'!AZ62="нет данных","x",$AY$2-'Дата индикатора'!AZ62)</f>
        <v>0</v>
      </c>
      <c r="AZ61" s="42">
        <f>IF('Дата индикатора'!BA62="нет данных","x",$AZ$2-'Дата индикатора'!BA62)</f>
        <v>0</v>
      </c>
      <c r="BA61" s="42">
        <f>IF('Дата индикатора'!BB62="нет данных","x",$BA$2-'Дата индикатора'!BB62)</f>
        <v>0</v>
      </c>
      <c r="BB61" s="42">
        <f>IF('Дата индикатора'!BC62="нет данных","x",$BB$2-'Дата индикатора'!BC62)</f>
        <v>0</v>
      </c>
      <c r="BC61" s="42">
        <f>IF('Дата индикатора'!BD62="нет данных","x",$BC$2-'Дата индикатора'!BD62)</f>
        <v>0</v>
      </c>
      <c r="BD61" s="42">
        <f>IF('Дата индикатора'!BE62="нет данных","x",$BD$2-'Дата индикатора'!BE62)</f>
        <v>2</v>
      </c>
      <c r="BE61" s="42">
        <f>IF('Дата индикатора'!BF62="нет данных","x",$BE$2-'Дата индикатора'!BF62)</f>
        <v>2</v>
      </c>
      <c r="BF61" s="42">
        <f>IF('Дата индикатора'!BG62="нет данных","x",$BF$2-'Дата индикатора'!BG62)</f>
        <v>1</v>
      </c>
      <c r="BG61" s="42">
        <f>IF('Дата индикатора'!BH62="нет данных","x",$BG$2-'Дата индикатора'!BH62)</f>
        <v>0</v>
      </c>
      <c r="BH61" s="4">
        <f t="shared" si="5"/>
        <v>42</v>
      </c>
      <c r="BI61" s="43">
        <f t="shared" si="4"/>
        <v>0.72413793103448276</v>
      </c>
      <c r="BJ61" s="4">
        <f t="shared" si="6"/>
        <v>16</v>
      </c>
      <c r="BK61" s="43">
        <f t="shared" si="7"/>
        <v>1.3994223370829673</v>
      </c>
      <c r="BL61" s="45">
        <f t="shared" si="8"/>
        <v>0</v>
      </c>
    </row>
    <row r="62" spans="1:64" x14ac:dyDescent="0.25">
      <c r="A62" t="s">
        <v>106</v>
      </c>
      <c r="B62" s="42">
        <f>IF('Дата индикатора'!C63="нет данных","x",$B$2-'Дата индикатора'!C63)</f>
        <v>0</v>
      </c>
      <c r="C62" s="42">
        <f>IF('Дата индикатора'!D63="нет данных","x",$C$2-'Дата индикатора'!D63)</f>
        <v>0</v>
      </c>
      <c r="D62" s="42">
        <f>IF('Дата индикатора'!E63="нет данных","x",$C$2-'Дата индикатора'!E63)</f>
        <v>5</v>
      </c>
      <c r="E62" s="42">
        <f>IF('Дата индикатора'!F63="нет данных","x",$E$2-'Дата индикатора'!F63)</f>
        <v>5</v>
      </c>
      <c r="F62" s="42">
        <f>IF('Дата индикатора'!G63="нет данных","x",$F$2-'Дата индикатора'!G63)</f>
        <v>0</v>
      </c>
      <c r="G62" s="42">
        <f>IF('Дата индикатора'!H63="нет данных","x",$G$2-'Дата индикатора'!H63)</f>
        <v>0</v>
      </c>
      <c r="H62" s="42">
        <f>IF('Дата индикатора'!I63="нет данных","x",$H$2-'Дата индикатора'!I63)</f>
        <v>0</v>
      </c>
      <c r="I62" s="42">
        <f>IF('Дата индикатора'!J63="нет данных","x",$I$2-'Дата индикатора'!J63)</f>
        <v>0</v>
      </c>
      <c r="J62" s="42">
        <f>IF('Дата индикатора'!K63="нет данных","x",$J$2-'Дата индикатора'!K63)</f>
        <v>0</v>
      </c>
      <c r="K62" s="42">
        <f>IF('Дата индикатора'!L63="нет данных","x",$K$2-'Дата индикатора'!L63)</f>
        <v>0</v>
      </c>
      <c r="L62" s="42">
        <f>IF('Дата индикатора'!M63="нет данных","x",$L$2-'Дата индикатора'!M63)</f>
        <v>0</v>
      </c>
      <c r="M62" s="42">
        <f>IF('Дата индикатора'!N63="нет данных","x",$M$2-'Дата индикатора'!N63)</f>
        <v>0</v>
      </c>
      <c r="N62" s="42">
        <f>IF('Дата индикатора'!O63="нет данных","x",$N$2-'Дата индикатора'!O63)</f>
        <v>6</v>
      </c>
      <c r="O62" s="42">
        <f>IF('Дата индикатора'!P63="нет данных","x",$O$2-'Дата индикатора'!P63)</f>
        <v>1</v>
      </c>
      <c r="P62" s="42">
        <f>IF('Дата индикатора'!Q63="нет данных","x",$P$2-'Дата индикатора'!Q63)</f>
        <v>0</v>
      </c>
      <c r="Q62" s="42">
        <f>IF('Дата индикатора'!R63="нет данных","x",$Q$2-'Дата индикатора'!R63)</f>
        <v>0</v>
      </c>
      <c r="R62" s="42">
        <f>IF('Дата индикатора'!S63="нет данных","x",$R$2-'Дата индикатора'!S63)</f>
        <v>0</v>
      </c>
      <c r="S62" s="42">
        <f>IF('Дата индикатора'!T63="нет данных","x",$S$2-'Дата индикатора'!T63)</f>
        <v>2</v>
      </c>
      <c r="T62" s="42">
        <f>IF('Дата индикатора'!U63="нет данных","x",$T$2-'Дата индикатора'!U63)</f>
        <v>2</v>
      </c>
      <c r="U62" s="42">
        <f>IF('Дата индикатора'!V63="нет данных","x",$U$2-'Дата индикатора'!V63)</f>
        <v>0</v>
      </c>
      <c r="V62" s="42">
        <f>IF('Дата индикатора'!W63="нет данных","x",$V$2-'Дата индикатора'!W63)</f>
        <v>0</v>
      </c>
      <c r="W62" s="42">
        <f>IF('Дата индикатора'!X63="нет данных","x",$W$2-'Дата индикатора'!X63)</f>
        <v>3</v>
      </c>
      <c r="X62" s="42">
        <f>IF('Дата индикатора'!Y63="нет данных","x",$X$2-'Дата индикатора'!Y63)</f>
        <v>3</v>
      </c>
      <c r="Y62" s="42">
        <f>IF('Дата индикатора'!Z63="нет данных","x",$Y$2-'Дата индикатора'!Z63)</f>
        <v>2</v>
      </c>
      <c r="Z62" s="42">
        <f>IF('Дата индикатора'!AA63="нет данных","x",$Z$2-'Дата индикатора'!AA63)</f>
        <v>0</v>
      </c>
      <c r="AA62" s="42">
        <f>IF('Дата индикатора'!AB63="нет данных","x",$AA$2-'Дата индикатора'!AB63)</f>
        <v>0</v>
      </c>
      <c r="AB62" s="42">
        <f>IF('Дата индикатора'!AC63="нет данных","x",$AB$2-'Дата индикатора'!AC63)</f>
        <v>0</v>
      </c>
      <c r="AC62" s="42">
        <f>IF('Дата индикатора'!AD63="нет данных","x",$AC$2-'Дата индикатора'!AD63)</f>
        <v>0</v>
      </c>
      <c r="AD62" s="42">
        <f>IF('Дата индикатора'!AE63="нет данных","x",$AD$2-'Дата индикатора'!AE63)</f>
        <v>0</v>
      </c>
      <c r="AE62" s="42">
        <f>IF('Дата индикатора'!AF63="нет данных","x",$AE$2-'Дата индикатора'!AF63)</f>
        <v>0</v>
      </c>
      <c r="AF62" s="42">
        <f>IF('Дата индикатора'!AG63="нет данных","x",$AF$2-'Дата индикатора'!AG63)</f>
        <v>0</v>
      </c>
      <c r="AG62" s="42">
        <f>IF('Дата индикатора'!AH63="нет данных","x",$AG$2-'Дата индикатора'!AH63)</f>
        <v>0</v>
      </c>
      <c r="AH62" s="42">
        <f>IF('Дата индикатора'!AI63="нет данных","x",$AH$2-'Дата индикатора'!AI63)</f>
        <v>0</v>
      </c>
      <c r="AI62" s="42">
        <f>IF('Дата индикатора'!AJ63="нет данных","x",$AI$2-'Дата индикатора'!AJ63)</f>
        <v>2</v>
      </c>
      <c r="AJ62" s="42">
        <f>IF('Дата индикатора'!AK63="нет данных","x",$AJ$2-'Дата индикатора'!AK63)</f>
        <v>2</v>
      </c>
      <c r="AK62" s="42">
        <f>IF('Дата индикатора'!AL63="нет данных","x",$AK$2-'Дата индикатора'!AL63)</f>
        <v>0</v>
      </c>
      <c r="AL62" s="42">
        <f>IF('Дата индикатора'!AM63="нет данных","x",$AL$2-'Дата индикатора'!AM63)</f>
        <v>0</v>
      </c>
      <c r="AM62" s="42">
        <f>IF('Дата индикатора'!AN63="нет данных","x",$AM$2-'Дата индикатора'!AN63)</f>
        <v>3</v>
      </c>
      <c r="AN62" s="42">
        <f>IF('Дата индикатора'!AO63="нет данных","x",$AN$2-'Дата индикатора'!AO63)</f>
        <v>0</v>
      </c>
      <c r="AO62" s="42">
        <f>IF('Дата индикатора'!AP63="нет данных","x",$AO$2-'Дата индикатора'!AP63)</f>
        <v>0</v>
      </c>
      <c r="AP62" s="42">
        <f>IF('Дата индикатора'!AQ63="нет данных","x",$AP$2-'Дата индикатора'!AQ63)</f>
        <v>0</v>
      </c>
      <c r="AQ62" s="42">
        <f>IF('Дата индикатора'!AR63="нет данных","x",$AQ$2-'Дата индикатора'!AR63)</f>
        <v>0</v>
      </c>
      <c r="AR62" s="42">
        <f>IF('Дата индикатора'!AS63="нет данных","x",$AR$2-'Дата индикатора'!AS63)</f>
        <v>0</v>
      </c>
      <c r="AS62" s="42">
        <f>IF('Дата индикатора'!AT63="нет данных","x",$AS$2-'Дата индикатора'!AT63)</f>
        <v>1</v>
      </c>
      <c r="AT62" s="42">
        <f>IF('Дата индикатора'!AU63="нет данных","x",$AT$2-'Дата индикатора'!AU63)</f>
        <v>0</v>
      </c>
      <c r="AU62" s="42">
        <f>IF('Дата индикатора'!AV63="нет данных","x",$AU$2-'Дата индикатора'!AV63)</f>
        <v>0</v>
      </c>
      <c r="AV62" s="42">
        <f>IF('Дата индикатора'!AW63="нет данных","x",$AV$2-'Дата индикатора'!AW63)</f>
        <v>0</v>
      </c>
      <c r="AW62" s="42">
        <f>IF('Дата индикатора'!AX63="нет данных","x",$AW$2-'Дата индикатора'!AX63)</f>
        <v>0</v>
      </c>
      <c r="AX62" s="42">
        <f>IF('Дата индикатора'!AY63="нет данных","x",$AX$2-'Дата индикатора'!AY63)</f>
        <v>0</v>
      </c>
      <c r="AY62" s="42">
        <f>IF('Дата индикатора'!AZ63="нет данных","x",$AY$2-'Дата индикатора'!AZ63)</f>
        <v>0</v>
      </c>
      <c r="AZ62" s="42">
        <f>IF('Дата индикатора'!BA63="нет данных","x",$AZ$2-'Дата индикатора'!BA63)</f>
        <v>0</v>
      </c>
      <c r="BA62" s="42">
        <f>IF('Дата индикатора'!BB63="нет данных","x",$BA$2-'Дата индикатора'!BB63)</f>
        <v>0</v>
      </c>
      <c r="BB62" s="42">
        <f>IF('Дата индикатора'!BC63="нет данных","x",$BB$2-'Дата индикатора'!BC63)</f>
        <v>0</v>
      </c>
      <c r="BC62" s="42">
        <f>IF('Дата индикатора'!BD63="нет данных","x",$BC$2-'Дата индикатора'!BD63)</f>
        <v>0</v>
      </c>
      <c r="BD62" s="42">
        <f>IF('Дата индикатора'!BE63="нет данных","x",$BD$2-'Дата индикатора'!BE63)</f>
        <v>2</v>
      </c>
      <c r="BE62" s="42">
        <f>IF('Дата индикатора'!BF63="нет данных","x",$BE$2-'Дата индикатора'!BF63)</f>
        <v>2</v>
      </c>
      <c r="BF62" s="42">
        <f>IF('Дата индикатора'!BG63="нет данных","x",$BF$2-'Дата индикатора'!BG63)</f>
        <v>1</v>
      </c>
      <c r="BG62" s="42">
        <f>IF('Дата индикатора'!BH63="нет данных","x",$BG$2-'Дата индикатора'!BH63)</f>
        <v>0</v>
      </c>
      <c r="BH62" s="4">
        <f t="shared" si="5"/>
        <v>42</v>
      </c>
      <c r="BI62" s="43">
        <f t="shared" si="4"/>
        <v>0.72413793103448276</v>
      </c>
      <c r="BJ62" s="4">
        <f t="shared" si="6"/>
        <v>16</v>
      </c>
      <c r="BK62" s="43">
        <f t="shared" si="7"/>
        <v>1.3994223370829673</v>
      </c>
      <c r="BL62" s="45">
        <f t="shared" si="8"/>
        <v>0</v>
      </c>
    </row>
    <row r="63" spans="1:64" x14ac:dyDescent="0.25">
      <c r="A63" t="s">
        <v>107</v>
      </c>
      <c r="B63" s="42">
        <f>IF('Дата индикатора'!C64="нет данных","x",$B$2-'Дата индикатора'!C64)</f>
        <v>0</v>
      </c>
      <c r="C63" s="42">
        <f>IF('Дата индикатора'!D64="нет данных","x",$C$2-'Дата индикатора'!D64)</f>
        <v>0</v>
      </c>
      <c r="D63" s="42">
        <f>IF('Дата индикатора'!E64="нет данных","x",$C$2-'Дата индикатора'!E64)</f>
        <v>5</v>
      </c>
      <c r="E63" s="42">
        <f>IF('Дата индикатора'!F64="нет данных","x",$E$2-'Дата индикатора'!F64)</f>
        <v>5</v>
      </c>
      <c r="F63" s="42">
        <f>IF('Дата индикатора'!G64="нет данных","x",$F$2-'Дата индикатора'!G64)</f>
        <v>0</v>
      </c>
      <c r="G63" s="42">
        <f>IF('Дата индикатора'!H64="нет данных","x",$G$2-'Дата индикатора'!H64)</f>
        <v>0</v>
      </c>
      <c r="H63" s="42">
        <f>IF('Дата индикатора'!I64="нет данных","x",$H$2-'Дата индикатора'!I64)</f>
        <v>0</v>
      </c>
      <c r="I63" s="42">
        <f>IF('Дата индикатора'!J64="нет данных","x",$I$2-'Дата индикатора'!J64)</f>
        <v>0</v>
      </c>
      <c r="J63" s="42">
        <f>IF('Дата индикатора'!K64="нет данных","x",$J$2-'Дата индикатора'!K64)</f>
        <v>0</v>
      </c>
      <c r="K63" s="42">
        <f>IF('Дата индикатора'!L64="нет данных","x",$K$2-'Дата индикатора'!L64)</f>
        <v>0</v>
      </c>
      <c r="L63" s="42">
        <f>IF('Дата индикатора'!M64="нет данных","x",$L$2-'Дата индикатора'!M64)</f>
        <v>0</v>
      </c>
      <c r="M63" s="42">
        <f>IF('Дата индикатора'!N64="нет данных","x",$M$2-'Дата индикатора'!N64)</f>
        <v>0</v>
      </c>
      <c r="N63" s="42">
        <f>IF('Дата индикатора'!O64="нет данных","x",$N$2-'Дата индикатора'!O64)</f>
        <v>6</v>
      </c>
      <c r="O63" s="42">
        <f>IF('Дата индикатора'!P64="нет данных","x",$O$2-'Дата индикатора'!P64)</f>
        <v>1</v>
      </c>
      <c r="P63" s="42">
        <f>IF('Дата индикатора'!Q64="нет данных","x",$P$2-'Дата индикатора'!Q64)</f>
        <v>0</v>
      </c>
      <c r="Q63" s="42">
        <f>IF('Дата индикатора'!R64="нет данных","x",$Q$2-'Дата индикатора'!R64)</f>
        <v>0</v>
      </c>
      <c r="R63" s="42">
        <f>IF('Дата индикатора'!S64="нет данных","x",$R$2-'Дата индикатора'!S64)</f>
        <v>0</v>
      </c>
      <c r="S63" s="42">
        <f>IF('Дата индикатора'!T64="нет данных","x",$S$2-'Дата индикатора'!T64)</f>
        <v>2</v>
      </c>
      <c r="T63" s="42">
        <f>IF('Дата индикатора'!U64="нет данных","x",$T$2-'Дата индикатора'!U64)</f>
        <v>2</v>
      </c>
      <c r="U63" s="42">
        <f>IF('Дата индикатора'!V64="нет данных","x",$U$2-'Дата индикатора'!V64)</f>
        <v>0</v>
      </c>
      <c r="V63" s="42">
        <f>IF('Дата индикатора'!W64="нет данных","x",$V$2-'Дата индикатора'!W64)</f>
        <v>0</v>
      </c>
      <c r="W63" s="42">
        <f>IF('Дата индикатора'!X64="нет данных","x",$W$2-'Дата индикатора'!X64)</f>
        <v>3</v>
      </c>
      <c r="X63" s="42">
        <f>IF('Дата индикатора'!Y64="нет данных","x",$X$2-'Дата индикатора'!Y64)</f>
        <v>3</v>
      </c>
      <c r="Y63" s="42">
        <f>IF('Дата индикатора'!Z64="нет данных","x",$Y$2-'Дата индикатора'!Z64)</f>
        <v>2</v>
      </c>
      <c r="Z63" s="42">
        <f>IF('Дата индикатора'!AA64="нет данных","x",$Z$2-'Дата индикатора'!AA64)</f>
        <v>0</v>
      </c>
      <c r="AA63" s="42">
        <f>IF('Дата индикатора'!AB64="нет данных","x",$AA$2-'Дата индикатора'!AB64)</f>
        <v>0</v>
      </c>
      <c r="AB63" s="42">
        <f>IF('Дата индикатора'!AC64="нет данных","x",$AB$2-'Дата индикатора'!AC64)</f>
        <v>0</v>
      </c>
      <c r="AC63" s="42">
        <f>IF('Дата индикатора'!AD64="нет данных","x",$AC$2-'Дата индикатора'!AD64)</f>
        <v>0</v>
      </c>
      <c r="AD63" s="42">
        <f>IF('Дата индикатора'!AE64="нет данных","x",$AD$2-'Дата индикатора'!AE64)</f>
        <v>0</v>
      </c>
      <c r="AE63" s="42">
        <f>IF('Дата индикатора'!AF64="нет данных","x",$AE$2-'Дата индикатора'!AF64)</f>
        <v>0</v>
      </c>
      <c r="AF63" s="42">
        <f>IF('Дата индикатора'!AG64="нет данных","x",$AF$2-'Дата индикатора'!AG64)</f>
        <v>0</v>
      </c>
      <c r="AG63" s="42">
        <f>IF('Дата индикатора'!AH64="нет данных","x",$AG$2-'Дата индикатора'!AH64)</f>
        <v>0</v>
      </c>
      <c r="AH63" s="42">
        <f>IF('Дата индикатора'!AI64="нет данных","x",$AH$2-'Дата индикатора'!AI64)</f>
        <v>0</v>
      </c>
      <c r="AI63" s="42">
        <f>IF('Дата индикатора'!AJ64="нет данных","x",$AI$2-'Дата индикатора'!AJ64)</f>
        <v>2</v>
      </c>
      <c r="AJ63" s="42">
        <f>IF('Дата индикатора'!AK64="нет данных","x",$AJ$2-'Дата индикатора'!AK64)</f>
        <v>2</v>
      </c>
      <c r="AK63" s="42">
        <f>IF('Дата индикатора'!AL64="нет данных","x",$AK$2-'Дата индикатора'!AL64)</f>
        <v>0</v>
      </c>
      <c r="AL63" s="42">
        <f>IF('Дата индикатора'!AM64="нет данных","x",$AL$2-'Дата индикатора'!AM64)</f>
        <v>0</v>
      </c>
      <c r="AM63" s="42">
        <f>IF('Дата индикатора'!AN64="нет данных","x",$AM$2-'Дата индикатора'!AN64)</f>
        <v>3</v>
      </c>
      <c r="AN63" s="42">
        <f>IF('Дата индикатора'!AO64="нет данных","x",$AN$2-'Дата индикатора'!AO64)</f>
        <v>0</v>
      </c>
      <c r="AO63" s="42">
        <f>IF('Дата индикатора'!AP64="нет данных","x",$AO$2-'Дата индикатора'!AP64)</f>
        <v>0</v>
      </c>
      <c r="AP63" s="42">
        <f>IF('Дата индикатора'!AQ64="нет данных","x",$AP$2-'Дата индикатора'!AQ64)</f>
        <v>0</v>
      </c>
      <c r="AQ63" s="42">
        <f>IF('Дата индикатора'!AR64="нет данных","x",$AQ$2-'Дата индикатора'!AR64)</f>
        <v>0</v>
      </c>
      <c r="AR63" s="42">
        <f>IF('Дата индикатора'!AS64="нет данных","x",$AR$2-'Дата индикатора'!AS64)</f>
        <v>0</v>
      </c>
      <c r="AS63" s="42">
        <f>IF('Дата индикатора'!AT64="нет данных","x",$AS$2-'Дата индикатора'!AT64)</f>
        <v>1</v>
      </c>
      <c r="AT63" s="42">
        <f>IF('Дата индикатора'!AU64="нет данных","x",$AT$2-'Дата индикатора'!AU64)</f>
        <v>0</v>
      </c>
      <c r="AU63" s="42">
        <f>IF('Дата индикатора'!AV64="нет данных","x",$AU$2-'Дата индикатора'!AV64)</f>
        <v>0</v>
      </c>
      <c r="AV63" s="42">
        <f>IF('Дата индикатора'!AW64="нет данных","x",$AV$2-'Дата индикатора'!AW64)</f>
        <v>0</v>
      </c>
      <c r="AW63" s="42">
        <f>IF('Дата индикатора'!AX64="нет данных","x",$AW$2-'Дата индикатора'!AX64)</f>
        <v>0</v>
      </c>
      <c r="AX63" s="42">
        <f>IF('Дата индикатора'!AY64="нет данных","x",$AX$2-'Дата индикатора'!AY64)</f>
        <v>0</v>
      </c>
      <c r="AY63" s="42">
        <f>IF('Дата индикатора'!AZ64="нет данных","x",$AY$2-'Дата индикатора'!AZ64)</f>
        <v>0</v>
      </c>
      <c r="AZ63" s="42">
        <f>IF('Дата индикатора'!BA64="нет данных","x",$AZ$2-'Дата индикатора'!BA64)</f>
        <v>0</v>
      </c>
      <c r="BA63" s="42">
        <f>IF('Дата индикатора'!BB64="нет данных","x",$BA$2-'Дата индикатора'!BB64)</f>
        <v>0</v>
      </c>
      <c r="BB63" s="42">
        <f>IF('Дата индикатора'!BC64="нет данных","x",$BB$2-'Дата индикатора'!BC64)</f>
        <v>0</v>
      </c>
      <c r="BC63" s="42">
        <f>IF('Дата индикатора'!BD64="нет данных","x",$BC$2-'Дата индикатора'!BD64)</f>
        <v>0</v>
      </c>
      <c r="BD63" s="42">
        <f>IF('Дата индикатора'!BE64="нет данных","x",$BD$2-'Дата индикатора'!BE64)</f>
        <v>2</v>
      </c>
      <c r="BE63" s="42">
        <f>IF('Дата индикатора'!BF64="нет данных","x",$BE$2-'Дата индикатора'!BF64)</f>
        <v>2</v>
      </c>
      <c r="BF63" s="42">
        <f>IF('Дата индикатора'!BG64="нет данных","x",$BF$2-'Дата индикатора'!BG64)</f>
        <v>1</v>
      </c>
      <c r="BG63" s="42">
        <f>IF('Дата индикатора'!BH64="нет данных","x",$BG$2-'Дата индикатора'!BH64)</f>
        <v>0</v>
      </c>
      <c r="BH63" s="4">
        <f t="shared" si="5"/>
        <v>42</v>
      </c>
      <c r="BI63" s="43">
        <f t="shared" si="4"/>
        <v>0.72413793103448276</v>
      </c>
      <c r="BJ63" s="4">
        <f t="shared" si="6"/>
        <v>16</v>
      </c>
      <c r="BK63" s="43">
        <f t="shared" si="7"/>
        <v>1.3994223370829673</v>
      </c>
      <c r="BL63" s="45">
        <f t="shared" si="8"/>
        <v>0</v>
      </c>
    </row>
    <row r="64" spans="1:64" x14ac:dyDescent="0.25">
      <c r="A64" t="s">
        <v>108</v>
      </c>
      <c r="B64" s="42">
        <f>IF('Дата индикатора'!C65="нет данных","x",$B$2-'Дата индикатора'!C65)</f>
        <v>0</v>
      </c>
      <c r="C64" s="42">
        <f>IF('Дата индикатора'!D65="нет данных","x",$C$2-'Дата индикатора'!D65)</f>
        <v>0</v>
      </c>
      <c r="D64" s="42">
        <f>IF('Дата индикатора'!E65="нет данных","x",$C$2-'Дата индикатора'!E65)</f>
        <v>5</v>
      </c>
      <c r="E64" s="42">
        <f>IF('Дата индикатора'!F65="нет данных","x",$E$2-'Дата индикатора'!F65)</f>
        <v>5</v>
      </c>
      <c r="F64" s="42">
        <f>IF('Дата индикатора'!G65="нет данных","x",$F$2-'Дата индикатора'!G65)</f>
        <v>0</v>
      </c>
      <c r="G64" s="42">
        <f>IF('Дата индикатора'!H65="нет данных","x",$G$2-'Дата индикатора'!H65)</f>
        <v>0</v>
      </c>
      <c r="H64" s="42">
        <f>IF('Дата индикатора'!I65="нет данных","x",$H$2-'Дата индикатора'!I65)</f>
        <v>0</v>
      </c>
      <c r="I64" s="42">
        <f>IF('Дата индикатора'!J65="нет данных","x",$I$2-'Дата индикатора'!J65)</f>
        <v>0</v>
      </c>
      <c r="J64" s="42">
        <f>IF('Дата индикатора'!K65="нет данных","x",$J$2-'Дата индикатора'!K65)</f>
        <v>0</v>
      </c>
      <c r="K64" s="42">
        <f>IF('Дата индикатора'!L65="нет данных","x",$K$2-'Дата индикатора'!L65)</f>
        <v>0</v>
      </c>
      <c r="L64" s="42">
        <f>IF('Дата индикатора'!M65="нет данных","x",$L$2-'Дата индикатора'!M65)</f>
        <v>0</v>
      </c>
      <c r="M64" s="42">
        <f>IF('Дата индикатора'!N65="нет данных","x",$M$2-'Дата индикатора'!N65)</f>
        <v>0</v>
      </c>
      <c r="N64" s="42">
        <f>IF('Дата индикатора'!O65="нет данных","x",$N$2-'Дата индикатора'!O65)</f>
        <v>6</v>
      </c>
      <c r="O64" s="42">
        <f>IF('Дата индикатора'!P65="нет данных","x",$O$2-'Дата индикатора'!P65)</f>
        <v>1</v>
      </c>
      <c r="P64" s="42">
        <f>IF('Дата индикатора'!Q65="нет данных","x",$P$2-'Дата индикатора'!Q65)</f>
        <v>0</v>
      </c>
      <c r="Q64" s="42">
        <f>IF('Дата индикатора'!R65="нет данных","x",$Q$2-'Дата индикатора'!R65)</f>
        <v>0</v>
      </c>
      <c r="R64" s="42">
        <f>IF('Дата индикатора'!S65="нет данных","x",$R$2-'Дата индикатора'!S65)</f>
        <v>0</v>
      </c>
      <c r="S64" s="42">
        <f>IF('Дата индикатора'!T65="нет данных","x",$S$2-'Дата индикатора'!T65)</f>
        <v>2</v>
      </c>
      <c r="T64" s="42">
        <f>IF('Дата индикатора'!U65="нет данных","x",$T$2-'Дата индикатора'!U65)</f>
        <v>2</v>
      </c>
      <c r="U64" s="42">
        <f>IF('Дата индикатора'!V65="нет данных","x",$U$2-'Дата индикатора'!V65)</f>
        <v>0</v>
      </c>
      <c r="V64" s="42">
        <f>IF('Дата индикатора'!W65="нет данных","x",$V$2-'Дата индикатора'!W65)</f>
        <v>0</v>
      </c>
      <c r="W64" s="42">
        <f>IF('Дата индикатора'!X65="нет данных","x",$W$2-'Дата индикатора'!X65)</f>
        <v>3</v>
      </c>
      <c r="X64" s="42">
        <f>IF('Дата индикатора'!Y65="нет данных","x",$X$2-'Дата индикатора'!Y65)</f>
        <v>3</v>
      </c>
      <c r="Y64" s="42">
        <f>IF('Дата индикатора'!Z65="нет данных","x",$Y$2-'Дата индикатора'!Z65)</f>
        <v>2</v>
      </c>
      <c r="Z64" s="42">
        <f>IF('Дата индикатора'!AA65="нет данных","x",$Z$2-'Дата индикатора'!AA65)</f>
        <v>0</v>
      </c>
      <c r="AA64" s="42">
        <f>IF('Дата индикатора'!AB65="нет данных","x",$AA$2-'Дата индикатора'!AB65)</f>
        <v>0</v>
      </c>
      <c r="AB64" s="42">
        <f>IF('Дата индикатора'!AC65="нет данных","x",$AB$2-'Дата индикатора'!AC65)</f>
        <v>0</v>
      </c>
      <c r="AC64" s="42">
        <f>IF('Дата индикатора'!AD65="нет данных","x",$AC$2-'Дата индикатора'!AD65)</f>
        <v>0</v>
      </c>
      <c r="AD64" s="42">
        <f>IF('Дата индикатора'!AE65="нет данных","x",$AD$2-'Дата индикатора'!AE65)</f>
        <v>0</v>
      </c>
      <c r="AE64" s="42">
        <f>IF('Дата индикатора'!AF65="нет данных","x",$AE$2-'Дата индикатора'!AF65)</f>
        <v>0</v>
      </c>
      <c r="AF64" s="42">
        <f>IF('Дата индикатора'!AG65="нет данных","x",$AF$2-'Дата индикатора'!AG65)</f>
        <v>0</v>
      </c>
      <c r="AG64" s="42">
        <f>IF('Дата индикатора'!AH65="нет данных","x",$AG$2-'Дата индикатора'!AH65)</f>
        <v>0</v>
      </c>
      <c r="AH64" s="42">
        <f>IF('Дата индикатора'!AI65="нет данных","x",$AH$2-'Дата индикатора'!AI65)</f>
        <v>0</v>
      </c>
      <c r="AI64" s="42">
        <f>IF('Дата индикатора'!AJ65="нет данных","x",$AI$2-'Дата индикатора'!AJ65)</f>
        <v>2</v>
      </c>
      <c r="AJ64" s="42">
        <f>IF('Дата индикатора'!AK65="нет данных","x",$AJ$2-'Дата индикатора'!AK65)</f>
        <v>2</v>
      </c>
      <c r="AK64" s="42">
        <f>IF('Дата индикатора'!AL65="нет данных","x",$AK$2-'Дата индикатора'!AL65)</f>
        <v>0</v>
      </c>
      <c r="AL64" s="42">
        <f>IF('Дата индикатора'!AM65="нет данных","x",$AL$2-'Дата индикатора'!AM65)</f>
        <v>0</v>
      </c>
      <c r="AM64" s="42">
        <f>IF('Дата индикатора'!AN65="нет данных","x",$AM$2-'Дата индикатора'!AN65)</f>
        <v>3</v>
      </c>
      <c r="AN64" s="42">
        <f>IF('Дата индикатора'!AO65="нет данных","x",$AN$2-'Дата индикатора'!AO65)</f>
        <v>0</v>
      </c>
      <c r="AO64" s="42">
        <f>IF('Дата индикатора'!AP65="нет данных","x",$AO$2-'Дата индикатора'!AP65)</f>
        <v>0</v>
      </c>
      <c r="AP64" s="42">
        <f>IF('Дата индикатора'!AQ65="нет данных","x",$AP$2-'Дата индикатора'!AQ65)</f>
        <v>0</v>
      </c>
      <c r="AQ64" s="42">
        <f>IF('Дата индикатора'!AR65="нет данных","x",$AQ$2-'Дата индикатора'!AR65)</f>
        <v>0</v>
      </c>
      <c r="AR64" s="42">
        <f>IF('Дата индикатора'!AS65="нет данных","x",$AR$2-'Дата индикатора'!AS65)</f>
        <v>0</v>
      </c>
      <c r="AS64" s="42">
        <f>IF('Дата индикатора'!AT65="нет данных","x",$AS$2-'Дата индикатора'!AT65)</f>
        <v>1</v>
      </c>
      <c r="AT64" s="42">
        <f>IF('Дата индикатора'!AU65="нет данных","x",$AT$2-'Дата индикатора'!AU65)</f>
        <v>0</v>
      </c>
      <c r="AU64" s="42">
        <f>IF('Дата индикатора'!AV65="нет данных","x",$AU$2-'Дата индикатора'!AV65)</f>
        <v>0</v>
      </c>
      <c r="AV64" s="42">
        <f>IF('Дата индикатора'!AW65="нет данных","x",$AV$2-'Дата индикатора'!AW65)</f>
        <v>0</v>
      </c>
      <c r="AW64" s="42">
        <f>IF('Дата индикатора'!AX65="нет данных","x",$AW$2-'Дата индикатора'!AX65)</f>
        <v>0</v>
      </c>
      <c r="AX64" s="42">
        <f>IF('Дата индикатора'!AY65="нет данных","x",$AX$2-'Дата индикатора'!AY65)</f>
        <v>0</v>
      </c>
      <c r="AY64" s="42">
        <f>IF('Дата индикатора'!AZ65="нет данных","x",$AY$2-'Дата индикатора'!AZ65)</f>
        <v>0</v>
      </c>
      <c r="AZ64" s="42">
        <f>IF('Дата индикатора'!BA65="нет данных","x",$AZ$2-'Дата индикатора'!BA65)</f>
        <v>0</v>
      </c>
      <c r="BA64" s="42">
        <f>IF('Дата индикатора'!BB65="нет данных","x",$BA$2-'Дата индикатора'!BB65)</f>
        <v>0</v>
      </c>
      <c r="BB64" s="42">
        <f>IF('Дата индикатора'!BC65="нет данных","x",$BB$2-'Дата индикатора'!BC65)</f>
        <v>0</v>
      </c>
      <c r="BC64" s="42">
        <f>IF('Дата индикатора'!BD65="нет данных","x",$BC$2-'Дата индикатора'!BD65)</f>
        <v>0</v>
      </c>
      <c r="BD64" s="42">
        <f>IF('Дата индикатора'!BE65="нет данных","x",$BD$2-'Дата индикатора'!BE65)</f>
        <v>2</v>
      </c>
      <c r="BE64" s="42">
        <f>IF('Дата индикатора'!BF65="нет данных","x",$BE$2-'Дата индикатора'!BF65)</f>
        <v>2</v>
      </c>
      <c r="BF64" s="42">
        <f>IF('Дата индикатора'!BG65="нет данных","x",$BF$2-'Дата индикатора'!BG65)</f>
        <v>1</v>
      </c>
      <c r="BG64" s="42">
        <f>IF('Дата индикатора'!BH65="нет данных","x",$BG$2-'Дата индикатора'!BH65)</f>
        <v>0</v>
      </c>
      <c r="BH64" s="4">
        <f t="shared" si="5"/>
        <v>42</v>
      </c>
      <c r="BI64" s="43">
        <f t="shared" si="4"/>
        <v>0.72413793103448276</v>
      </c>
      <c r="BJ64" s="4">
        <f t="shared" si="6"/>
        <v>16</v>
      </c>
      <c r="BK64" s="43">
        <f t="shared" si="7"/>
        <v>1.3994223370829673</v>
      </c>
      <c r="BL64" s="45">
        <f t="shared" si="8"/>
        <v>0</v>
      </c>
    </row>
    <row r="65" spans="1:64" x14ac:dyDescent="0.25">
      <c r="A65" t="s">
        <v>109</v>
      </c>
      <c r="B65" s="42">
        <f>IF('Дата индикатора'!C66="нет данных","x",$B$2-'Дата индикатора'!C66)</f>
        <v>0</v>
      </c>
      <c r="C65" s="42">
        <f>IF('Дата индикатора'!D66="нет данных","x",$C$2-'Дата индикатора'!D66)</f>
        <v>0</v>
      </c>
      <c r="D65" s="42">
        <f>IF('Дата индикатора'!E66="нет данных","x",$C$2-'Дата индикатора'!E66)</f>
        <v>5</v>
      </c>
      <c r="E65" s="42">
        <f>IF('Дата индикатора'!F66="нет данных","x",$E$2-'Дата индикатора'!F66)</f>
        <v>5</v>
      </c>
      <c r="F65" s="42">
        <f>IF('Дата индикатора'!G66="нет данных","x",$F$2-'Дата индикатора'!G66)</f>
        <v>0</v>
      </c>
      <c r="G65" s="42">
        <f>IF('Дата индикатора'!H66="нет данных","x",$G$2-'Дата индикатора'!H66)</f>
        <v>0</v>
      </c>
      <c r="H65" s="42">
        <f>IF('Дата индикатора'!I66="нет данных","x",$H$2-'Дата индикатора'!I66)</f>
        <v>0</v>
      </c>
      <c r="I65" s="42">
        <f>IF('Дата индикатора'!J66="нет данных","x",$I$2-'Дата индикатора'!J66)</f>
        <v>0</v>
      </c>
      <c r="J65" s="42">
        <f>IF('Дата индикатора'!K66="нет данных","x",$J$2-'Дата индикатора'!K66)</f>
        <v>0</v>
      </c>
      <c r="K65" s="42">
        <f>IF('Дата индикатора'!L66="нет данных","x",$K$2-'Дата индикатора'!L66)</f>
        <v>0</v>
      </c>
      <c r="L65" s="42">
        <f>IF('Дата индикатора'!M66="нет данных","x",$L$2-'Дата индикатора'!M66)</f>
        <v>0</v>
      </c>
      <c r="M65" s="42">
        <f>IF('Дата индикатора'!N66="нет данных","x",$M$2-'Дата индикатора'!N66)</f>
        <v>0</v>
      </c>
      <c r="N65" s="42">
        <f>IF('Дата индикатора'!O66="нет данных","x",$N$2-'Дата индикатора'!O66)</f>
        <v>6</v>
      </c>
      <c r="O65" s="42">
        <f>IF('Дата индикатора'!P66="нет данных","x",$O$2-'Дата индикатора'!P66)</f>
        <v>1</v>
      </c>
      <c r="P65" s="42">
        <f>IF('Дата индикатора'!Q66="нет данных","x",$P$2-'Дата индикатора'!Q66)</f>
        <v>0</v>
      </c>
      <c r="Q65" s="42">
        <f>IF('Дата индикатора'!R66="нет данных","x",$Q$2-'Дата индикатора'!R66)</f>
        <v>0</v>
      </c>
      <c r="R65" s="42">
        <f>IF('Дата индикатора'!S66="нет данных","x",$R$2-'Дата индикатора'!S66)</f>
        <v>0</v>
      </c>
      <c r="S65" s="42">
        <f>IF('Дата индикатора'!T66="нет данных","x",$S$2-'Дата индикатора'!T66)</f>
        <v>2</v>
      </c>
      <c r="T65" s="42">
        <f>IF('Дата индикатора'!U66="нет данных","x",$T$2-'Дата индикатора'!U66)</f>
        <v>2</v>
      </c>
      <c r="U65" s="42">
        <f>IF('Дата индикатора'!V66="нет данных","x",$U$2-'Дата индикатора'!V66)</f>
        <v>0</v>
      </c>
      <c r="V65" s="42">
        <f>IF('Дата индикатора'!W66="нет данных","x",$V$2-'Дата индикатора'!W66)</f>
        <v>0</v>
      </c>
      <c r="W65" s="42">
        <f>IF('Дата индикатора'!X66="нет данных","x",$W$2-'Дата индикатора'!X66)</f>
        <v>3</v>
      </c>
      <c r="X65" s="42">
        <f>IF('Дата индикатора'!Y66="нет данных","x",$X$2-'Дата индикатора'!Y66)</f>
        <v>3</v>
      </c>
      <c r="Y65" s="42">
        <f>IF('Дата индикатора'!Z66="нет данных","x",$Y$2-'Дата индикатора'!Z66)</f>
        <v>2</v>
      </c>
      <c r="Z65" s="42">
        <f>IF('Дата индикатора'!AA66="нет данных","x",$Z$2-'Дата индикатора'!AA66)</f>
        <v>0</v>
      </c>
      <c r="AA65" s="42">
        <f>IF('Дата индикатора'!AB66="нет данных","x",$AA$2-'Дата индикатора'!AB66)</f>
        <v>0</v>
      </c>
      <c r="AB65" s="42">
        <f>IF('Дата индикатора'!AC66="нет данных","x",$AB$2-'Дата индикатора'!AC66)</f>
        <v>0</v>
      </c>
      <c r="AC65" s="42">
        <f>IF('Дата индикатора'!AD66="нет данных","x",$AC$2-'Дата индикатора'!AD66)</f>
        <v>0</v>
      </c>
      <c r="AD65" s="42">
        <f>IF('Дата индикатора'!AE66="нет данных","x",$AD$2-'Дата индикатора'!AE66)</f>
        <v>0</v>
      </c>
      <c r="AE65" s="42">
        <f>IF('Дата индикатора'!AF66="нет данных","x",$AE$2-'Дата индикатора'!AF66)</f>
        <v>0</v>
      </c>
      <c r="AF65" s="42">
        <f>IF('Дата индикатора'!AG66="нет данных","x",$AF$2-'Дата индикатора'!AG66)</f>
        <v>0</v>
      </c>
      <c r="AG65" s="42">
        <f>IF('Дата индикатора'!AH66="нет данных","x",$AG$2-'Дата индикатора'!AH66)</f>
        <v>0</v>
      </c>
      <c r="AH65" s="42">
        <f>IF('Дата индикатора'!AI66="нет данных","x",$AH$2-'Дата индикатора'!AI66)</f>
        <v>0</v>
      </c>
      <c r="AI65" s="42">
        <f>IF('Дата индикатора'!AJ66="нет данных","x",$AI$2-'Дата индикатора'!AJ66)</f>
        <v>2</v>
      </c>
      <c r="AJ65" s="42">
        <f>IF('Дата индикатора'!AK66="нет данных","x",$AJ$2-'Дата индикатора'!AK66)</f>
        <v>2</v>
      </c>
      <c r="AK65" s="42">
        <f>IF('Дата индикатора'!AL66="нет данных","x",$AK$2-'Дата индикатора'!AL66)</f>
        <v>0</v>
      </c>
      <c r="AL65" s="42">
        <f>IF('Дата индикатора'!AM66="нет данных","x",$AL$2-'Дата индикатора'!AM66)</f>
        <v>0</v>
      </c>
      <c r="AM65" s="42">
        <f>IF('Дата индикатора'!AN66="нет данных","x",$AM$2-'Дата индикатора'!AN66)</f>
        <v>3</v>
      </c>
      <c r="AN65" s="42">
        <f>IF('Дата индикатора'!AO66="нет данных","x",$AN$2-'Дата индикатора'!AO66)</f>
        <v>0</v>
      </c>
      <c r="AO65" s="42">
        <f>IF('Дата индикатора'!AP66="нет данных","x",$AO$2-'Дата индикатора'!AP66)</f>
        <v>0</v>
      </c>
      <c r="AP65" s="42">
        <f>IF('Дата индикатора'!AQ66="нет данных","x",$AP$2-'Дата индикатора'!AQ66)</f>
        <v>0</v>
      </c>
      <c r="AQ65" s="42">
        <f>IF('Дата индикатора'!AR66="нет данных","x",$AQ$2-'Дата индикатора'!AR66)</f>
        <v>0</v>
      </c>
      <c r="AR65" s="42">
        <f>IF('Дата индикатора'!AS66="нет данных","x",$AR$2-'Дата индикатора'!AS66)</f>
        <v>0</v>
      </c>
      <c r="AS65" s="42">
        <f>IF('Дата индикатора'!AT66="нет данных","x",$AS$2-'Дата индикатора'!AT66)</f>
        <v>1</v>
      </c>
      <c r="AT65" s="42">
        <f>IF('Дата индикатора'!AU66="нет данных","x",$AT$2-'Дата индикатора'!AU66)</f>
        <v>0</v>
      </c>
      <c r="AU65" s="42">
        <f>IF('Дата индикатора'!AV66="нет данных","x",$AU$2-'Дата индикатора'!AV66)</f>
        <v>0</v>
      </c>
      <c r="AV65" s="42">
        <f>IF('Дата индикатора'!AW66="нет данных","x",$AV$2-'Дата индикатора'!AW66)</f>
        <v>0</v>
      </c>
      <c r="AW65" s="42">
        <f>IF('Дата индикатора'!AX66="нет данных","x",$AW$2-'Дата индикатора'!AX66)</f>
        <v>0</v>
      </c>
      <c r="AX65" s="42">
        <f>IF('Дата индикатора'!AY66="нет данных","x",$AX$2-'Дата индикатора'!AY66)</f>
        <v>0</v>
      </c>
      <c r="AY65" s="42">
        <f>IF('Дата индикатора'!AZ66="нет данных","x",$AY$2-'Дата индикатора'!AZ66)</f>
        <v>0</v>
      </c>
      <c r="AZ65" s="42">
        <f>IF('Дата индикатора'!BA66="нет данных","x",$AZ$2-'Дата индикатора'!BA66)</f>
        <v>0</v>
      </c>
      <c r="BA65" s="42">
        <f>IF('Дата индикатора'!BB66="нет данных","x",$BA$2-'Дата индикатора'!BB66)</f>
        <v>0</v>
      </c>
      <c r="BB65" s="42">
        <f>IF('Дата индикатора'!BC66="нет данных","x",$BB$2-'Дата индикатора'!BC66)</f>
        <v>0</v>
      </c>
      <c r="BC65" s="42">
        <f>IF('Дата индикатора'!BD66="нет данных","x",$BC$2-'Дата индикатора'!BD66)</f>
        <v>0</v>
      </c>
      <c r="BD65" s="42">
        <f>IF('Дата индикатора'!BE66="нет данных","x",$BD$2-'Дата индикатора'!BE66)</f>
        <v>2</v>
      </c>
      <c r="BE65" s="42">
        <f>IF('Дата индикатора'!BF66="нет данных","x",$BE$2-'Дата индикатора'!BF66)</f>
        <v>2</v>
      </c>
      <c r="BF65" s="42">
        <f>IF('Дата индикатора'!BG66="нет данных","x",$BF$2-'Дата индикатора'!BG66)</f>
        <v>1</v>
      </c>
      <c r="BG65" s="42">
        <f>IF('Дата индикатора'!BH66="нет данных","x",$BG$2-'Дата индикатора'!BH66)</f>
        <v>0</v>
      </c>
      <c r="BH65" s="4">
        <f t="shared" si="5"/>
        <v>42</v>
      </c>
      <c r="BI65" s="43">
        <f t="shared" si="4"/>
        <v>0.72413793103448276</v>
      </c>
      <c r="BJ65" s="4">
        <f t="shared" si="6"/>
        <v>16</v>
      </c>
      <c r="BK65" s="43">
        <f t="shared" si="7"/>
        <v>1.3994223370829673</v>
      </c>
      <c r="BL65" s="45">
        <f t="shared" si="8"/>
        <v>0</v>
      </c>
    </row>
    <row r="66" spans="1:64" x14ac:dyDescent="0.25">
      <c r="A66" t="s">
        <v>110</v>
      </c>
      <c r="B66" s="42">
        <f>IF('Дата индикатора'!C67="нет данных","x",$B$2-'Дата индикатора'!C67)</f>
        <v>0</v>
      </c>
      <c r="C66" s="42">
        <f>IF('Дата индикатора'!D67="нет данных","x",$C$2-'Дата индикатора'!D67)</f>
        <v>0</v>
      </c>
      <c r="D66" s="42">
        <f>IF('Дата индикатора'!E67="нет данных","x",$C$2-'Дата индикатора'!E67)</f>
        <v>5</v>
      </c>
      <c r="E66" s="42">
        <f>IF('Дата индикатора'!F67="нет данных","x",$E$2-'Дата индикатора'!F67)</f>
        <v>5</v>
      </c>
      <c r="F66" s="42">
        <f>IF('Дата индикатора'!G67="нет данных","x",$F$2-'Дата индикатора'!G67)</f>
        <v>0</v>
      </c>
      <c r="G66" s="42">
        <f>IF('Дата индикатора'!H67="нет данных","x",$G$2-'Дата индикатора'!H67)</f>
        <v>0</v>
      </c>
      <c r="H66" s="42" t="str">
        <f>IF('Дата индикатора'!I67="нет данных","x",$H$2-'Дата индикатора'!I67)</f>
        <v>x</v>
      </c>
      <c r="I66" s="42">
        <f>IF('Дата индикатора'!J67="нет данных","x",$I$2-'Дата индикатора'!J67)</f>
        <v>0</v>
      </c>
      <c r="J66" s="42">
        <f>IF('Дата индикатора'!K67="нет данных","x",$J$2-'Дата индикатора'!K67)</f>
        <v>0</v>
      </c>
      <c r="K66" s="42">
        <f>IF('Дата индикатора'!L67="нет данных","x",$K$2-'Дата индикатора'!L67)</f>
        <v>0</v>
      </c>
      <c r="L66" s="42">
        <f>IF('Дата индикатора'!M67="нет данных","x",$L$2-'Дата индикатора'!M67)</f>
        <v>0</v>
      </c>
      <c r="M66" s="42">
        <f>IF('Дата индикатора'!N67="нет данных","x",$M$2-'Дата индикатора'!N67)</f>
        <v>0</v>
      </c>
      <c r="N66" s="42">
        <f>IF('Дата индикатора'!O67="нет данных","x",$N$2-'Дата индикатора'!O67)</f>
        <v>0</v>
      </c>
      <c r="O66" s="42">
        <f>IF('Дата индикатора'!P67="нет данных","x",$O$2-'Дата индикатора'!P67)</f>
        <v>3</v>
      </c>
      <c r="P66" s="42">
        <f>IF('Дата индикатора'!Q67="нет данных","x",$P$2-'Дата индикатора'!Q67)</f>
        <v>1</v>
      </c>
      <c r="Q66" s="42">
        <f>IF('Дата индикатора'!R67="нет данных","x",$Q$2-'Дата индикатора'!R67)</f>
        <v>2</v>
      </c>
      <c r="R66" s="42">
        <f>IF('Дата индикатора'!S67="нет данных","x",$R$2-'Дата индикатора'!S67)</f>
        <v>0</v>
      </c>
      <c r="S66" s="42">
        <f>IF('Дата индикатора'!T67="нет данных","x",$S$2-'Дата индикатора'!T67)</f>
        <v>0</v>
      </c>
      <c r="T66" s="42">
        <f>IF('Дата индикатора'!U67="нет данных","x",$T$2-'Дата индикатора'!U67)</f>
        <v>0</v>
      </c>
      <c r="U66" s="42">
        <f>IF('Дата индикатора'!V67="нет данных","x",$U$2-'Дата индикатора'!V67)</f>
        <v>1</v>
      </c>
      <c r="V66" s="42">
        <f>IF('Дата индикатора'!W67="нет данных","x",$V$2-'Дата индикатора'!W67)</f>
        <v>1</v>
      </c>
      <c r="W66" s="42">
        <f>IF('Дата индикатора'!X67="нет данных","x",$W$2-'Дата индикатора'!X67)</f>
        <v>4</v>
      </c>
      <c r="X66" s="42">
        <f>IF('Дата индикатора'!Y67="нет данных","x",$X$2-'Дата индикатора'!Y67)</f>
        <v>4</v>
      </c>
      <c r="Y66" s="42">
        <f>IF('Дата индикатора'!Z67="нет данных","x",$Y$2-'Дата индикатора'!Z67)</f>
        <v>4</v>
      </c>
      <c r="Z66" s="42">
        <f>IF('Дата индикатора'!AA67="нет данных","x",$Z$2-'Дата индикатора'!AA67)</f>
        <v>0</v>
      </c>
      <c r="AA66" s="42">
        <f>IF('Дата индикатора'!AB67="нет данных","x",$AA$2-'Дата индикатора'!AB67)</f>
        <v>0</v>
      </c>
      <c r="AB66" s="42">
        <f>IF('Дата индикатора'!AC67="нет данных","x",$AB$2-'Дата индикатора'!AC67)</f>
        <v>0</v>
      </c>
      <c r="AC66" s="42">
        <f>IF('Дата индикатора'!AD67="нет данных","x",$AC$2-'Дата индикатора'!AD67)</f>
        <v>1</v>
      </c>
      <c r="AD66" s="42">
        <f>IF('Дата индикатора'!AE67="нет данных","x",$AD$2-'Дата индикатора'!AE67)</f>
        <v>0</v>
      </c>
      <c r="AE66" s="42">
        <f>IF('Дата индикатора'!AF67="нет данных","x",$AE$2-'Дата индикатора'!AF67)</f>
        <v>0</v>
      </c>
      <c r="AF66" s="42">
        <f>IF('Дата индикатора'!AG67="нет данных","x",$AF$2-'Дата индикатора'!AG67)</f>
        <v>0</v>
      </c>
      <c r="AG66" s="42" t="str">
        <f>IF('Дата индикатора'!AH67="нет данных","x",$AG$2-'Дата индикатора'!AH67)</f>
        <v>x</v>
      </c>
      <c r="AH66" s="42">
        <f>IF('Дата индикатора'!AI67="нет данных","x",$AH$2-'Дата индикатора'!AI67)</f>
        <v>0</v>
      </c>
      <c r="AI66" s="42">
        <f>IF('Дата индикатора'!AJ67="нет данных","x",$AI$2-'Дата индикатора'!AJ67)</f>
        <v>1</v>
      </c>
      <c r="AJ66" s="42">
        <f>IF('Дата индикатора'!AK67="нет данных","x",$AJ$2-'Дата индикатора'!AK67)</f>
        <v>0</v>
      </c>
      <c r="AK66" s="42" t="str">
        <f>IF('Дата индикатора'!AL67="нет данных","x",$AK$2-'Дата индикатора'!AL67)</f>
        <v>x</v>
      </c>
      <c r="AL66" s="42">
        <f>IF('Дата индикатора'!AM67="нет данных","x",$AL$2-'Дата индикатора'!AM67)</f>
        <v>0</v>
      </c>
      <c r="AM66" s="42">
        <f>IF('Дата индикатора'!AN67="нет данных","x",$AM$2-'Дата индикатора'!AN67)</f>
        <v>0</v>
      </c>
      <c r="AN66" s="42">
        <f>IF('Дата индикатора'!AO67="нет данных","x",$AN$2-'Дата индикатора'!AO67)</f>
        <v>0</v>
      </c>
      <c r="AO66" s="42" t="str">
        <f>IF('Дата индикатора'!AP67="нет данных","x",$AO$2-'Дата индикатора'!AP67)</f>
        <v>x</v>
      </c>
      <c r="AP66" s="42" t="str">
        <f>IF('Дата индикатора'!AQ67="нет данных","x",$AP$2-'Дата индикатора'!AQ67)</f>
        <v>x</v>
      </c>
      <c r="AQ66" s="42" t="str">
        <f>IF('Дата индикатора'!AR67="нет данных","x",$AQ$2-'Дата индикатора'!AR67)</f>
        <v>x</v>
      </c>
      <c r="AR66" s="42">
        <f>IF('Дата индикатора'!AS67="нет данных","x",$AR$2-'Дата индикатора'!AS67)</f>
        <v>0</v>
      </c>
      <c r="AS66" s="42">
        <f>IF('Дата индикатора'!AT67="нет данных","x",$AS$2-'Дата индикатора'!AT67)</f>
        <v>2</v>
      </c>
      <c r="AT66" s="42">
        <f>IF('Дата индикатора'!AU67="нет данных","x",$AT$2-'Дата индикатора'!AU67)</f>
        <v>0</v>
      </c>
      <c r="AU66" s="42">
        <f>IF('Дата индикатора'!AV67="нет данных","x",$AU$2-'Дата индикатора'!AV67)</f>
        <v>0</v>
      </c>
      <c r="AV66" s="42">
        <f>IF('Дата индикатора'!AW67="нет данных","x",$AV$2-'Дата индикатора'!AW67)</f>
        <v>0</v>
      </c>
      <c r="AW66" s="42">
        <f>IF('Дата индикатора'!AX67="нет данных","x",$AW$2-'Дата индикатора'!AX67)</f>
        <v>0</v>
      </c>
      <c r="AX66" s="42">
        <f>IF('Дата индикатора'!AY67="нет данных","x",$AX$2-'Дата индикатора'!AY67)</f>
        <v>0</v>
      </c>
      <c r="AY66" s="42">
        <f>IF('Дата индикатора'!AZ67="нет данных","x",$AY$2-'Дата индикатора'!AZ67)</f>
        <v>0</v>
      </c>
      <c r="AZ66" s="42" t="str">
        <f>IF('Дата индикатора'!BA67="нет данных","x",$AZ$2-'Дата индикатора'!BA67)</f>
        <v>x</v>
      </c>
      <c r="BA66" s="42" t="str">
        <f>IF('Дата индикатора'!BB67="нет данных","x",$BA$2-'Дата индикатора'!BB67)</f>
        <v>x</v>
      </c>
      <c r="BB66" s="42">
        <f>IF('Дата индикатора'!BC67="нет данных","x",$BB$2-'Дата индикатора'!BC67)</f>
        <v>2</v>
      </c>
      <c r="BC66" s="42">
        <f>IF('Дата индикатора'!BD67="нет данных","x",$BC$2-'Дата индикатора'!BD67)</f>
        <v>2</v>
      </c>
      <c r="BD66" s="42">
        <f>IF('Дата индикатора'!BE67="нет данных","x",$BD$2-'Дата индикатора'!BE67)</f>
        <v>0</v>
      </c>
      <c r="BE66" s="42">
        <f>IF('Дата индикатора'!BF67="нет данных","x",$BE$2-'Дата индикатора'!BF67)</f>
        <v>0</v>
      </c>
      <c r="BF66" s="42">
        <f>IF('Дата индикатора'!BG67="нет данных","x",$BF$2-'Дата индикатора'!BG67)</f>
        <v>1</v>
      </c>
      <c r="BG66" s="42">
        <f>IF('Дата индикатора'!BH67="нет данных","x",$BG$2-'Дата индикатора'!BH67)</f>
        <v>0</v>
      </c>
      <c r="BH66" s="4">
        <f t="shared" si="5"/>
        <v>39</v>
      </c>
      <c r="BI66" s="43">
        <f t="shared" si="4"/>
        <v>0.78</v>
      </c>
      <c r="BJ66" s="4">
        <f t="shared" si="6"/>
        <v>16</v>
      </c>
      <c r="BK66" s="43">
        <f t="shared" si="7"/>
        <v>1.404136745477448</v>
      </c>
      <c r="BL66" s="45">
        <f t="shared" si="8"/>
        <v>0</v>
      </c>
    </row>
    <row r="67" spans="1:64" x14ac:dyDescent="0.25">
      <c r="A67" t="s">
        <v>111</v>
      </c>
      <c r="B67" s="42">
        <f>IF('Дата индикатора'!C68="нет данных","x",$B$2-'Дата индикатора'!C68)</f>
        <v>0</v>
      </c>
      <c r="C67" s="42">
        <f>IF('Дата индикатора'!D68="нет данных","x",$C$2-'Дата индикатора'!D68)</f>
        <v>0</v>
      </c>
      <c r="D67" s="42">
        <f>IF('Дата индикатора'!E68="нет данных","x",$C$2-'Дата индикатора'!E68)</f>
        <v>5</v>
      </c>
      <c r="E67" s="42">
        <f>IF('Дата индикатора'!F68="нет данных","x",$E$2-'Дата индикатора'!F68)</f>
        <v>5</v>
      </c>
      <c r="F67" s="42">
        <f>IF('Дата индикатора'!G68="нет данных","x",$F$2-'Дата индикатора'!G68)</f>
        <v>0</v>
      </c>
      <c r="G67" s="42">
        <f>IF('Дата индикатора'!H68="нет данных","x",$G$2-'Дата индикатора'!H68)</f>
        <v>0</v>
      </c>
      <c r="H67" s="42" t="str">
        <f>IF('Дата индикатора'!I68="нет данных","x",$H$2-'Дата индикатора'!I68)</f>
        <v>x</v>
      </c>
      <c r="I67" s="42">
        <f>IF('Дата индикатора'!J68="нет данных","x",$I$2-'Дата индикатора'!J68)</f>
        <v>0</v>
      </c>
      <c r="J67" s="42">
        <f>IF('Дата индикатора'!K68="нет данных","x",$J$2-'Дата индикатора'!K68)</f>
        <v>0</v>
      </c>
      <c r="K67" s="42">
        <f>IF('Дата индикатора'!L68="нет данных","x",$K$2-'Дата индикатора'!L68)</f>
        <v>0</v>
      </c>
      <c r="L67" s="42">
        <f>IF('Дата индикатора'!M68="нет данных","x",$L$2-'Дата индикатора'!M68)</f>
        <v>0</v>
      </c>
      <c r="M67" s="42">
        <f>IF('Дата индикатора'!N68="нет данных","x",$M$2-'Дата индикатора'!N68)</f>
        <v>0</v>
      </c>
      <c r="N67" s="42">
        <f>IF('Дата индикатора'!O68="нет данных","x",$N$2-'Дата индикатора'!O68)</f>
        <v>0</v>
      </c>
      <c r="O67" s="42">
        <f>IF('Дата индикатора'!P68="нет данных","x",$O$2-'Дата индикатора'!P68)</f>
        <v>3</v>
      </c>
      <c r="P67" s="42">
        <f>IF('Дата индикатора'!Q68="нет данных","x",$P$2-'Дата индикатора'!Q68)</f>
        <v>1</v>
      </c>
      <c r="Q67" s="42">
        <f>IF('Дата индикатора'!R68="нет данных","x",$Q$2-'Дата индикатора'!R68)</f>
        <v>2</v>
      </c>
      <c r="R67" s="42">
        <f>IF('Дата индикатора'!S68="нет данных","x",$R$2-'Дата индикатора'!S68)</f>
        <v>0</v>
      </c>
      <c r="S67" s="42">
        <f>IF('Дата индикатора'!T68="нет данных","x",$S$2-'Дата индикатора'!T68)</f>
        <v>0</v>
      </c>
      <c r="T67" s="42">
        <f>IF('Дата индикатора'!U68="нет данных","x",$T$2-'Дата индикатора'!U68)</f>
        <v>0</v>
      </c>
      <c r="U67" s="42">
        <f>IF('Дата индикатора'!V68="нет данных","x",$U$2-'Дата индикатора'!V68)</f>
        <v>1</v>
      </c>
      <c r="V67" s="42">
        <f>IF('Дата индикатора'!W68="нет данных","x",$V$2-'Дата индикатора'!W68)</f>
        <v>1</v>
      </c>
      <c r="W67" s="42">
        <f>IF('Дата индикатора'!X68="нет данных","x",$W$2-'Дата индикатора'!X68)</f>
        <v>4</v>
      </c>
      <c r="X67" s="42">
        <f>IF('Дата индикатора'!Y68="нет данных","x",$X$2-'Дата индикатора'!Y68)</f>
        <v>4</v>
      </c>
      <c r="Y67" s="42">
        <f>IF('Дата индикатора'!Z68="нет данных","x",$Y$2-'Дата индикатора'!Z68)</f>
        <v>4</v>
      </c>
      <c r="Z67" s="42">
        <f>IF('Дата индикатора'!AA68="нет данных","x",$Z$2-'Дата индикатора'!AA68)</f>
        <v>0</v>
      </c>
      <c r="AA67" s="42">
        <f>IF('Дата индикатора'!AB68="нет данных","x",$AA$2-'Дата индикатора'!AB68)</f>
        <v>0</v>
      </c>
      <c r="AB67" s="42">
        <f>IF('Дата индикатора'!AC68="нет данных","x",$AB$2-'Дата индикатора'!AC68)</f>
        <v>0</v>
      </c>
      <c r="AC67" s="42">
        <f>IF('Дата индикатора'!AD68="нет данных","x",$AC$2-'Дата индикатора'!AD68)</f>
        <v>1</v>
      </c>
      <c r="AD67" s="42">
        <f>IF('Дата индикатора'!AE68="нет данных","x",$AD$2-'Дата индикатора'!AE68)</f>
        <v>0</v>
      </c>
      <c r="AE67" s="42">
        <f>IF('Дата индикатора'!AF68="нет данных","x",$AE$2-'Дата индикатора'!AF68)</f>
        <v>0</v>
      </c>
      <c r="AF67" s="42">
        <f>IF('Дата индикатора'!AG68="нет данных","x",$AF$2-'Дата индикатора'!AG68)</f>
        <v>0</v>
      </c>
      <c r="AG67" s="42" t="str">
        <f>IF('Дата индикатора'!AH68="нет данных","x",$AG$2-'Дата индикатора'!AH68)</f>
        <v>x</v>
      </c>
      <c r="AH67" s="42">
        <f>IF('Дата индикатора'!AI68="нет данных","x",$AH$2-'Дата индикатора'!AI68)</f>
        <v>0</v>
      </c>
      <c r="AI67" s="42">
        <f>IF('Дата индикатора'!AJ68="нет данных","x",$AI$2-'Дата индикатора'!AJ68)</f>
        <v>1</v>
      </c>
      <c r="AJ67" s="42">
        <f>IF('Дата индикатора'!AK68="нет данных","x",$AJ$2-'Дата индикатора'!AK68)</f>
        <v>0</v>
      </c>
      <c r="AK67" s="42" t="str">
        <f>IF('Дата индикатора'!AL68="нет данных","x",$AK$2-'Дата индикатора'!AL68)</f>
        <v>x</v>
      </c>
      <c r="AL67" s="42">
        <f>IF('Дата индикатора'!AM68="нет данных","x",$AL$2-'Дата индикатора'!AM68)</f>
        <v>0</v>
      </c>
      <c r="AM67" s="42">
        <f>IF('Дата индикатора'!AN68="нет данных","x",$AM$2-'Дата индикатора'!AN68)</f>
        <v>0</v>
      </c>
      <c r="AN67" s="42">
        <f>IF('Дата индикатора'!AO68="нет данных","x",$AN$2-'Дата индикатора'!AO68)</f>
        <v>0</v>
      </c>
      <c r="AO67" s="42" t="str">
        <f>IF('Дата индикатора'!AP68="нет данных","x",$AO$2-'Дата индикатора'!AP68)</f>
        <v>x</v>
      </c>
      <c r="AP67" s="42" t="str">
        <f>IF('Дата индикатора'!AQ68="нет данных","x",$AP$2-'Дата индикатора'!AQ68)</f>
        <v>x</v>
      </c>
      <c r="AQ67" s="42" t="str">
        <f>IF('Дата индикатора'!AR68="нет данных","x",$AQ$2-'Дата индикатора'!AR68)</f>
        <v>x</v>
      </c>
      <c r="AR67" s="42">
        <f>IF('Дата индикатора'!AS68="нет данных","x",$AR$2-'Дата индикатора'!AS68)</f>
        <v>0</v>
      </c>
      <c r="AS67" s="42">
        <f>IF('Дата индикатора'!AT68="нет данных","x",$AS$2-'Дата индикатора'!AT68)</f>
        <v>2</v>
      </c>
      <c r="AT67" s="42">
        <f>IF('Дата индикатора'!AU68="нет данных","x",$AT$2-'Дата индикатора'!AU68)</f>
        <v>0</v>
      </c>
      <c r="AU67" s="42">
        <f>IF('Дата индикатора'!AV68="нет данных","x",$AU$2-'Дата индикатора'!AV68)</f>
        <v>0</v>
      </c>
      <c r="AV67" s="42">
        <f>IF('Дата индикатора'!AW68="нет данных","x",$AV$2-'Дата индикатора'!AW68)</f>
        <v>0</v>
      </c>
      <c r="AW67" s="42">
        <f>IF('Дата индикатора'!AX68="нет данных","x",$AW$2-'Дата индикатора'!AX68)</f>
        <v>0</v>
      </c>
      <c r="AX67" s="42">
        <f>IF('Дата индикатора'!AY68="нет данных","x",$AX$2-'Дата индикатора'!AY68)</f>
        <v>0</v>
      </c>
      <c r="AY67" s="42">
        <f>IF('Дата индикатора'!AZ68="нет данных","x",$AY$2-'Дата индикатора'!AZ68)</f>
        <v>0</v>
      </c>
      <c r="AZ67" s="42" t="str">
        <f>IF('Дата индикатора'!BA68="нет данных","x",$AZ$2-'Дата индикатора'!BA68)</f>
        <v>x</v>
      </c>
      <c r="BA67" s="42" t="str">
        <f>IF('Дата индикатора'!BB68="нет данных","x",$BA$2-'Дата индикатора'!BB68)</f>
        <v>x</v>
      </c>
      <c r="BB67" s="42">
        <f>IF('Дата индикатора'!BC68="нет данных","x",$BB$2-'Дата индикатора'!BC68)</f>
        <v>2</v>
      </c>
      <c r="BC67" s="42">
        <f>IF('Дата индикатора'!BD68="нет данных","x",$BC$2-'Дата индикатора'!BD68)</f>
        <v>2</v>
      </c>
      <c r="BD67" s="42">
        <f>IF('Дата индикатора'!BE68="нет данных","x",$BD$2-'Дата индикатора'!BE68)</f>
        <v>0</v>
      </c>
      <c r="BE67" s="42">
        <f>IF('Дата индикатора'!BF68="нет данных","x",$BE$2-'Дата индикатора'!BF68)</f>
        <v>0</v>
      </c>
      <c r="BF67" s="42">
        <f>IF('Дата индикатора'!BG68="нет данных","x",$BF$2-'Дата индикатора'!BG68)</f>
        <v>1</v>
      </c>
      <c r="BG67" s="42">
        <f>IF('Дата индикатора'!BH68="нет данных","x",$BG$2-'Дата индикатора'!BH68)</f>
        <v>0</v>
      </c>
      <c r="BH67" s="4">
        <f t="shared" ref="BH67:BH85" si="9">SUM(B67:BG67)</f>
        <v>39</v>
      </c>
      <c r="BI67" s="43">
        <f t="shared" si="4"/>
        <v>0.78</v>
      </c>
      <c r="BJ67" s="4">
        <f t="shared" ref="BJ67:BJ85" si="10">COUNTIF(B67:BG67,"&gt;0")</f>
        <v>16</v>
      </c>
      <c r="BK67" s="43">
        <f t="shared" ref="BK67:BK85" si="11">_xlfn.STDEV.P(B67:BG67)</f>
        <v>1.404136745477448</v>
      </c>
      <c r="BL67" s="45">
        <f t="shared" ref="BL67:BL85" si="12">MEDIAN(B67:BG67)</f>
        <v>0</v>
      </c>
    </row>
    <row r="68" spans="1:64" x14ac:dyDescent="0.25">
      <c r="A68" t="s">
        <v>112</v>
      </c>
      <c r="B68" s="42">
        <f>IF('Дата индикатора'!C69="нет данных","x",$B$2-'Дата индикатора'!C69)</f>
        <v>0</v>
      </c>
      <c r="C68" s="42">
        <f>IF('Дата индикатора'!D69="нет данных","x",$C$2-'Дата индикатора'!D69)</f>
        <v>0</v>
      </c>
      <c r="D68" s="42">
        <f>IF('Дата индикатора'!E69="нет данных","x",$C$2-'Дата индикатора'!E69)</f>
        <v>5</v>
      </c>
      <c r="E68" s="42">
        <f>IF('Дата индикатора'!F69="нет данных","x",$E$2-'Дата индикатора'!F69)</f>
        <v>5</v>
      </c>
      <c r="F68" s="42">
        <f>IF('Дата индикатора'!G69="нет данных","x",$F$2-'Дата индикатора'!G69)</f>
        <v>0</v>
      </c>
      <c r="G68" s="42">
        <f>IF('Дата индикатора'!H69="нет данных","x",$G$2-'Дата индикатора'!H69)</f>
        <v>0</v>
      </c>
      <c r="H68" s="42" t="str">
        <f>IF('Дата индикатора'!I69="нет данных","x",$H$2-'Дата индикатора'!I69)</f>
        <v>x</v>
      </c>
      <c r="I68" s="42">
        <f>IF('Дата индикатора'!J69="нет данных","x",$I$2-'Дата индикатора'!J69)</f>
        <v>0</v>
      </c>
      <c r="J68" s="42">
        <f>IF('Дата индикатора'!K69="нет данных","x",$J$2-'Дата индикатора'!K69)</f>
        <v>0</v>
      </c>
      <c r="K68" s="42">
        <f>IF('Дата индикатора'!L69="нет данных","x",$K$2-'Дата индикатора'!L69)</f>
        <v>0</v>
      </c>
      <c r="L68" s="42">
        <f>IF('Дата индикатора'!M69="нет данных","x",$L$2-'Дата индикатора'!M69)</f>
        <v>0</v>
      </c>
      <c r="M68" s="42">
        <f>IF('Дата индикатора'!N69="нет данных","x",$M$2-'Дата индикатора'!N69)</f>
        <v>0</v>
      </c>
      <c r="N68" s="42">
        <f>IF('Дата индикатора'!O69="нет данных","x",$N$2-'Дата индикатора'!O69)</f>
        <v>0</v>
      </c>
      <c r="O68" s="42">
        <f>IF('Дата индикатора'!P69="нет данных","x",$O$2-'Дата индикатора'!P69)</f>
        <v>3</v>
      </c>
      <c r="P68" s="42">
        <f>IF('Дата индикатора'!Q69="нет данных","x",$P$2-'Дата индикатора'!Q69)</f>
        <v>1</v>
      </c>
      <c r="Q68" s="42">
        <f>IF('Дата индикатора'!R69="нет данных","x",$Q$2-'Дата индикатора'!R69)</f>
        <v>2</v>
      </c>
      <c r="R68" s="42">
        <f>IF('Дата индикатора'!S69="нет данных","x",$R$2-'Дата индикатора'!S69)</f>
        <v>0</v>
      </c>
      <c r="S68" s="42">
        <f>IF('Дата индикатора'!T69="нет данных","x",$S$2-'Дата индикатора'!T69)</f>
        <v>0</v>
      </c>
      <c r="T68" s="42">
        <f>IF('Дата индикатора'!U69="нет данных","x",$T$2-'Дата индикатора'!U69)</f>
        <v>0</v>
      </c>
      <c r="U68" s="42">
        <f>IF('Дата индикатора'!V69="нет данных","x",$U$2-'Дата индикатора'!V69)</f>
        <v>1</v>
      </c>
      <c r="V68" s="42">
        <f>IF('Дата индикатора'!W69="нет данных","x",$V$2-'Дата индикатора'!W69)</f>
        <v>1</v>
      </c>
      <c r="W68" s="42">
        <f>IF('Дата индикатора'!X69="нет данных","x",$W$2-'Дата индикатора'!X69)</f>
        <v>4</v>
      </c>
      <c r="X68" s="42">
        <f>IF('Дата индикатора'!Y69="нет данных","x",$X$2-'Дата индикатора'!Y69)</f>
        <v>4</v>
      </c>
      <c r="Y68" s="42">
        <f>IF('Дата индикатора'!Z69="нет данных","x",$Y$2-'Дата индикатора'!Z69)</f>
        <v>4</v>
      </c>
      <c r="Z68" s="42">
        <f>IF('Дата индикатора'!AA69="нет данных","x",$Z$2-'Дата индикатора'!AA69)</f>
        <v>0</v>
      </c>
      <c r="AA68" s="42">
        <f>IF('Дата индикатора'!AB69="нет данных","x",$AA$2-'Дата индикатора'!AB69)</f>
        <v>0</v>
      </c>
      <c r="AB68" s="42">
        <f>IF('Дата индикатора'!AC69="нет данных","x",$AB$2-'Дата индикатора'!AC69)</f>
        <v>0</v>
      </c>
      <c r="AC68" s="42">
        <f>IF('Дата индикатора'!AD69="нет данных","x",$AC$2-'Дата индикатора'!AD69)</f>
        <v>1</v>
      </c>
      <c r="AD68" s="42">
        <f>IF('Дата индикатора'!AE69="нет данных","x",$AD$2-'Дата индикатора'!AE69)</f>
        <v>0</v>
      </c>
      <c r="AE68" s="42">
        <f>IF('Дата индикатора'!AF69="нет данных","x",$AE$2-'Дата индикатора'!AF69)</f>
        <v>0</v>
      </c>
      <c r="AF68" s="42">
        <f>IF('Дата индикатора'!AG69="нет данных","x",$AF$2-'Дата индикатора'!AG69)</f>
        <v>0</v>
      </c>
      <c r="AG68" s="42" t="str">
        <f>IF('Дата индикатора'!AH69="нет данных","x",$AG$2-'Дата индикатора'!AH69)</f>
        <v>x</v>
      </c>
      <c r="AH68" s="42">
        <f>IF('Дата индикатора'!AI69="нет данных","x",$AH$2-'Дата индикатора'!AI69)</f>
        <v>0</v>
      </c>
      <c r="AI68" s="42">
        <f>IF('Дата индикатора'!AJ69="нет данных","x",$AI$2-'Дата индикатора'!AJ69)</f>
        <v>1</v>
      </c>
      <c r="AJ68" s="42">
        <f>IF('Дата индикатора'!AK69="нет данных","x",$AJ$2-'Дата индикатора'!AK69)</f>
        <v>0</v>
      </c>
      <c r="AK68" s="42" t="str">
        <f>IF('Дата индикатора'!AL69="нет данных","x",$AK$2-'Дата индикатора'!AL69)</f>
        <v>x</v>
      </c>
      <c r="AL68" s="42">
        <f>IF('Дата индикатора'!AM69="нет данных","x",$AL$2-'Дата индикатора'!AM69)</f>
        <v>0</v>
      </c>
      <c r="AM68" s="42">
        <f>IF('Дата индикатора'!AN69="нет данных","x",$AM$2-'Дата индикатора'!AN69)</f>
        <v>0</v>
      </c>
      <c r="AN68" s="42">
        <f>IF('Дата индикатора'!AO69="нет данных","x",$AN$2-'Дата индикатора'!AO69)</f>
        <v>0</v>
      </c>
      <c r="AO68" s="42" t="str">
        <f>IF('Дата индикатора'!AP69="нет данных","x",$AO$2-'Дата индикатора'!AP69)</f>
        <v>x</v>
      </c>
      <c r="AP68" s="42" t="str">
        <f>IF('Дата индикатора'!AQ69="нет данных","x",$AP$2-'Дата индикатора'!AQ69)</f>
        <v>x</v>
      </c>
      <c r="AQ68" s="42" t="str">
        <f>IF('Дата индикатора'!AR69="нет данных","x",$AQ$2-'Дата индикатора'!AR69)</f>
        <v>x</v>
      </c>
      <c r="AR68" s="42">
        <f>IF('Дата индикатора'!AS69="нет данных","x",$AR$2-'Дата индикатора'!AS69)</f>
        <v>0</v>
      </c>
      <c r="AS68" s="42">
        <f>IF('Дата индикатора'!AT69="нет данных","x",$AS$2-'Дата индикатора'!AT69)</f>
        <v>2</v>
      </c>
      <c r="AT68" s="42">
        <f>IF('Дата индикатора'!AU69="нет данных","x",$AT$2-'Дата индикатора'!AU69)</f>
        <v>0</v>
      </c>
      <c r="AU68" s="42">
        <f>IF('Дата индикатора'!AV69="нет данных","x",$AU$2-'Дата индикатора'!AV69)</f>
        <v>0</v>
      </c>
      <c r="AV68" s="42">
        <f>IF('Дата индикатора'!AW69="нет данных","x",$AV$2-'Дата индикатора'!AW69)</f>
        <v>0</v>
      </c>
      <c r="AW68" s="42">
        <f>IF('Дата индикатора'!AX69="нет данных","x",$AW$2-'Дата индикатора'!AX69)</f>
        <v>0</v>
      </c>
      <c r="AX68" s="42">
        <f>IF('Дата индикатора'!AY69="нет данных","x",$AX$2-'Дата индикатора'!AY69)</f>
        <v>0</v>
      </c>
      <c r="AY68" s="42">
        <f>IF('Дата индикатора'!AZ69="нет данных","x",$AY$2-'Дата индикатора'!AZ69)</f>
        <v>0</v>
      </c>
      <c r="AZ68" s="42" t="str">
        <f>IF('Дата индикатора'!BA69="нет данных","x",$AZ$2-'Дата индикатора'!BA69)</f>
        <v>x</v>
      </c>
      <c r="BA68" s="42" t="str">
        <f>IF('Дата индикатора'!BB69="нет данных","x",$BA$2-'Дата индикатора'!BB69)</f>
        <v>x</v>
      </c>
      <c r="BB68" s="42">
        <f>IF('Дата индикатора'!BC69="нет данных","x",$BB$2-'Дата индикатора'!BC69)</f>
        <v>2</v>
      </c>
      <c r="BC68" s="42">
        <f>IF('Дата индикатора'!BD69="нет данных","x",$BC$2-'Дата индикатора'!BD69)</f>
        <v>2</v>
      </c>
      <c r="BD68" s="42">
        <f>IF('Дата индикатора'!BE69="нет данных","x",$BD$2-'Дата индикатора'!BE69)</f>
        <v>0</v>
      </c>
      <c r="BE68" s="42">
        <f>IF('Дата индикатора'!BF69="нет данных","x",$BE$2-'Дата индикатора'!BF69)</f>
        <v>0</v>
      </c>
      <c r="BF68" s="42">
        <f>IF('Дата индикатора'!BG69="нет данных","x",$BF$2-'Дата индикатора'!BG69)</f>
        <v>1</v>
      </c>
      <c r="BG68" s="42">
        <f>IF('Дата индикатора'!BH69="нет данных","x",$BG$2-'Дата индикатора'!BH69)</f>
        <v>0</v>
      </c>
      <c r="BH68" s="4">
        <f t="shared" si="9"/>
        <v>39</v>
      </c>
      <c r="BI68" s="43">
        <f t="shared" ref="BI68:BI85" si="13">BH68/COUNT(B68:BG68)</f>
        <v>0.78</v>
      </c>
      <c r="BJ68" s="4">
        <f t="shared" si="10"/>
        <v>16</v>
      </c>
      <c r="BK68" s="43">
        <f t="shared" si="11"/>
        <v>1.404136745477448</v>
      </c>
      <c r="BL68" s="45">
        <f t="shared" si="12"/>
        <v>0</v>
      </c>
    </row>
    <row r="69" spans="1:64" x14ac:dyDescent="0.25">
      <c r="A69" t="s">
        <v>113</v>
      </c>
      <c r="B69" s="42">
        <f>IF('Дата индикатора'!C70="нет данных","x",$B$2-'Дата индикатора'!C70)</f>
        <v>0</v>
      </c>
      <c r="C69" s="42">
        <f>IF('Дата индикатора'!D70="нет данных","x",$C$2-'Дата индикатора'!D70)</f>
        <v>0</v>
      </c>
      <c r="D69" s="42">
        <f>IF('Дата индикатора'!E70="нет данных","x",$C$2-'Дата индикатора'!E70)</f>
        <v>5</v>
      </c>
      <c r="E69" s="42">
        <f>IF('Дата индикатора'!F70="нет данных","x",$E$2-'Дата индикатора'!F70)</f>
        <v>5</v>
      </c>
      <c r="F69" s="42">
        <f>IF('Дата индикатора'!G70="нет данных","x",$F$2-'Дата индикатора'!G70)</f>
        <v>0</v>
      </c>
      <c r="G69" s="42">
        <f>IF('Дата индикатора'!H70="нет данных","x",$G$2-'Дата индикатора'!H70)</f>
        <v>0</v>
      </c>
      <c r="H69" s="42" t="str">
        <f>IF('Дата индикатора'!I70="нет данных","x",$H$2-'Дата индикатора'!I70)</f>
        <v>x</v>
      </c>
      <c r="I69" s="42">
        <f>IF('Дата индикатора'!J70="нет данных","x",$I$2-'Дата индикатора'!J70)</f>
        <v>0</v>
      </c>
      <c r="J69" s="42">
        <f>IF('Дата индикатора'!K70="нет данных","x",$J$2-'Дата индикатора'!K70)</f>
        <v>0</v>
      </c>
      <c r="K69" s="42">
        <f>IF('Дата индикатора'!L70="нет данных","x",$K$2-'Дата индикатора'!L70)</f>
        <v>0</v>
      </c>
      <c r="L69" s="42">
        <f>IF('Дата индикатора'!M70="нет данных","x",$L$2-'Дата индикатора'!M70)</f>
        <v>0</v>
      </c>
      <c r="M69" s="42">
        <f>IF('Дата индикатора'!N70="нет данных","x",$M$2-'Дата индикатора'!N70)</f>
        <v>0</v>
      </c>
      <c r="N69" s="42">
        <f>IF('Дата индикатора'!O70="нет данных","x",$N$2-'Дата индикатора'!O70)</f>
        <v>0</v>
      </c>
      <c r="O69" s="42">
        <f>IF('Дата индикатора'!P70="нет данных","x",$O$2-'Дата индикатора'!P70)</f>
        <v>3</v>
      </c>
      <c r="P69" s="42">
        <f>IF('Дата индикатора'!Q70="нет данных","x",$P$2-'Дата индикатора'!Q70)</f>
        <v>1</v>
      </c>
      <c r="Q69" s="42">
        <f>IF('Дата индикатора'!R70="нет данных","x",$Q$2-'Дата индикатора'!R70)</f>
        <v>2</v>
      </c>
      <c r="R69" s="42">
        <f>IF('Дата индикатора'!S70="нет данных","x",$R$2-'Дата индикатора'!S70)</f>
        <v>0</v>
      </c>
      <c r="S69" s="42">
        <f>IF('Дата индикатора'!T70="нет данных","x",$S$2-'Дата индикатора'!T70)</f>
        <v>0</v>
      </c>
      <c r="T69" s="42">
        <f>IF('Дата индикатора'!U70="нет данных","x",$T$2-'Дата индикатора'!U70)</f>
        <v>0</v>
      </c>
      <c r="U69" s="42">
        <f>IF('Дата индикатора'!V70="нет данных","x",$U$2-'Дата индикатора'!V70)</f>
        <v>1</v>
      </c>
      <c r="V69" s="42">
        <f>IF('Дата индикатора'!W70="нет данных","x",$V$2-'Дата индикатора'!W70)</f>
        <v>1</v>
      </c>
      <c r="W69" s="42">
        <f>IF('Дата индикатора'!X70="нет данных","x",$W$2-'Дата индикатора'!X70)</f>
        <v>4</v>
      </c>
      <c r="X69" s="42">
        <f>IF('Дата индикатора'!Y70="нет данных","x",$X$2-'Дата индикатора'!Y70)</f>
        <v>4</v>
      </c>
      <c r="Y69" s="42">
        <f>IF('Дата индикатора'!Z70="нет данных","x",$Y$2-'Дата индикатора'!Z70)</f>
        <v>4</v>
      </c>
      <c r="Z69" s="42">
        <f>IF('Дата индикатора'!AA70="нет данных","x",$Z$2-'Дата индикатора'!AA70)</f>
        <v>0</v>
      </c>
      <c r="AA69" s="42">
        <f>IF('Дата индикатора'!AB70="нет данных","x",$AA$2-'Дата индикатора'!AB70)</f>
        <v>0</v>
      </c>
      <c r="AB69" s="42">
        <f>IF('Дата индикатора'!AC70="нет данных","x",$AB$2-'Дата индикатора'!AC70)</f>
        <v>0</v>
      </c>
      <c r="AC69" s="42">
        <f>IF('Дата индикатора'!AD70="нет данных","x",$AC$2-'Дата индикатора'!AD70)</f>
        <v>1</v>
      </c>
      <c r="AD69" s="42">
        <f>IF('Дата индикатора'!AE70="нет данных","x",$AD$2-'Дата индикатора'!AE70)</f>
        <v>0</v>
      </c>
      <c r="AE69" s="42">
        <f>IF('Дата индикатора'!AF70="нет данных","x",$AE$2-'Дата индикатора'!AF70)</f>
        <v>0</v>
      </c>
      <c r="AF69" s="42">
        <f>IF('Дата индикатора'!AG70="нет данных","x",$AF$2-'Дата индикатора'!AG70)</f>
        <v>0</v>
      </c>
      <c r="AG69" s="42" t="str">
        <f>IF('Дата индикатора'!AH70="нет данных","x",$AG$2-'Дата индикатора'!AH70)</f>
        <v>x</v>
      </c>
      <c r="AH69" s="42">
        <f>IF('Дата индикатора'!AI70="нет данных","x",$AH$2-'Дата индикатора'!AI70)</f>
        <v>0</v>
      </c>
      <c r="AI69" s="42">
        <f>IF('Дата индикатора'!AJ70="нет данных","x",$AI$2-'Дата индикатора'!AJ70)</f>
        <v>1</v>
      </c>
      <c r="AJ69" s="42">
        <f>IF('Дата индикатора'!AK70="нет данных","x",$AJ$2-'Дата индикатора'!AK70)</f>
        <v>0</v>
      </c>
      <c r="AK69" s="42" t="str">
        <f>IF('Дата индикатора'!AL70="нет данных","x",$AK$2-'Дата индикатора'!AL70)</f>
        <v>x</v>
      </c>
      <c r="AL69" s="42">
        <f>IF('Дата индикатора'!AM70="нет данных","x",$AL$2-'Дата индикатора'!AM70)</f>
        <v>0</v>
      </c>
      <c r="AM69" s="42">
        <f>IF('Дата индикатора'!AN70="нет данных","x",$AM$2-'Дата индикатора'!AN70)</f>
        <v>0</v>
      </c>
      <c r="AN69" s="42">
        <f>IF('Дата индикатора'!AO70="нет данных","x",$AN$2-'Дата индикатора'!AO70)</f>
        <v>0</v>
      </c>
      <c r="AO69" s="42" t="str">
        <f>IF('Дата индикатора'!AP70="нет данных","x",$AO$2-'Дата индикатора'!AP70)</f>
        <v>x</v>
      </c>
      <c r="AP69" s="42" t="str">
        <f>IF('Дата индикатора'!AQ70="нет данных","x",$AP$2-'Дата индикатора'!AQ70)</f>
        <v>x</v>
      </c>
      <c r="AQ69" s="42" t="str">
        <f>IF('Дата индикатора'!AR70="нет данных","x",$AQ$2-'Дата индикатора'!AR70)</f>
        <v>x</v>
      </c>
      <c r="AR69" s="42">
        <f>IF('Дата индикатора'!AS70="нет данных","x",$AR$2-'Дата индикатора'!AS70)</f>
        <v>0</v>
      </c>
      <c r="AS69" s="42">
        <f>IF('Дата индикатора'!AT70="нет данных","x",$AS$2-'Дата индикатора'!AT70)</f>
        <v>2</v>
      </c>
      <c r="AT69" s="42">
        <f>IF('Дата индикатора'!AU70="нет данных","x",$AT$2-'Дата индикатора'!AU70)</f>
        <v>0</v>
      </c>
      <c r="AU69" s="42">
        <f>IF('Дата индикатора'!AV70="нет данных","x",$AU$2-'Дата индикатора'!AV70)</f>
        <v>0</v>
      </c>
      <c r="AV69" s="42">
        <f>IF('Дата индикатора'!AW70="нет данных","x",$AV$2-'Дата индикатора'!AW70)</f>
        <v>0</v>
      </c>
      <c r="AW69" s="42">
        <f>IF('Дата индикатора'!AX70="нет данных","x",$AW$2-'Дата индикатора'!AX70)</f>
        <v>0</v>
      </c>
      <c r="AX69" s="42">
        <f>IF('Дата индикатора'!AY70="нет данных","x",$AX$2-'Дата индикатора'!AY70)</f>
        <v>0</v>
      </c>
      <c r="AY69" s="42">
        <f>IF('Дата индикатора'!AZ70="нет данных","x",$AY$2-'Дата индикатора'!AZ70)</f>
        <v>0</v>
      </c>
      <c r="AZ69" s="42" t="str">
        <f>IF('Дата индикатора'!BA70="нет данных","x",$AZ$2-'Дата индикатора'!BA70)</f>
        <v>x</v>
      </c>
      <c r="BA69" s="42" t="str">
        <f>IF('Дата индикатора'!BB70="нет данных","x",$BA$2-'Дата индикатора'!BB70)</f>
        <v>x</v>
      </c>
      <c r="BB69" s="42">
        <f>IF('Дата индикатора'!BC70="нет данных","x",$BB$2-'Дата индикатора'!BC70)</f>
        <v>2</v>
      </c>
      <c r="BC69" s="42">
        <f>IF('Дата индикатора'!BD70="нет данных","x",$BC$2-'Дата индикатора'!BD70)</f>
        <v>2</v>
      </c>
      <c r="BD69" s="42">
        <f>IF('Дата индикатора'!BE70="нет данных","x",$BD$2-'Дата индикатора'!BE70)</f>
        <v>0</v>
      </c>
      <c r="BE69" s="42">
        <f>IF('Дата индикатора'!BF70="нет данных","x",$BE$2-'Дата индикатора'!BF70)</f>
        <v>0</v>
      </c>
      <c r="BF69" s="42">
        <f>IF('Дата индикатора'!BG70="нет данных","x",$BF$2-'Дата индикатора'!BG70)</f>
        <v>1</v>
      </c>
      <c r="BG69" s="42">
        <f>IF('Дата индикатора'!BH70="нет данных","x",$BG$2-'Дата индикатора'!BH70)</f>
        <v>0</v>
      </c>
      <c r="BH69" s="4">
        <f t="shared" si="9"/>
        <v>39</v>
      </c>
      <c r="BI69" s="43">
        <f t="shared" si="13"/>
        <v>0.78</v>
      </c>
      <c r="BJ69" s="4">
        <f t="shared" si="10"/>
        <v>16</v>
      </c>
      <c r="BK69" s="43">
        <f t="shared" si="11"/>
        <v>1.404136745477448</v>
      </c>
      <c r="BL69" s="45">
        <f t="shared" si="12"/>
        <v>0</v>
      </c>
    </row>
    <row r="70" spans="1:64" x14ac:dyDescent="0.25">
      <c r="A70" t="s">
        <v>114</v>
      </c>
      <c r="B70" s="42">
        <f>IF('Дата индикатора'!C71="нет данных","x",$B$2-'Дата индикатора'!C71)</f>
        <v>0</v>
      </c>
      <c r="C70" s="42">
        <f>IF('Дата индикатора'!D71="нет данных","x",$C$2-'Дата индикатора'!D71)</f>
        <v>0</v>
      </c>
      <c r="D70" s="42">
        <f>IF('Дата индикатора'!E71="нет данных","x",$C$2-'Дата индикатора'!E71)</f>
        <v>5</v>
      </c>
      <c r="E70" s="42">
        <f>IF('Дата индикатора'!F71="нет данных","x",$E$2-'Дата индикатора'!F71)</f>
        <v>5</v>
      </c>
      <c r="F70" s="42">
        <f>IF('Дата индикатора'!G71="нет данных","x",$F$2-'Дата индикатора'!G71)</f>
        <v>0</v>
      </c>
      <c r="G70" s="42">
        <f>IF('Дата индикатора'!H71="нет данных","x",$G$2-'Дата индикатора'!H71)</f>
        <v>0</v>
      </c>
      <c r="H70" s="42" t="str">
        <f>IF('Дата индикатора'!I71="нет данных","x",$H$2-'Дата индикатора'!I71)</f>
        <v>x</v>
      </c>
      <c r="I70" s="42">
        <f>IF('Дата индикатора'!J71="нет данных","x",$I$2-'Дата индикатора'!J71)</f>
        <v>0</v>
      </c>
      <c r="J70" s="42">
        <f>IF('Дата индикатора'!K71="нет данных","x",$J$2-'Дата индикатора'!K71)</f>
        <v>0</v>
      </c>
      <c r="K70" s="42">
        <f>IF('Дата индикатора'!L71="нет данных","x",$K$2-'Дата индикатора'!L71)</f>
        <v>0</v>
      </c>
      <c r="L70" s="42">
        <f>IF('Дата индикатора'!M71="нет данных","x",$L$2-'Дата индикатора'!M71)</f>
        <v>0</v>
      </c>
      <c r="M70" s="42">
        <f>IF('Дата индикатора'!N71="нет данных","x",$M$2-'Дата индикатора'!N71)</f>
        <v>0</v>
      </c>
      <c r="N70" s="42">
        <f>IF('Дата индикатора'!O71="нет данных","x",$N$2-'Дата индикатора'!O71)</f>
        <v>0</v>
      </c>
      <c r="O70" s="42">
        <f>IF('Дата индикатора'!P71="нет данных","x",$O$2-'Дата индикатора'!P71)</f>
        <v>3</v>
      </c>
      <c r="P70" s="42">
        <f>IF('Дата индикатора'!Q71="нет данных","x",$P$2-'Дата индикатора'!Q71)</f>
        <v>1</v>
      </c>
      <c r="Q70" s="42">
        <f>IF('Дата индикатора'!R71="нет данных","x",$Q$2-'Дата индикатора'!R71)</f>
        <v>2</v>
      </c>
      <c r="R70" s="42">
        <f>IF('Дата индикатора'!S71="нет данных","x",$R$2-'Дата индикатора'!S71)</f>
        <v>0</v>
      </c>
      <c r="S70" s="42">
        <f>IF('Дата индикатора'!T71="нет данных","x",$S$2-'Дата индикатора'!T71)</f>
        <v>0</v>
      </c>
      <c r="T70" s="42">
        <f>IF('Дата индикатора'!U71="нет данных","x",$T$2-'Дата индикатора'!U71)</f>
        <v>0</v>
      </c>
      <c r="U70" s="42">
        <f>IF('Дата индикатора'!V71="нет данных","x",$U$2-'Дата индикатора'!V71)</f>
        <v>1</v>
      </c>
      <c r="V70" s="42">
        <f>IF('Дата индикатора'!W71="нет данных","x",$V$2-'Дата индикатора'!W71)</f>
        <v>1</v>
      </c>
      <c r="W70" s="42">
        <f>IF('Дата индикатора'!X71="нет данных","x",$W$2-'Дата индикатора'!X71)</f>
        <v>4</v>
      </c>
      <c r="X70" s="42">
        <f>IF('Дата индикатора'!Y71="нет данных","x",$X$2-'Дата индикатора'!Y71)</f>
        <v>4</v>
      </c>
      <c r="Y70" s="42">
        <f>IF('Дата индикатора'!Z71="нет данных","x",$Y$2-'Дата индикатора'!Z71)</f>
        <v>4</v>
      </c>
      <c r="Z70" s="42">
        <f>IF('Дата индикатора'!AA71="нет данных","x",$Z$2-'Дата индикатора'!AA71)</f>
        <v>0</v>
      </c>
      <c r="AA70" s="42">
        <f>IF('Дата индикатора'!AB71="нет данных","x",$AA$2-'Дата индикатора'!AB71)</f>
        <v>0</v>
      </c>
      <c r="AB70" s="42">
        <f>IF('Дата индикатора'!AC71="нет данных","x",$AB$2-'Дата индикатора'!AC71)</f>
        <v>0</v>
      </c>
      <c r="AC70" s="42">
        <f>IF('Дата индикатора'!AD71="нет данных","x",$AC$2-'Дата индикатора'!AD71)</f>
        <v>1</v>
      </c>
      <c r="AD70" s="42">
        <f>IF('Дата индикатора'!AE71="нет данных","x",$AD$2-'Дата индикатора'!AE71)</f>
        <v>0</v>
      </c>
      <c r="AE70" s="42">
        <f>IF('Дата индикатора'!AF71="нет данных","x",$AE$2-'Дата индикатора'!AF71)</f>
        <v>0</v>
      </c>
      <c r="AF70" s="42">
        <f>IF('Дата индикатора'!AG71="нет данных","x",$AF$2-'Дата индикатора'!AG71)</f>
        <v>0</v>
      </c>
      <c r="AG70" s="42" t="str">
        <f>IF('Дата индикатора'!AH71="нет данных","x",$AG$2-'Дата индикатора'!AH71)</f>
        <v>x</v>
      </c>
      <c r="AH70" s="42">
        <f>IF('Дата индикатора'!AI71="нет данных","x",$AH$2-'Дата индикатора'!AI71)</f>
        <v>0</v>
      </c>
      <c r="AI70" s="42">
        <f>IF('Дата индикатора'!AJ71="нет данных","x",$AI$2-'Дата индикатора'!AJ71)</f>
        <v>1</v>
      </c>
      <c r="AJ70" s="42">
        <f>IF('Дата индикатора'!AK71="нет данных","x",$AJ$2-'Дата индикатора'!AK71)</f>
        <v>0</v>
      </c>
      <c r="AK70" s="42" t="str">
        <f>IF('Дата индикатора'!AL71="нет данных","x",$AK$2-'Дата индикатора'!AL71)</f>
        <v>x</v>
      </c>
      <c r="AL70" s="42">
        <f>IF('Дата индикатора'!AM71="нет данных","x",$AL$2-'Дата индикатора'!AM71)</f>
        <v>0</v>
      </c>
      <c r="AM70" s="42">
        <f>IF('Дата индикатора'!AN71="нет данных","x",$AM$2-'Дата индикатора'!AN71)</f>
        <v>0</v>
      </c>
      <c r="AN70" s="42">
        <f>IF('Дата индикатора'!AO71="нет данных","x",$AN$2-'Дата индикатора'!AO71)</f>
        <v>0</v>
      </c>
      <c r="AO70" s="42" t="str">
        <f>IF('Дата индикатора'!AP71="нет данных","x",$AO$2-'Дата индикатора'!AP71)</f>
        <v>x</v>
      </c>
      <c r="AP70" s="42" t="str">
        <f>IF('Дата индикатора'!AQ71="нет данных","x",$AP$2-'Дата индикатора'!AQ71)</f>
        <v>x</v>
      </c>
      <c r="AQ70" s="42" t="str">
        <f>IF('Дата индикатора'!AR71="нет данных","x",$AQ$2-'Дата индикатора'!AR71)</f>
        <v>x</v>
      </c>
      <c r="AR70" s="42">
        <f>IF('Дата индикатора'!AS71="нет данных","x",$AR$2-'Дата индикатора'!AS71)</f>
        <v>0</v>
      </c>
      <c r="AS70" s="42">
        <f>IF('Дата индикатора'!AT71="нет данных","x",$AS$2-'Дата индикатора'!AT71)</f>
        <v>2</v>
      </c>
      <c r="AT70" s="42">
        <f>IF('Дата индикатора'!AU71="нет данных","x",$AT$2-'Дата индикатора'!AU71)</f>
        <v>0</v>
      </c>
      <c r="AU70" s="42">
        <f>IF('Дата индикатора'!AV71="нет данных","x",$AU$2-'Дата индикатора'!AV71)</f>
        <v>0</v>
      </c>
      <c r="AV70" s="42">
        <f>IF('Дата индикатора'!AW71="нет данных","x",$AV$2-'Дата индикатора'!AW71)</f>
        <v>0</v>
      </c>
      <c r="AW70" s="42">
        <f>IF('Дата индикатора'!AX71="нет данных","x",$AW$2-'Дата индикатора'!AX71)</f>
        <v>0</v>
      </c>
      <c r="AX70" s="42">
        <f>IF('Дата индикатора'!AY71="нет данных","x",$AX$2-'Дата индикатора'!AY71)</f>
        <v>0</v>
      </c>
      <c r="AY70" s="42">
        <f>IF('Дата индикатора'!AZ71="нет данных","x",$AY$2-'Дата индикатора'!AZ71)</f>
        <v>0</v>
      </c>
      <c r="AZ70" s="42" t="str">
        <f>IF('Дата индикатора'!BA71="нет данных","x",$AZ$2-'Дата индикатора'!BA71)</f>
        <v>x</v>
      </c>
      <c r="BA70" s="42" t="str">
        <f>IF('Дата индикатора'!BB71="нет данных","x",$BA$2-'Дата индикатора'!BB71)</f>
        <v>x</v>
      </c>
      <c r="BB70" s="42">
        <f>IF('Дата индикатора'!BC71="нет данных","x",$BB$2-'Дата индикатора'!BC71)</f>
        <v>2</v>
      </c>
      <c r="BC70" s="42">
        <f>IF('Дата индикатора'!BD71="нет данных","x",$BC$2-'Дата индикатора'!BD71)</f>
        <v>2</v>
      </c>
      <c r="BD70" s="42">
        <f>IF('Дата индикатора'!BE71="нет данных","x",$BD$2-'Дата индикатора'!BE71)</f>
        <v>0</v>
      </c>
      <c r="BE70" s="42">
        <f>IF('Дата индикатора'!BF71="нет данных","x",$BE$2-'Дата индикатора'!BF71)</f>
        <v>0</v>
      </c>
      <c r="BF70" s="42">
        <f>IF('Дата индикатора'!BG71="нет данных","x",$BF$2-'Дата индикатора'!BG71)</f>
        <v>1</v>
      </c>
      <c r="BG70" s="42">
        <f>IF('Дата индикатора'!BH71="нет данных","x",$BG$2-'Дата индикатора'!BH71)</f>
        <v>0</v>
      </c>
      <c r="BH70" s="4">
        <f t="shared" si="9"/>
        <v>39</v>
      </c>
      <c r="BI70" s="43">
        <f t="shared" si="13"/>
        <v>0.78</v>
      </c>
      <c r="BJ70" s="4">
        <f t="shared" si="10"/>
        <v>16</v>
      </c>
      <c r="BK70" s="43">
        <f t="shared" si="11"/>
        <v>1.404136745477448</v>
      </c>
      <c r="BL70" s="45">
        <f t="shared" si="12"/>
        <v>0</v>
      </c>
    </row>
    <row r="71" spans="1:64" x14ac:dyDescent="0.25">
      <c r="A71" t="s">
        <v>115</v>
      </c>
      <c r="B71" s="42">
        <f>IF('Дата индикатора'!C72="нет данных","x",$B$2-'Дата индикатора'!C72)</f>
        <v>0</v>
      </c>
      <c r="C71" s="42">
        <f>IF('Дата индикатора'!D72="нет данных","x",$C$2-'Дата индикатора'!D72)</f>
        <v>0</v>
      </c>
      <c r="D71" s="42">
        <f>IF('Дата индикатора'!E72="нет данных","x",$C$2-'Дата индикатора'!E72)</f>
        <v>5</v>
      </c>
      <c r="E71" s="42">
        <f>IF('Дата индикатора'!F72="нет данных","x",$E$2-'Дата индикатора'!F72)</f>
        <v>5</v>
      </c>
      <c r="F71" s="42">
        <f>IF('Дата индикатора'!G72="нет данных","x",$F$2-'Дата индикатора'!G72)</f>
        <v>0</v>
      </c>
      <c r="G71" s="42">
        <f>IF('Дата индикатора'!H72="нет данных","x",$G$2-'Дата индикатора'!H72)</f>
        <v>0</v>
      </c>
      <c r="H71" s="42" t="str">
        <f>IF('Дата индикатора'!I72="нет данных","x",$H$2-'Дата индикатора'!I72)</f>
        <v>x</v>
      </c>
      <c r="I71" s="42">
        <f>IF('Дата индикатора'!J72="нет данных","x",$I$2-'Дата индикатора'!J72)</f>
        <v>0</v>
      </c>
      <c r="J71" s="42">
        <f>IF('Дата индикатора'!K72="нет данных","x",$J$2-'Дата индикатора'!K72)</f>
        <v>0</v>
      </c>
      <c r="K71" s="42">
        <f>IF('Дата индикатора'!L72="нет данных","x",$K$2-'Дата индикатора'!L72)</f>
        <v>0</v>
      </c>
      <c r="L71" s="42">
        <f>IF('Дата индикатора'!M72="нет данных","x",$L$2-'Дата индикатора'!M72)</f>
        <v>0</v>
      </c>
      <c r="M71" s="42">
        <f>IF('Дата индикатора'!N72="нет данных","x",$M$2-'Дата индикатора'!N72)</f>
        <v>0</v>
      </c>
      <c r="N71" s="42">
        <f>IF('Дата индикатора'!O72="нет данных","x",$N$2-'Дата индикатора'!O72)</f>
        <v>0</v>
      </c>
      <c r="O71" s="42">
        <f>IF('Дата индикатора'!P72="нет данных","x",$O$2-'Дата индикатора'!P72)</f>
        <v>3</v>
      </c>
      <c r="P71" s="42">
        <f>IF('Дата индикатора'!Q72="нет данных","x",$P$2-'Дата индикатора'!Q72)</f>
        <v>1</v>
      </c>
      <c r="Q71" s="42">
        <f>IF('Дата индикатора'!R72="нет данных","x",$Q$2-'Дата индикатора'!R72)</f>
        <v>2</v>
      </c>
      <c r="R71" s="42">
        <f>IF('Дата индикатора'!S72="нет данных","x",$R$2-'Дата индикатора'!S72)</f>
        <v>0</v>
      </c>
      <c r="S71" s="42">
        <f>IF('Дата индикатора'!T72="нет данных","x",$S$2-'Дата индикатора'!T72)</f>
        <v>0</v>
      </c>
      <c r="T71" s="42">
        <f>IF('Дата индикатора'!U72="нет данных","x",$T$2-'Дата индикатора'!U72)</f>
        <v>0</v>
      </c>
      <c r="U71" s="42">
        <f>IF('Дата индикатора'!V72="нет данных","x",$U$2-'Дата индикатора'!V72)</f>
        <v>1</v>
      </c>
      <c r="V71" s="42">
        <f>IF('Дата индикатора'!W72="нет данных","x",$V$2-'Дата индикатора'!W72)</f>
        <v>1</v>
      </c>
      <c r="W71" s="42">
        <f>IF('Дата индикатора'!X72="нет данных","x",$W$2-'Дата индикатора'!X72)</f>
        <v>4</v>
      </c>
      <c r="X71" s="42">
        <f>IF('Дата индикатора'!Y72="нет данных","x",$X$2-'Дата индикатора'!Y72)</f>
        <v>4</v>
      </c>
      <c r="Y71" s="42">
        <f>IF('Дата индикатора'!Z72="нет данных","x",$Y$2-'Дата индикатора'!Z72)</f>
        <v>4</v>
      </c>
      <c r="Z71" s="42">
        <f>IF('Дата индикатора'!AA72="нет данных","x",$Z$2-'Дата индикатора'!AA72)</f>
        <v>0</v>
      </c>
      <c r="AA71" s="42">
        <f>IF('Дата индикатора'!AB72="нет данных","x",$AA$2-'Дата индикатора'!AB72)</f>
        <v>0</v>
      </c>
      <c r="AB71" s="42">
        <f>IF('Дата индикатора'!AC72="нет данных","x",$AB$2-'Дата индикатора'!AC72)</f>
        <v>0</v>
      </c>
      <c r="AC71" s="42">
        <f>IF('Дата индикатора'!AD72="нет данных","x",$AC$2-'Дата индикатора'!AD72)</f>
        <v>1</v>
      </c>
      <c r="AD71" s="42">
        <f>IF('Дата индикатора'!AE72="нет данных","x",$AD$2-'Дата индикатора'!AE72)</f>
        <v>0</v>
      </c>
      <c r="AE71" s="42">
        <f>IF('Дата индикатора'!AF72="нет данных","x",$AE$2-'Дата индикатора'!AF72)</f>
        <v>0</v>
      </c>
      <c r="AF71" s="42">
        <f>IF('Дата индикатора'!AG72="нет данных","x",$AF$2-'Дата индикатора'!AG72)</f>
        <v>0</v>
      </c>
      <c r="AG71" s="42" t="str">
        <f>IF('Дата индикатора'!AH72="нет данных","x",$AG$2-'Дата индикатора'!AH72)</f>
        <v>x</v>
      </c>
      <c r="AH71" s="42">
        <f>IF('Дата индикатора'!AI72="нет данных","x",$AH$2-'Дата индикатора'!AI72)</f>
        <v>0</v>
      </c>
      <c r="AI71" s="42">
        <f>IF('Дата индикатора'!AJ72="нет данных","x",$AI$2-'Дата индикатора'!AJ72)</f>
        <v>1</v>
      </c>
      <c r="AJ71" s="42">
        <f>IF('Дата индикатора'!AK72="нет данных","x",$AJ$2-'Дата индикатора'!AK72)</f>
        <v>0</v>
      </c>
      <c r="AK71" s="42" t="str">
        <f>IF('Дата индикатора'!AL72="нет данных","x",$AK$2-'Дата индикатора'!AL72)</f>
        <v>x</v>
      </c>
      <c r="AL71" s="42">
        <f>IF('Дата индикатора'!AM72="нет данных","x",$AL$2-'Дата индикатора'!AM72)</f>
        <v>0</v>
      </c>
      <c r="AM71" s="42">
        <f>IF('Дата индикатора'!AN72="нет данных","x",$AM$2-'Дата индикатора'!AN72)</f>
        <v>0</v>
      </c>
      <c r="AN71" s="42">
        <f>IF('Дата индикатора'!AO72="нет данных","x",$AN$2-'Дата индикатора'!AO72)</f>
        <v>0</v>
      </c>
      <c r="AO71" s="42" t="str">
        <f>IF('Дата индикатора'!AP72="нет данных","x",$AO$2-'Дата индикатора'!AP72)</f>
        <v>x</v>
      </c>
      <c r="AP71" s="42" t="str">
        <f>IF('Дата индикатора'!AQ72="нет данных","x",$AP$2-'Дата индикатора'!AQ72)</f>
        <v>x</v>
      </c>
      <c r="AQ71" s="42" t="str">
        <f>IF('Дата индикатора'!AR72="нет данных","x",$AQ$2-'Дата индикатора'!AR72)</f>
        <v>x</v>
      </c>
      <c r="AR71" s="42">
        <f>IF('Дата индикатора'!AS72="нет данных","x",$AR$2-'Дата индикатора'!AS72)</f>
        <v>0</v>
      </c>
      <c r="AS71" s="42">
        <f>IF('Дата индикатора'!AT72="нет данных","x",$AS$2-'Дата индикатора'!AT72)</f>
        <v>2</v>
      </c>
      <c r="AT71" s="42">
        <f>IF('Дата индикатора'!AU72="нет данных","x",$AT$2-'Дата индикатора'!AU72)</f>
        <v>0</v>
      </c>
      <c r="AU71" s="42">
        <f>IF('Дата индикатора'!AV72="нет данных","x",$AU$2-'Дата индикатора'!AV72)</f>
        <v>0</v>
      </c>
      <c r="AV71" s="42">
        <f>IF('Дата индикатора'!AW72="нет данных","x",$AV$2-'Дата индикатора'!AW72)</f>
        <v>0</v>
      </c>
      <c r="AW71" s="42">
        <f>IF('Дата индикатора'!AX72="нет данных","x",$AW$2-'Дата индикатора'!AX72)</f>
        <v>0</v>
      </c>
      <c r="AX71" s="42">
        <f>IF('Дата индикатора'!AY72="нет данных","x",$AX$2-'Дата индикатора'!AY72)</f>
        <v>0</v>
      </c>
      <c r="AY71" s="42">
        <f>IF('Дата индикатора'!AZ72="нет данных","x",$AY$2-'Дата индикатора'!AZ72)</f>
        <v>0</v>
      </c>
      <c r="AZ71" s="42" t="str">
        <f>IF('Дата индикатора'!BA72="нет данных","x",$AZ$2-'Дата индикатора'!BA72)</f>
        <v>x</v>
      </c>
      <c r="BA71" s="42" t="str">
        <f>IF('Дата индикатора'!BB72="нет данных","x",$BA$2-'Дата индикатора'!BB72)</f>
        <v>x</v>
      </c>
      <c r="BB71" s="42">
        <f>IF('Дата индикатора'!BC72="нет данных","x",$BB$2-'Дата индикатора'!BC72)</f>
        <v>2</v>
      </c>
      <c r="BC71" s="42">
        <f>IF('Дата индикатора'!BD72="нет данных","x",$BC$2-'Дата индикатора'!BD72)</f>
        <v>2</v>
      </c>
      <c r="BD71" s="42">
        <f>IF('Дата индикатора'!BE72="нет данных","x",$BD$2-'Дата индикатора'!BE72)</f>
        <v>0</v>
      </c>
      <c r="BE71" s="42">
        <f>IF('Дата индикатора'!BF72="нет данных","x",$BE$2-'Дата индикатора'!BF72)</f>
        <v>0</v>
      </c>
      <c r="BF71" s="42">
        <f>IF('Дата индикатора'!BG72="нет данных","x",$BF$2-'Дата индикатора'!BG72)</f>
        <v>1</v>
      </c>
      <c r="BG71" s="42">
        <f>IF('Дата индикатора'!BH72="нет данных","x",$BG$2-'Дата индикатора'!BH72)</f>
        <v>0</v>
      </c>
      <c r="BH71" s="4">
        <f t="shared" si="9"/>
        <v>39</v>
      </c>
      <c r="BI71" s="43">
        <f t="shared" si="13"/>
        <v>0.78</v>
      </c>
      <c r="BJ71" s="4">
        <f t="shared" si="10"/>
        <v>16</v>
      </c>
      <c r="BK71" s="43">
        <f t="shared" si="11"/>
        <v>1.404136745477448</v>
      </c>
      <c r="BL71" s="45">
        <f t="shared" si="12"/>
        <v>0</v>
      </c>
    </row>
    <row r="72" spans="1:64" x14ac:dyDescent="0.25">
      <c r="A72" t="s">
        <v>116</v>
      </c>
      <c r="B72" s="42">
        <f>IF('Дата индикатора'!C73="нет данных","x",$B$2-'Дата индикатора'!C73)</f>
        <v>0</v>
      </c>
      <c r="C72" s="42">
        <f>IF('Дата индикатора'!D73="нет данных","x",$C$2-'Дата индикатора'!D73)</f>
        <v>0</v>
      </c>
      <c r="D72" s="42">
        <f>IF('Дата индикатора'!E73="нет данных","x",$C$2-'Дата индикатора'!E73)</f>
        <v>5</v>
      </c>
      <c r="E72" s="42">
        <f>IF('Дата индикатора'!F73="нет данных","x",$E$2-'Дата индикатора'!F73)</f>
        <v>5</v>
      </c>
      <c r="F72" s="42">
        <f>IF('Дата индикатора'!G73="нет данных","x",$F$2-'Дата индикатора'!G73)</f>
        <v>0</v>
      </c>
      <c r="G72" s="42">
        <f>IF('Дата индикатора'!H73="нет данных","x",$G$2-'Дата индикатора'!H73)</f>
        <v>0</v>
      </c>
      <c r="H72" s="42">
        <f>IF('Дата индикатора'!I73="нет данных","x",$H$2-'Дата индикатора'!I73)</f>
        <v>0</v>
      </c>
      <c r="I72" s="42">
        <f>IF('Дата индикатора'!J73="нет данных","x",$I$2-'Дата индикатора'!J73)</f>
        <v>0</v>
      </c>
      <c r="J72" s="42">
        <f>IF('Дата индикатора'!K73="нет данных","x",$J$2-'Дата индикатора'!K73)</f>
        <v>0</v>
      </c>
      <c r="K72" s="42">
        <f>IF('Дата индикатора'!L73="нет данных","x",$K$2-'Дата индикатора'!L73)</f>
        <v>0</v>
      </c>
      <c r="L72" s="42">
        <f>IF('Дата индикатора'!M73="нет данных","x",$L$2-'Дата индикатора'!M73)</f>
        <v>0</v>
      </c>
      <c r="M72" s="42">
        <f>IF('Дата индикатора'!N73="нет данных","x",$M$2-'Дата индикатора'!N73)</f>
        <v>0</v>
      </c>
      <c r="N72" s="42">
        <f>IF('Дата индикатора'!O73="нет данных","x",$N$2-'Дата индикатора'!O73)</f>
        <v>14</v>
      </c>
      <c r="O72" s="42">
        <f>IF('Дата индикатора'!P73="нет данных","x",$O$2-'Дата индикатора'!P73)</f>
        <v>3</v>
      </c>
      <c r="P72" s="42">
        <f>IF('Дата индикатора'!Q73="нет данных","x",$P$2-'Дата индикатора'!Q73)</f>
        <v>0</v>
      </c>
      <c r="Q72" s="42">
        <f>IF('Дата индикатора'!R73="нет данных","x",$Q$2-'Дата индикатора'!R73)</f>
        <v>0</v>
      </c>
      <c r="R72" s="42">
        <f>IF('Дата индикатора'!S73="нет данных","x",$R$2-'Дата индикатора'!S73)</f>
        <v>0</v>
      </c>
      <c r="S72" s="42">
        <f>IF('Дата индикатора'!T73="нет данных","x",$S$2-'Дата индикатора'!T73)</f>
        <v>0</v>
      </c>
      <c r="T72" s="42">
        <f>IF('Дата индикатора'!U73="нет данных","x",$T$2-'Дата индикатора'!U73)</f>
        <v>0</v>
      </c>
      <c r="U72" s="42">
        <f>IF('Дата индикатора'!V73="нет данных","x",$U$2-'Дата индикатора'!V73)</f>
        <v>0</v>
      </c>
      <c r="V72" s="42">
        <f>IF('Дата индикатора'!W73="нет данных","x",$V$2-'Дата индикатора'!W73)</f>
        <v>0</v>
      </c>
      <c r="W72" s="42">
        <f>IF('Дата индикатора'!X73="нет данных","x",$W$2-'Дата индикатора'!X73)</f>
        <v>0</v>
      </c>
      <c r="X72" s="42">
        <f>IF('Дата индикатора'!Y73="нет данных","x",$X$2-'Дата индикатора'!Y73)</f>
        <v>0</v>
      </c>
      <c r="Y72" s="42">
        <f>IF('Дата индикатора'!Z73="нет данных","x",$Y$2-'Дата индикатора'!Z73)</f>
        <v>0</v>
      </c>
      <c r="Z72" s="42">
        <f>IF('Дата индикатора'!AA73="нет данных","x",$Z$2-'Дата индикатора'!AA73)</f>
        <v>0</v>
      </c>
      <c r="AA72" s="42">
        <f>IF('Дата индикатора'!AB73="нет данных","x",$AA$2-'Дата индикатора'!AB73)</f>
        <v>0</v>
      </c>
      <c r="AB72" s="42">
        <f>IF('Дата индикатора'!AC73="нет данных","x",$AB$2-'Дата индикатора'!AC73)</f>
        <v>0</v>
      </c>
      <c r="AC72" s="42">
        <f>IF('Дата индикатора'!AD73="нет данных","x",$AC$2-'Дата индикатора'!AD73)</f>
        <v>0</v>
      </c>
      <c r="AD72" s="42">
        <f>IF('Дата индикатора'!AE73="нет данных","x",$AD$2-'Дата индикатора'!AE73)</f>
        <v>0</v>
      </c>
      <c r="AE72" s="42">
        <f>IF('Дата индикатора'!AF73="нет данных","x",$AE$2-'Дата индикатора'!AF73)</f>
        <v>0</v>
      </c>
      <c r="AF72" s="42">
        <f>IF('Дата индикатора'!AG73="нет данных","x",$AF$2-'Дата индикатора'!AG73)</f>
        <v>0</v>
      </c>
      <c r="AG72" s="42">
        <f>IF('Дата индикатора'!AH73="нет данных","x",$AG$2-'Дата индикатора'!AH73)</f>
        <v>0</v>
      </c>
      <c r="AH72" s="42">
        <f>IF('Дата индикатора'!AI73="нет данных","x",$AH$2-'Дата индикатора'!AI73)</f>
        <v>0</v>
      </c>
      <c r="AI72" s="42">
        <f>IF('Дата индикатора'!AJ73="нет данных","x",$AI$2-'Дата индикатора'!AJ73)</f>
        <v>0</v>
      </c>
      <c r="AJ72" s="42">
        <f>IF('Дата индикатора'!AK73="нет данных","x",$AJ$2-'Дата индикатора'!AK73)</f>
        <v>0</v>
      </c>
      <c r="AK72" s="42">
        <f>IF('Дата индикатора'!AL73="нет данных","x",$AK$2-'Дата индикатора'!AL73)</f>
        <v>0</v>
      </c>
      <c r="AL72" s="42">
        <f>IF('Дата индикатора'!AM73="нет данных","x",$AL$2-'Дата индикатора'!AM73)</f>
        <v>0</v>
      </c>
      <c r="AM72" s="42">
        <f>IF('Дата индикатора'!AN73="нет данных","x",$AM$2-'Дата индикатора'!AN73)</f>
        <v>0</v>
      </c>
      <c r="AN72" s="42">
        <f>IF('Дата индикатора'!AO73="нет данных","x",$AN$2-'Дата индикатора'!AO73)</f>
        <v>0</v>
      </c>
      <c r="AO72" s="42">
        <f>IF('Дата индикатора'!AP73="нет данных","x",$AO$2-'Дата индикатора'!AP73)</f>
        <v>0</v>
      </c>
      <c r="AP72" s="42">
        <f>IF('Дата индикатора'!AQ73="нет данных","x",$AP$2-'Дата индикатора'!AQ73)</f>
        <v>0</v>
      </c>
      <c r="AQ72" s="42">
        <f>IF('Дата индикатора'!AR73="нет данных","x",$AQ$2-'Дата индикатора'!AR73)</f>
        <v>0</v>
      </c>
      <c r="AR72" s="42">
        <f>IF('Дата индикатора'!AS73="нет данных","x",$AR$2-'Дата индикатора'!AS73)</f>
        <v>0</v>
      </c>
      <c r="AS72" s="42">
        <f>IF('Дата индикатора'!AT73="нет данных","x",$AS$2-'Дата индикатора'!AT73)</f>
        <v>0</v>
      </c>
      <c r="AT72" s="42">
        <f>IF('Дата индикатора'!AU73="нет данных","x",$AT$2-'Дата индикатора'!AU73)</f>
        <v>0</v>
      </c>
      <c r="AU72" s="42">
        <f>IF('Дата индикатора'!AV73="нет данных","x",$AU$2-'Дата индикатора'!AV73)</f>
        <v>0</v>
      </c>
      <c r="AV72" s="42">
        <f>IF('Дата индикатора'!AW73="нет данных","x",$AV$2-'Дата индикатора'!AW73)</f>
        <v>0</v>
      </c>
      <c r="AW72" s="42">
        <f>IF('Дата индикатора'!AX73="нет данных","x",$AW$2-'Дата индикатора'!AX73)</f>
        <v>0</v>
      </c>
      <c r="AX72" s="42">
        <f>IF('Дата индикатора'!AY73="нет данных","x",$AX$2-'Дата индикатора'!AY73)</f>
        <v>0</v>
      </c>
      <c r="AY72" s="42">
        <f>IF('Дата индикатора'!AZ73="нет данных","x",$AY$2-'Дата индикатора'!AZ73)</f>
        <v>0</v>
      </c>
      <c r="AZ72" s="42">
        <f>IF('Дата индикатора'!BA73="нет данных","x",$AZ$2-'Дата индикатора'!BA73)</f>
        <v>0</v>
      </c>
      <c r="BA72" s="42">
        <f>IF('Дата индикатора'!BB73="нет данных","x",$BA$2-'Дата индикатора'!BB73)</f>
        <v>0</v>
      </c>
      <c r="BB72" s="42">
        <f>IF('Дата индикатора'!BC73="нет данных","x",$BB$2-'Дата индикатора'!BC73)</f>
        <v>0</v>
      </c>
      <c r="BC72" s="42">
        <f>IF('Дата индикатора'!BD73="нет данных","x",$BC$2-'Дата индикатора'!BD73)</f>
        <v>0</v>
      </c>
      <c r="BD72" s="42">
        <f>IF('Дата индикатора'!BE73="нет данных","x",$BD$2-'Дата индикатора'!BE73)</f>
        <v>2</v>
      </c>
      <c r="BE72" s="42">
        <f>IF('Дата индикатора'!BF73="нет данных","x",$BE$2-'Дата индикатора'!BF73)</f>
        <v>2</v>
      </c>
      <c r="BF72" s="42">
        <f>IF('Дата индикатора'!BG73="нет данных","x",$BF$2-'Дата индикатора'!BG73)</f>
        <v>1</v>
      </c>
      <c r="BG72" s="42">
        <f>IF('Дата индикатора'!BH73="нет данных","x",$BG$2-'Дата индикатора'!BH73)</f>
        <v>0</v>
      </c>
      <c r="BH72" s="4">
        <f t="shared" si="9"/>
        <v>32</v>
      </c>
      <c r="BI72" s="43">
        <f t="shared" si="13"/>
        <v>0.55172413793103448</v>
      </c>
      <c r="BJ72" s="4">
        <f t="shared" si="10"/>
        <v>7</v>
      </c>
      <c r="BK72" s="43">
        <f t="shared" si="11"/>
        <v>2.0609038341357149</v>
      </c>
      <c r="BL72" s="45">
        <f t="shared" si="12"/>
        <v>0</v>
      </c>
    </row>
    <row r="73" spans="1:64" x14ac:dyDescent="0.25">
      <c r="A73" t="s">
        <v>117</v>
      </c>
      <c r="B73" s="42">
        <f>IF('Дата индикатора'!C74="нет данных","x",$B$2-'Дата индикатора'!C74)</f>
        <v>0</v>
      </c>
      <c r="C73" s="42">
        <f>IF('Дата индикатора'!D74="нет данных","x",$C$2-'Дата индикатора'!D74)</f>
        <v>0</v>
      </c>
      <c r="D73" s="42">
        <f>IF('Дата индикатора'!E74="нет данных","x",$C$2-'Дата индикатора'!E74)</f>
        <v>5</v>
      </c>
      <c r="E73" s="42">
        <f>IF('Дата индикатора'!F74="нет данных","x",$E$2-'Дата индикатора'!F74)</f>
        <v>5</v>
      </c>
      <c r="F73" s="42">
        <f>IF('Дата индикатора'!G74="нет данных","x",$F$2-'Дата индикатора'!G74)</f>
        <v>0</v>
      </c>
      <c r="G73" s="42">
        <f>IF('Дата индикатора'!H74="нет данных","x",$G$2-'Дата индикатора'!H74)</f>
        <v>0</v>
      </c>
      <c r="H73" s="42">
        <f>IF('Дата индикатора'!I74="нет данных","x",$H$2-'Дата индикатора'!I74)</f>
        <v>0</v>
      </c>
      <c r="I73" s="42">
        <f>IF('Дата индикатора'!J74="нет данных","x",$I$2-'Дата индикатора'!J74)</f>
        <v>0</v>
      </c>
      <c r="J73" s="42">
        <f>IF('Дата индикатора'!K74="нет данных","x",$J$2-'Дата индикатора'!K74)</f>
        <v>0</v>
      </c>
      <c r="K73" s="42">
        <f>IF('Дата индикатора'!L74="нет данных","x",$K$2-'Дата индикатора'!L74)</f>
        <v>0</v>
      </c>
      <c r="L73" s="42">
        <f>IF('Дата индикатора'!M74="нет данных","x",$L$2-'Дата индикатора'!M74)</f>
        <v>0</v>
      </c>
      <c r="M73" s="42">
        <f>IF('Дата индикатора'!N74="нет данных","x",$M$2-'Дата индикатора'!N74)</f>
        <v>0</v>
      </c>
      <c r="N73" s="42">
        <f>IF('Дата индикатора'!O74="нет данных","x",$N$2-'Дата индикатора'!O74)</f>
        <v>14</v>
      </c>
      <c r="O73" s="42">
        <f>IF('Дата индикатора'!P74="нет данных","x",$O$2-'Дата индикатора'!P74)</f>
        <v>3</v>
      </c>
      <c r="P73" s="42">
        <f>IF('Дата индикатора'!Q74="нет данных","x",$P$2-'Дата индикатора'!Q74)</f>
        <v>0</v>
      </c>
      <c r="Q73" s="42">
        <f>IF('Дата индикатора'!R74="нет данных","x",$Q$2-'Дата индикатора'!R74)</f>
        <v>0</v>
      </c>
      <c r="R73" s="42">
        <f>IF('Дата индикатора'!S74="нет данных","x",$R$2-'Дата индикатора'!S74)</f>
        <v>0</v>
      </c>
      <c r="S73" s="42">
        <f>IF('Дата индикатора'!T74="нет данных","x",$S$2-'Дата индикатора'!T74)</f>
        <v>0</v>
      </c>
      <c r="T73" s="42">
        <f>IF('Дата индикатора'!U74="нет данных","x",$T$2-'Дата индикатора'!U74)</f>
        <v>0</v>
      </c>
      <c r="U73" s="42">
        <f>IF('Дата индикатора'!V74="нет данных","x",$U$2-'Дата индикатора'!V74)</f>
        <v>0</v>
      </c>
      <c r="V73" s="42">
        <f>IF('Дата индикатора'!W74="нет данных","x",$V$2-'Дата индикатора'!W74)</f>
        <v>0</v>
      </c>
      <c r="W73" s="42">
        <f>IF('Дата индикатора'!X74="нет данных","x",$W$2-'Дата индикатора'!X74)</f>
        <v>0</v>
      </c>
      <c r="X73" s="42">
        <f>IF('Дата индикатора'!Y74="нет данных","x",$X$2-'Дата индикатора'!Y74)</f>
        <v>0</v>
      </c>
      <c r="Y73" s="42">
        <f>IF('Дата индикатора'!Z74="нет данных","x",$Y$2-'Дата индикатора'!Z74)</f>
        <v>0</v>
      </c>
      <c r="Z73" s="42">
        <f>IF('Дата индикатора'!AA74="нет данных","x",$Z$2-'Дата индикатора'!AA74)</f>
        <v>0</v>
      </c>
      <c r="AA73" s="42">
        <f>IF('Дата индикатора'!AB74="нет данных","x",$AA$2-'Дата индикатора'!AB74)</f>
        <v>0</v>
      </c>
      <c r="AB73" s="42">
        <f>IF('Дата индикатора'!AC74="нет данных","x",$AB$2-'Дата индикатора'!AC74)</f>
        <v>0</v>
      </c>
      <c r="AC73" s="42">
        <f>IF('Дата индикатора'!AD74="нет данных","x",$AC$2-'Дата индикатора'!AD74)</f>
        <v>0</v>
      </c>
      <c r="AD73" s="42">
        <f>IF('Дата индикатора'!AE74="нет данных","x",$AD$2-'Дата индикатора'!AE74)</f>
        <v>0</v>
      </c>
      <c r="AE73" s="42">
        <f>IF('Дата индикатора'!AF74="нет данных","x",$AE$2-'Дата индикатора'!AF74)</f>
        <v>0</v>
      </c>
      <c r="AF73" s="42">
        <f>IF('Дата индикатора'!AG74="нет данных","x",$AF$2-'Дата индикатора'!AG74)</f>
        <v>0</v>
      </c>
      <c r="AG73" s="42">
        <f>IF('Дата индикатора'!AH74="нет данных","x",$AG$2-'Дата индикатора'!AH74)</f>
        <v>0</v>
      </c>
      <c r="AH73" s="42">
        <f>IF('Дата индикатора'!AI74="нет данных","x",$AH$2-'Дата индикатора'!AI74)</f>
        <v>0</v>
      </c>
      <c r="AI73" s="42">
        <f>IF('Дата индикатора'!AJ74="нет данных","x",$AI$2-'Дата индикатора'!AJ74)</f>
        <v>0</v>
      </c>
      <c r="AJ73" s="42">
        <f>IF('Дата индикатора'!AK74="нет данных","x",$AJ$2-'Дата индикатора'!AK74)</f>
        <v>0</v>
      </c>
      <c r="AK73" s="42">
        <f>IF('Дата индикатора'!AL74="нет данных","x",$AK$2-'Дата индикатора'!AL74)</f>
        <v>0</v>
      </c>
      <c r="AL73" s="42">
        <f>IF('Дата индикатора'!AM74="нет данных","x",$AL$2-'Дата индикатора'!AM74)</f>
        <v>0</v>
      </c>
      <c r="AM73" s="42">
        <f>IF('Дата индикатора'!AN74="нет данных","x",$AM$2-'Дата индикатора'!AN74)</f>
        <v>0</v>
      </c>
      <c r="AN73" s="42">
        <f>IF('Дата индикатора'!AO74="нет данных","x",$AN$2-'Дата индикатора'!AO74)</f>
        <v>0</v>
      </c>
      <c r="AO73" s="42">
        <f>IF('Дата индикатора'!AP74="нет данных","x",$AO$2-'Дата индикатора'!AP74)</f>
        <v>0</v>
      </c>
      <c r="AP73" s="42">
        <f>IF('Дата индикатора'!AQ74="нет данных","x",$AP$2-'Дата индикатора'!AQ74)</f>
        <v>0</v>
      </c>
      <c r="AQ73" s="42">
        <f>IF('Дата индикатора'!AR74="нет данных","x",$AQ$2-'Дата индикатора'!AR74)</f>
        <v>0</v>
      </c>
      <c r="AR73" s="42">
        <f>IF('Дата индикатора'!AS74="нет данных","x",$AR$2-'Дата индикатора'!AS74)</f>
        <v>0</v>
      </c>
      <c r="AS73" s="42">
        <f>IF('Дата индикатора'!AT74="нет данных","x",$AS$2-'Дата индикатора'!AT74)</f>
        <v>0</v>
      </c>
      <c r="AT73" s="42">
        <f>IF('Дата индикатора'!AU74="нет данных","x",$AT$2-'Дата индикатора'!AU74)</f>
        <v>0</v>
      </c>
      <c r="AU73" s="42">
        <f>IF('Дата индикатора'!AV74="нет данных","x",$AU$2-'Дата индикатора'!AV74)</f>
        <v>0</v>
      </c>
      <c r="AV73" s="42">
        <f>IF('Дата индикатора'!AW74="нет данных","x",$AV$2-'Дата индикатора'!AW74)</f>
        <v>0</v>
      </c>
      <c r="AW73" s="42">
        <f>IF('Дата индикатора'!AX74="нет данных","x",$AW$2-'Дата индикатора'!AX74)</f>
        <v>0</v>
      </c>
      <c r="AX73" s="42">
        <f>IF('Дата индикатора'!AY74="нет данных","x",$AX$2-'Дата индикатора'!AY74)</f>
        <v>0</v>
      </c>
      <c r="AY73" s="42">
        <f>IF('Дата индикатора'!AZ74="нет данных","x",$AY$2-'Дата индикатора'!AZ74)</f>
        <v>0</v>
      </c>
      <c r="AZ73" s="42">
        <f>IF('Дата индикатора'!BA74="нет данных","x",$AZ$2-'Дата индикатора'!BA74)</f>
        <v>0</v>
      </c>
      <c r="BA73" s="42">
        <f>IF('Дата индикатора'!BB74="нет данных","x",$BA$2-'Дата индикатора'!BB74)</f>
        <v>0</v>
      </c>
      <c r="BB73" s="42">
        <f>IF('Дата индикатора'!BC74="нет данных","x",$BB$2-'Дата индикатора'!BC74)</f>
        <v>0</v>
      </c>
      <c r="BC73" s="42">
        <f>IF('Дата индикатора'!BD74="нет данных","x",$BC$2-'Дата индикатора'!BD74)</f>
        <v>0</v>
      </c>
      <c r="BD73" s="42">
        <f>IF('Дата индикатора'!BE74="нет данных","x",$BD$2-'Дата индикатора'!BE74)</f>
        <v>2</v>
      </c>
      <c r="BE73" s="42">
        <f>IF('Дата индикатора'!BF74="нет данных","x",$BE$2-'Дата индикатора'!BF74)</f>
        <v>2</v>
      </c>
      <c r="BF73" s="42">
        <f>IF('Дата индикатора'!BG74="нет данных","x",$BF$2-'Дата индикатора'!BG74)</f>
        <v>1</v>
      </c>
      <c r="BG73" s="42">
        <f>IF('Дата индикатора'!BH74="нет данных","x",$BG$2-'Дата индикатора'!BH74)</f>
        <v>0</v>
      </c>
      <c r="BH73" s="4">
        <f t="shared" si="9"/>
        <v>32</v>
      </c>
      <c r="BI73" s="43">
        <f t="shared" si="13"/>
        <v>0.55172413793103448</v>
      </c>
      <c r="BJ73" s="4">
        <f t="shared" si="10"/>
        <v>7</v>
      </c>
      <c r="BK73" s="43">
        <f t="shared" si="11"/>
        <v>2.0609038341357149</v>
      </c>
      <c r="BL73" s="45">
        <f t="shared" si="12"/>
        <v>0</v>
      </c>
    </row>
    <row r="74" spans="1:64" x14ac:dyDescent="0.25">
      <c r="A74" t="s">
        <v>118</v>
      </c>
      <c r="B74" s="42">
        <f>IF('Дата индикатора'!C75="нет данных","x",$B$2-'Дата индикатора'!C75)</f>
        <v>0</v>
      </c>
      <c r="C74" s="42">
        <f>IF('Дата индикатора'!D75="нет данных","x",$C$2-'Дата индикатора'!D75)</f>
        <v>0</v>
      </c>
      <c r="D74" s="42">
        <f>IF('Дата индикатора'!E75="нет данных","x",$C$2-'Дата индикатора'!E75)</f>
        <v>5</v>
      </c>
      <c r="E74" s="42">
        <f>IF('Дата индикатора'!F75="нет данных","x",$E$2-'Дата индикатора'!F75)</f>
        <v>5</v>
      </c>
      <c r="F74" s="42">
        <f>IF('Дата индикатора'!G75="нет данных","x",$F$2-'Дата индикатора'!G75)</f>
        <v>0</v>
      </c>
      <c r="G74" s="42">
        <f>IF('Дата индикатора'!H75="нет данных","x",$G$2-'Дата индикатора'!H75)</f>
        <v>0</v>
      </c>
      <c r="H74" s="42">
        <f>IF('Дата индикатора'!I75="нет данных","x",$H$2-'Дата индикатора'!I75)</f>
        <v>0</v>
      </c>
      <c r="I74" s="42">
        <f>IF('Дата индикатора'!J75="нет данных","x",$I$2-'Дата индикатора'!J75)</f>
        <v>0</v>
      </c>
      <c r="J74" s="42">
        <f>IF('Дата индикатора'!K75="нет данных","x",$J$2-'Дата индикатора'!K75)</f>
        <v>0</v>
      </c>
      <c r="K74" s="42">
        <f>IF('Дата индикатора'!L75="нет данных","x",$K$2-'Дата индикатора'!L75)</f>
        <v>0</v>
      </c>
      <c r="L74" s="42">
        <f>IF('Дата индикатора'!M75="нет данных","x",$L$2-'Дата индикатора'!M75)</f>
        <v>0</v>
      </c>
      <c r="M74" s="42">
        <f>IF('Дата индикатора'!N75="нет данных","x",$M$2-'Дата индикатора'!N75)</f>
        <v>0</v>
      </c>
      <c r="N74" s="42">
        <f>IF('Дата индикатора'!O75="нет данных","x",$N$2-'Дата индикатора'!O75)</f>
        <v>14</v>
      </c>
      <c r="O74" s="42">
        <f>IF('Дата индикатора'!P75="нет данных","x",$O$2-'Дата индикатора'!P75)</f>
        <v>3</v>
      </c>
      <c r="P74" s="42">
        <f>IF('Дата индикатора'!Q75="нет данных","x",$P$2-'Дата индикатора'!Q75)</f>
        <v>0</v>
      </c>
      <c r="Q74" s="42">
        <f>IF('Дата индикатора'!R75="нет данных","x",$Q$2-'Дата индикатора'!R75)</f>
        <v>0</v>
      </c>
      <c r="R74" s="42">
        <f>IF('Дата индикатора'!S75="нет данных","x",$R$2-'Дата индикатора'!S75)</f>
        <v>0</v>
      </c>
      <c r="S74" s="42">
        <f>IF('Дата индикатора'!T75="нет данных","x",$S$2-'Дата индикатора'!T75)</f>
        <v>0</v>
      </c>
      <c r="T74" s="42">
        <f>IF('Дата индикатора'!U75="нет данных","x",$T$2-'Дата индикатора'!U75)</f>
        <v>0</v>
      </c>
      <c r="U74" s="42">
        <f>IF('Дата индикатора'!V75="нет данных","x",$U$2-'Дата индикатора'!V75)</f>
        <v>0</v>
      </c>
      <c r="V74" s="42">
        <f>IF('Дата индикатора'!W75="нет данных","x",$V$2-'Дата индикатора'!W75)</f>
        <v>0</v>
      </c>
      <c r="W74" s="42">
        <f>IF('Дата индикатора'!X75="нет данных","x",$W$2-'Дата индикатора'!X75)</f>
        <v>0</v>
      </c>
      <c r="X74" s="42">
        <f>IF('Дата индикатора'!Y75="нет данных","x",$X$2-'Дата индикатора'!Y75)</f>
        <v>0</v>
      </c>
      <c r="Y74" s="42">
        <f>IF('Дата индикатора'!Z75="нет данных","x",$Y$2-'Дата индикатора'!Z75)</f>
        <v>0</v>
      </c>
      <c r="Z74" s="42">
        <f>IF('Дата индикатора'!AA75="нет данных","x",$Z$2-'Дата индикатора'!AA75)</f>
        <v>0</v>
      </c>
      <c r="AA74" s="42">
        <f>IF('Дата индикатора'!AB75="нет данных","x",$AA$2-'Дата индикатора'!AB75)</f>
        <v>0</v>
      </c>
      <c r="AB74" s="42">
        <f>IF('Дата индикатора'!AC75="нет данных","x",$AB$2-'Дата индикатора'!AC75)</f>
        <v>0</v>
      </c>
      <c r="AC74" s="42">
        <f>IF('Дата индикатора'!AD75="нет данных","x",$AC$2-'Дата индикатора'!AD75)</f>
        <v>0</v>
      </c>
      <c r="AD74" s="42">
        <f>IF('Дата индикатора'!AE75="нет данных","x",$AD$2-'Дата индикатора'!AE75)</f>
        <v>0</v>
      </c>
      <c r="AE74" s="42">
        <f>IF('Дата индикатора'!AF75="нет данных","x",$AE$2-'Дата индикатора'!AF75)</f>
        <v>0</v>
      </c>
      <c r="AF74" s="42">
        <f>IF('Дата индикатора'!AG75="нет данных","x",$AF$2-'Дата индикатора'!AG75)</f>
        <v>0</v>
      </c>
      <c r="AG74" s="42">
        <f>IF('Дата индикатора'!AH75="нет данных","x",$AG$2-'Дата индикатора'!AH75)</f>
        <v>0</v>
      </c>
      <c r="AH74" s="42">
        <f>IF('Дата индикатора'!AI75="нет данных","x",$AH$2-'Дата индикатора'!AI75)</f>
        <v>0</v>
      </c>
      <c r="AI74" s="42">
        <f>IF('Дата индикатора'!AJ75="нет данных","x",$AI$2-'Дата индикатора'!AJ75)</f>
        <v>0</v>
      </c>
      <c r="AJ74" s="42">
        <f>IF('Дата индикатора'!AK75="нет данных","x",$AJ$2-'Дата индикатора'!AK75)</f>
        <v>0</v>
      </c>
      <c r="AK74" s="42">
        <f>IF('Дата индикатора'!AL75="нет данных","x",$AK$2-'Дата индикатора'!AL75)</f>
        <v>0</v>
      </c>
      <c r="AL74" s="42">
        <f>IF('Дата индикатора'!AM75="нет данных","x",$AL$2-'Дата индикатора'!AM75)</f>
        <v>0</v>
      </c>
      <c r="AM74" s="42">
        <f>IF('Дата индикатора'!AN75="нет данных","x",$AM$2-'Дата индикатора'!AN75)</f>
        <v>0</v>
      </c>
      <c r="AN74" s="42">
        <f>IF('Дата индикатора'!AO75="нет данных","x",$AN$2-'Дата индикатора'!AO75)</f>
        <v>0</v>
      </c>
      <c r="AO74" s="42">
        <f>IF('Дата индикатора'!AP75="нет данных","x",$AO$2-'Дата индикатора'!AP75)</f>
        <v>0</v>
      </c>
      <c r="AP74" s="42">
        <f>IF('Дата индикатора'!AQ75="нет данных","x",$AP$2-'Дата индикатора'!AQ75)</f>
        <v>0</v>
      </c>
      <c r="AQ74" s="42">
        <f>IF('Дата индикатора'!AR75="нет данных","x",$AQ$2-'Дата индикатора'!AR75)</f>
        <v>0</v>
      </c>
      <c r="AR74" s="42">
        <f>IF('Дата индикатора'!AS75="нет данных","x",$AR$2-'Дата индикатора'!AS75)</f>
        <v>0</v>
      </c>
      <c r="AS74" s="42">
        <f>IF('Дата индикатора'!AT75="нет данных","x",$AS$2-'Дата индикатора'!AT75)</f>
        <v>0</v>
      </c>
      <c r="AT74" s="42">
        <f>IF('Дата индикатора'!AU75="нет данных","x",$AT$2-'Дата индикатора'!AU75)</f>
        <v>0</v>
      </c>
      <c r="AU74" s="42">
        <f>IF('Дата индикатора'!AV75="нет данных","x",$AU$2-'Дата индикатора'!AV75)</f>
        <v>0</v>
      </c>
      <c r="AV74" s="42">
        <f>IF('Дата индикатора'!AW75="нет данных","x",$AV$2-'Дата индикатора'!AW75)</f>
        <v>0</v>
      </c>
      <c r="AW74" s="42">
        <f>IF('Дата индикатора'!AX75="нет данных","x",$AW$2-'Дата индикатора'!AX75)</f>
        <v>0</v>
      </c>
      <c r="AX74" s="42">
        <f>IF('Дата индикатора'!AY75="нет данных","x",$AX$2-'Дата индикатора'!AY75)</f>
        <v>0</v>
      </c>
      <c r="AY74" s="42">
        <f>IF('Дата индикатора'!AZ75="нет данных","x",$AY$2-'Дата индикатора'!AZ75)</f>
        <v>0</v>
      </c>
      <c r="AZ74" s="42">
        <f>IF('Дата индикатора'!BA75="нет данных","x",$AZ$2-'Дата индикатора'!BA75)</f>
        <v>0</v>
      </c>
      <c r="BA74" s="42">
        <f>IF('Дата индикатора'!BB75="нет данных","x",$BA$2-'Дата индикатора'!BB75)</f>
        <v>0</v>
      </c>
      <c r="BB74" s="42">
        <f>IF('Дата индикатора'!BC75="нет данных","x",$BB$2-'Дата индикатора'!BC75)</f>
        <v>0</v>
      </c>
      <c r="BC74" s="42">
        <f>IF('Дата индикатора'!BD75="нет данных","x",$BC$2-'Дата индикатора'!BD75)</f>
        <v>0</v>
      </c>
      <c r="BD74" s="42">
        <f>IF('Дата индикатора'!BE75="нет данных","x",$BD$2-'Дата индикатора'!BE75)</f>
        <v>2</v>
      </c>
      <c r="BE74" s="42">
        <f>IF('Дата индикатора'!BF75="нет данных","x",$BE$2-'Дата индикатора'!BF75)</f>
        <v>2</v>
      </c>
      <c r="BF74" s="42">
        <f>IF('Дата индикатора'!BG75="нет данных","x",$BF$2-'Дата индикатора'!BG75)</f>
        <v>1</v>
      </c>
      <c r="BG74" s="42">
        <f>IF('Дата индикатора'!BH75="нет данных","x",$BG$2-'Дата индикатора'!BH75)</f>
        <v>0</v>
      </c>
      <c r="BH74" s="4">
        <f t="shared" si="9"/>
        <v>32</v>
      </c>
      <c r="BI74" s="43">
        <f t="shared" si="13"/>
        <v>0.55172413793103448</v>
      </c>
      <c r="BJ74" s="4">
        <f t="shared" si="10"/>
        <v>7</v>
      </c>
      <c r="BK74" s="43">
        <f t="shared" si="11"/>
        <v>2.0609038341357149</v>
      </c>
      <c r="BL74" s="45">
        <f t="shared" si="12"/>
        <v>0</v>
      </c>
    </row>
    <row r="75" spans="1:64" x14ac:dyDescent="0.25">
      <c r="A75" s="4" t="s">
        <v>119</v>
      </c>
      <c r="B75" s="42">
        <f>IF('Дата индикатора'!C76="нет данных","x",$B$2-'Дата индикатора'!C76)</f>
        <v>0</v>
      </c>
      <c r="C75" s="42">
        <f>IF('Дата индикатора'!D76="нет данных","x",$C$2-'Дата индикатора'!D76)</f>
        <v>0</v>
      </c>
      <c r="D75" s="42">
        <f>IF('Дата индикатора'!E76="нет данных","x",$C$2-'Дата индикатора'!E76)</f>
        <v>5</v>
      </c>
      <c r="E75" s="42">
        <f>IF('Дата индикатора'!F76="нет данных","x",$E$2-'Дата индикатора'!F76)</f>
        <v>5</v>
      </c>
      <c r="F75" s="42">
        <f>IF('Дата индикатора'!G76="нет данных","x",$F$2-'Дата индикатора'!G76)</f>
        <v>0</v>
      </c>
      <c r="G75" s="42">
        <f>IF('Дата индикатора'!H76="нет данных","x",$G$2-'Дата индикатора'!H76)</f>
        <v>0</v>
      </c>
      <c r="H75" s="42">
        <f>IF('Дата индикатора'!I76="нет данных","x",$H$2-'Дата индикатора'!I76)</f>
        <v>0</v>
      </c>
      <c r="I75" s="42">
        <f>IF('Дата индикатора'!J76="нет данных","x",$I$2-'Дата индикатора'!J76)</f>
        <v>0</v>
      </c>
      <c r="J75" s="42">
        <f>IF('Дата индикатора'!K76="нет данных","x",$J$2-'Дата индикатора'!K76)</f>
        <v>0</v>
      </c>
      <c r="K75" s="42">
        <f>IF('Дата индикатора'!L76="нет данных","x",$K$2-'Дата индикатора'!L76)</f>
        <v>0</v>
      </c>
      <c r="L75" s="42">
        <f>IF('Дата индикатора'!M76="нет данных","x",$L$2-'Дата индикатора'!M76)</f>
        <v>0</v>
      </c>
      <c r="M75" s="42">
        <f>IF('Дата индикатора'!N76="нет данных","x",$M$2-'Дата индикатора'!N76)</f>
        <v>0</v>
      </c>
      <c r="N75" s="42">
        <f>IF('Дата индикатора'!O76="нет данных","x",$N$2-'Дата индикатора'!O76)</f>
        <v>14</v>
      </c>
      <c r="O75" s="42">
        <f>IF('Дата индикатора'!P76="нет данных","x",$O$2-'Дата индикатора'!P76)</f>
        <v>3</v>
      </c>
      <c r="P75" s="42">
        <f>IF('Дата индикатора'!Q76="нет данных","x",$P$2-'Дата индикатора'!Q76)</f>
        <v>0</v>
      </c>
      <c r="Q75" s="42">
        <f>IF('Дата индикатора'!R76="нет данных","x",$Q$2-'Дата индикатора'!R76)</f>
        <v>0</v>
      </c>
      <c r="R75" s="42">
        <f>IF('Дата индикатора'!S76="нет данных","x",$R$2-'Дата индикатора'!S76)</f>
        <v>0</v>
      </c>
      <c r="S75" s="42">
        <f>IF('Дата индикатора'!T76="нет данных","x",$S$2-'Дата индикатора'!T76)</f>
        <v>0</v>
      </c>
      <c r="T75" s="42">
        <f>IF('Дата индикатора'!U76="нет данных","x",$T$2-'Дата индикатора'!U76)</f>
        <v>0</v>
      </c>
      <c r="U75" s="42">
        <f>IF('Дата индикатора'!V76="нет данных","x",$U$2-'Дата индикатора'!V76)</f>
        <v>0</v>
      </c>
      <c r="V75" s="42">
        <f>IF('Дата индикатора'!W76="нет данных","x",$V$2-'Дата индикатора'!W76)</f>
        <v>0</v>
      </c>
      <c r="W75" s="42">
        <f>IF('Дата индикатора'!X76="нет данных","x",$W$2-'Дата индикатора'!X76)</f>
        <v>0</v>
      </c>
      <c r="X75" s="42">
        <f>IF('Дата индикатора'!Y76="нет данных","x",$X$2-'Дата индикатора'!Y76)</f>
        <v>0</v>
      </c>
      <c r="Y75" s="42">
        <f>IF('Дата индикатора'!Z76="нет данных","x",$Y$2-'Дата индикатора'!Z76)</f>
        <v>0</v>
      </c>
      <c r="Z75" s="42">
        <f>IF('Дата индикатора'!AA76="нет данных","x",$Z$2-'Дата индикатора'!AA76)</f>
        <v>0</v>
      </c>
      <c r="AA75" s="42">
        <f>IF('Дата индикатора'!AB76="нет данных","x",$AA$2-'Дата индикатора'!AB76)</f>
        <v>0</v>
      </c>
      <c r="AB75" s="42">
        <f>IF('Дата индикатора'!AC76="нет данных","x",$AB$2-'Дата индикатора'!AC76)</f>
        <v>0</v>
      </c>
      <c r="AC75" s="42">
        <f>IF('Дата индикатора'!AD76="нет данных","x",$AC$2-'Дата индикатора'!AD76)</f>
        <v>0</v>
      </c>
      <c r="AD75" s="42">
        <f>IF('Дата индикатора'!AE76="нет данных","x",$AD$2-'Дата индикатора'!AE76)</f>
        <v>0</v>
      </c>
      <c r="AE75" s="42">
        <f>IF('Дата индикатора'!AF76="нет данных","x",$AE$2-'Дата индикатора'!AF76)</f>
        <v>0</v>
      </c>
      <c r="AF75" s="42">
        <f>IF('Дата индикатора'!AG76="нет данных","x",$AF$2-'Дата индикатора'!AG76)</f>
        <v>0</v>
      </c>
      <c r="AG75" s="42">
        <f>IF('Дата индикатора'!AH76="нет данных","x",$AG$2-'Дата индикатора'!AH76)</f>
        <v>0</v>
      </c>
      <c r="AH75" s="42">
        <f>IF('Дата индикатора'!AI76="нет данных","x",$AH$2-'Дата индикатора'!AI76)</f>
        <v>0</v>
      </c>
      <c r="AI75" s="42">
        <f>IF('Дата индикатора'!AJ76="нет данных","x",$AI$2-'Дата индикатора'!AJ76)</f>
        <v>0</v>
      </c>
      <c r="AJ75" s="42">
        <f>IF('Дата индикатора'!AK76="нет данных","x",$AJ$2-'Дата индикатора'!AK76)</f>
        <v>0</v>
      </c>
      <c r="AK75" s="42">
        <f>IF('Дата индикатора'!AL76="нет данных","x",$AK$2-'Дата индикатора'!AL76)</f>
        <v>0</v>
      </c>
      <c r="AL75" s="42">
        <f>IF('Дата индикатора'!AM76="нет данных","x",$AL$2-'Дата индикатора'!AM76)</f>
        <v>0</v>
      </c>
      <c r="AM75" s="42">
        <f>IF('Дата индикатора'!AN76="нет данных","x",$AM$2-'Дата индикатора'!AN76)</f>
        <v>0</v>
      </c>
      <c r="AN75" s="42">
        <f>IF('Дата индикатора'!AO76="нет данных","x",$AN$2-'Дата индикатора'!AO76)</f>
        <v>0</v>
      </c>
      <c r="AO75" s="42">
        <f>IF('Дата индикатора'!AP76="нет данных","x",$AO$2-'Дата индикатора'!AP76)</f>
        <v>0</v>
      </c>
      <c r="AP75" s="42">
        <f>IF('Дата индикатора'!AQ76="нет данных","x",$AP$2-'Дата индикатора'!AQ76)</f>
        <v>0</v>
      </c>
      <c r="AQ75" s="42">
        <f>IF('Дата индикатора'!AR76="нет данных","x",$AQ$2-'Дата индикатора'!AR76)</f>
        <v>0</v>
      </c>
      <c r="AR75" s="42">
        <f>IF('Дата индикатора'!AS76="нет данных","x",$AR$2-'Дата индикатора'!AS76)</f>
        <v>0</v>
      </c>
      <c r="AS75" s="42">
        <f>IF('Дата индикатора'!AT76="нет данных","x",$AS$2-'Дата индикатора'!AT76)</f>
        <v>0</v>
      </c>
      <c r="AT75" s="42">
        <f>IF('Дата индикатора'!AU76="нет данных","x",$AT$2-'Дата индикатора'!AU76)</f>
        <v>0</v>
      </c>
      <c r="AU75" s="42">
        <f>IF('Дата индикатора'!AV76="нет данных","x",$AU$2-'Дата индикатора'!AV76)</f>
        <v>0</v>
      </c>
      <c r="AV75" s="42">
        <f>IF('Дата индикатора'!AW76="нет данных","x",$AV$2-'Дата индикатора'!AW76)</f>
        <v>0</v>
      </c>
      <c r="AW75" s="42">
        <f>IF('Дата индикатора'!AX76="нет данных","x",$AW$2-'Дата индикатора'!AX76)</f>
        <v>0</v>
      </c>
      <c r="AX75" s="42">
        <f>IF('Дата индикатора'!AY76="нет данных","x",$AX$2-'Дата индикатора'!AY76)</f>
        <v>0</v>
      </c>
      <c r="AY75" s="42">
        <f>IF('Дата индикатора'!AZ76="нет данных","x",$AY$2-'Дата индикатора'!AZ76)</f>
        <v>0</v>
      </c>
      <c r="AZ75" s="42">
        <f>IF('Дата индикатора'!BA76="нет данных","x",$AZ$2-'Дата индикатора'!BA76)</f>
        <v>0</v>
      </c>
      <c r="BA75" s="42">
        <f>IF('Дата индикатора'!BB76="нет данных","x",$BA$2-'Дата индикатора'!BB76)</f>
        <v>0</v>
      </c>
      <c r="BB75" s="42">
        <f>IF('Дата индикатора'!BC76="нет данных","x",$BB$2-'Дата индикатора'!BC76)</f>
        <v>0</v>
      </c>
      <c r="BC75" s="42">
        <f>IF('Дата индикатора'!BD76="нет данных","x",$BC$2-'Дата индикатора'!BD76)</f>
        <v>0</v>
      </c>
      <c r="BD75" s="42">
        <f>IF('Дата индикатора'!BE76="нет данных","x",$BD$2-'Дата индикатора'!BE76)</f>
        <v>2</v>
      </c>
      <c r="BE75" s="42">
        <f>IF('Дата индикатора'!BF76="нет данных","x",$BE$2-'Дата индикатора'!BF76)</f>
        <v>2</v>
      </c>
      <c r="BF75" s="42">
        <f>IF('Дата индикатора'!BG76="нет данных","x",$BF$2-'Дата индикатора'!BG76)</f>
        <v>1</v>
      </c>
      <c r="BG75" s="42">
        <f>IF('Дата индикатора'!BH76="нет данных","x",$BG$2-'Дата индикатора'!BH76)</f>
        <v>0</v>
      </c>
      <c r="BH75" s="4">
        <f t="shared" si="9"/>
        <v>32</v>
      </c>
      <c r="BI75" s="43">
        <f t="shared" si="13"/>
        <v>0.55172413793103448</v>
      </c>
      <c r="BJ75" s="4">
        <f t="shared" si="10"/>
        <v>7</v>
      </c>
      <c r="BK75" s="43">
        <f t="shared" si="11"/>
        <v>2.0609038341357149</v>
      </c>
      <c r="BL75" s="45">
        <f t="shared" si="12"/>
        <v>0</v>
      </c>
    </row>
    <row r="76" spans="1:64" x14ac:dyDescent="0.25">
      <c r="A76" s="4" t="s">
        <v>123</v>
      </c>
      <c r="B76" s="42">
        <f>IF('Дата индикатора'!C77="нет данных","x",$B$2-'Дата индикатора'!C77)</f>
        <v>0</v>
      </c>
      <c r="C76" s="42">
        <f>IF('Дата индикатора'!D77="нет данных","x",$C$2-'Дата индикатора'!D77)</f>
        <v>0</v>
      </c>
      <c r="D76" s="42">
        <f>IF('Дата индикатора'!E77="нет данных","x",$C$2-'Дата индикатора'!E77)</f>
        <v>5</v>
      </c>
      <c r="E76" s="42">
        <f>IF('Дата индикатора'!F77="нет данных","x",$E$2-'Дата индикатора'!F77)</f>
        <v>5</v>
      </c>
      <c r="F76" s="42">
        <f>IF('Дата индикатора'!G77="нет данных","x",$F$2-'Дата индикатора'!G77)</f>
        <v>0</v>
      </c>
      <c r="G76" s="42">
        <f>IF('Дата индикатора'!H77="нет данных","x",$G$2-'Дата индикатора'!H77)</f>
        <v>0</v>
      </c>
      <c r="H76" s="42">
        <f>IF('Дата индикатора'!I77="нет данных","x",$H$2-'Дата индикатора'!I77)</f>
        <v>0</v>
      </c>
      <c r="I76" s="42">
        <f>IF('Дата индикатора'!J77="нет данных","x",$I$2-'Дата индикатора'!J77)</f>
        <v>0</v>
      </c>
      <c r="J76" s="42">
        <f>IF('Дата индикатора'!K77="нет данных","x",$J$2-'Дата индикатора'!K77)</f>
        <v>0</v>
      </c>
      <c r="K76" s="42">
        <f>IF('Дата индикатора'!L77="нет данных","x",$K$2-'Дата индикатора'!L77)</f>
        <v>0</v>
      </c>
      <c r="L76" s="42">
        <f>IF('Дата индикатора'!M77="нет данных","x",$L$2-'Дата индикатора'!M77)</f>
        <v>0</v>
      </c>
      <c r="M76" s="42">
        <f>IF('Дата индикатора'!N77="нет данных","x",$M$2-'Дата индикатора'!N77)</f>
        <v>0</v>
      </c>
      <c r="N76" s="42">
        <f>IF('Дата индикатора'!O77="нет данных","x",$N$2-'Дата индикатора'!O77)</f>
        <v>14</v>
      </c>
      <c r="O76" s="42">
        <f>IF('Дата индикатора'!P77="нет данных","x",$O$2-'Дата индикатора'!P77)</f>
        <v>3</v>
      </c>
      <c r="P76" s="42">
        <f>IF('Дата индикатора'!Q77="нет данных","x",$P$2-'Дата индикатора'!Q77)</f>
        <v>0</v>
      </c>
      <c r="Q76" s="42">
        <f>IF('Дата индикатора'!R77="нет данных","x",$Q$2-'Дата индикатора'!R77)</f>
        <v>0</v>
      </c>
      <c r="R76" s="42">
        <f>IF('Дата индикатора'!S77="нет данных","x",$R$2-'Дата индикатора'!S77)</f>
        <v>0</v>
      </c>
      <c r="S76" s="42">
        <f>IF('Дата индикатора'!T77="нет данных","x",$S$2-'Дата индикатора'!T77)</f>
        <v>0</v>
      </c>
      <c r="T76" s="42">
        <f>IF('Дата индикатора'!U77="нет данных","x",$T$2-'Дата индикатора'!U77)</f>
        <v>0</v>
      </c>
      <c r="U76" s="42">
        <f>IF('Дата индикатора'!V77="нет данных","x",$U$2-'Дата индикатора'!V77)</f>
        <v>0</v>
      </c>
      <c r="V76" s="42">
        <f>IF('Дата индикатора'!W77="нет данных","x",$V$2-'Дата индикатора'!W77)</f>
        <v>0</v>
      </c>
      <c r="W76" s="42">
        <f>IF('Дата индикатора'!X77="нет данных","x",$W$2-'Дата индикатора'!X77)</f>
        <v>0</v>
      </c>
      <c r="X76" s="42">
        <f>IF('Дата индикатора'!Y77="нет данных","x",$X$2-'Дата индикатора'!Y77)</f>
        <v>0</v>
      </c>
      <c r="Y76" s="42">
        <f>IF('Дата индикатора'!Z77="нет данных","x",$Y$2-'Дата индикатора'!Z77)</f>
        <v>0</v>
      </c>
      <c r="Z76" s="42">
        <f>IF('Дата индикатора'!AA77="нет данных","x",$Z$2-'Дата индикатора'!AA77)</f>
        <v>0</v>
      </c>
      <c r="AA76" s="42">
        <f>IF('Дата индикатора'!AB77="нет данных","x",$AA$2-'Дата индикатора'!AB77)</f>
        <v>0</v>
      </c>
      <c r="AB76" s="42">
        <f>IF('Дата индикатора'!AC77="нет данных","x",$AB$2-'Дата индикатора'!AC77)</f>
        <v>0</v>
      </c>
      <c r="AC76" s="42">
        <f>IF('Дата индикатора'!AD77="нет данных","x",$AC$2-'Дата индикатора'!AD77)</f>
        <v>0</v>
      </c>
      <c r="AD76" s="42">
        <f>IF('Дата индикатора'!AE77="нет данных","x",$AD$2-'Дата индикатора'!AE77)</f>
        <v>0</v>
      </c>
      <c r="AE76" s="42">
        <f>IF('Дата индикатора'!AF77="нет данных","x",$AE$2-'Дата индикатора'!AF77)</f>
        <v>0</v>
      </c>
      <c r="AF76" s="42">
        <f>IF('Дата индикатора'!AG77="нет данных","x",$AF$2-'Дата индикатора'!AG77)</f>
        <v>0</v>
      </c>
      <c r="AG76" s="42">
        <f>IF('Дата индикатора'!AH77="нет данных","x",$AG$2-'Дата индикатора'!AH77)</f>
        <v>0</v>
      </c>
      <c r="AH76" s="42">
        <f>IF('Дата индикатора'!AI77="нет данных","x",$AH$2-'Дата индикатора'!AI77)</f>
        <v>0</v>
      </c>
      <c r="AI76" s="42">
        <f>IF('Дата индикатора'!AJ77="нет данных","x",$AI$2-'Дата индикатора'!AJ77)</f>
        <v>0</v>
      </c>
      <c r="AJ76" s="42">
        <f>IF('Дата индикатора'!AK77="нет данных","x",$AJ$2-'Дата индикатора'!AK77)</f>
        <v>0</v>
      </c>
      <c r="AK76" s="42">
        <f>IF('Дата индикатора'!AL77="нет данных","x",$AK$2-'Дата индикатора'!AL77)</f>
        <v>0</v>
      </c>
      <c r="AL76" s="42">
        <f>IF('Дата индикатора'!AM77="нет данных","x",$AL$2-'Дата индикатора'!AM77)</f>
        <v>0</v>
      </c>
      <c r="AM76" s="42">
        <f>IF('Дата индикатора'!AN77="нет данных","x",$AM$2-'Дата индикатора'!AN77)</f>
        <v>0</v>
      </c>
      <c r="AN76" s="42">
        <f>IF('Дата индикатора'!AO77="нет данных","x",$AN$2-'Дата индикатора'!AO77)</f>
        <v>0</v>
      </c>
      <c r="AO76" s="42">
        <f>IF('Дата индикатора'!AP77="нет данных","x",$AO$2-'Дата индикатора'!AP77)</f>
        <v>0</v>
      </c>
      <c r="AP76" s="42">
        <f>IF('Дата индикатора'!AQ77="нет данных","x",$AP$2-'Дата индикатора'!AQ77)</f>
        <v>0</v>
      </c>
      <c r="AQ76" s="42">
        <f>IF('Дата индикатора'!AR77="нет данных","x",$AQ$2-'Дата индикатора'!AR77)</f>
        <v>0</v>
      </c>
      <c r="AR76" s="42">
        <f>IF('Дата индикатора'!AS77="нет данных","x",$AR$2-'Дата индикатора'!AS77)</f>
        <v>0</v>
      </c>
      <c r="AS76" s="42">
        <f>IF('Дата индикатора'!AT77="нет данных","x",$AS$2-'Дата индикатора'!AT77)</f>
        <v>0</v>
      </c>
      <c r="AT76" s="42">
        <f>IF('Дата индикатора'!AU77="нет данных","x",$AT$2-'Дата индикатора'!AU77)</f>
        <v>0</v>
      </c>
      <c r="AU76" s="42">
        <f>IF('Дата индикатора'!AV77="нет данных","x",$AU$2-'Дата индикатора'!AV77)</f>
        <v>0</v>
      </c>
      <c r="AV76" s="42">
        <f>IF('Дата индикатора'!AW77="нет данных","x",$AV$2-'Дата индикатора'!AW77)</f>
        <v>0</v>
      </c>
      <c r="AW76" s="42">
        <f>IF('Дата индикатора'!AX77="нет данных","x",$AW$2-'Дата индикатора'!AX77)</f>
        <v>0</v>
      </c>
      <c r="AX76" s="42">
        <f>IF('Дата индикатора'!AY77="нет данных","x",$AX$2-'Дата индикатора'!AY77)</f>
        <v>0</v>
      </c>
      <c r="AY76" s="42">
        <f>IF('Дата индикатора'!AZ77="нет данных","x",$AY$2-'Дата индикатора'!AZ77)</f>
        <v>0</v>
      </c>
      <c r="AZ76" s="42">
        <f>IF('Дата индикатора'!BA77="нет данных","x",$AZ$2-'Дата индикатора'!BA77)</f>
        <v>0</v>
      </c>
      <c r="BA76" s="42">
        <f>IF('Дата индикатора'!BB77="нет данных","x",$BA$2-'Дата индикатора'!BB77)</f>
        <v>0</v>
      </c>
      <c r="BB76" s="42">
        <f>IF('Дата индикатора'!BC77="нет данных","x",$BB$2-'Дата индикатора'!BC77)</f>
        <v>0</v>
      </c>
      <c r="BC76" s="42">
        <f>IF('Дата индикатора'!BD77="нет данных","x",$BC$2-'Дата индикатора'!BD77)</f>
        <v>0</v>
      </c>
      <c r="BD76" s="42">
        <f>IF('Дата индикатора'!BE77="нет данных","x",$BD$2-'Дата индикатора'!BE77)</f>
        <v>2</v>
      </c>
      <c r="BE76" s="42">
        <f>IF('Дата индикатора'!BF77="нет данных","x",$BE$2-'Дата индикатора'!BF77)</f>
        <v>2</v>
      </c>
      <c r="BF76" s="42">
        <f>IF('Дата индикатора'!BG77="нет данных","x",$BF$2-'Дата индикатора'!BG77)</f>
        <v>1</v>
      </c>
      <c r="BG76" s="42">
        <f>IF('Дата индикатора'!BH77="нет данных","x",$BG$2-'Дата индикатора'!BH77)</f>
        <v>0</v>
      </c>
      <c r="BH76" s="4">
        <f t="shared" si="9"/>
        <v>32</v>
      </c>
      <c r="BI76" s="43">
        <f t="shared" si="13"/>
        <v>0.55172413793103448</v>
      </c>
      <c r="BJ76" s="4">
        <f t="shared" si="10"/>
        <v>7</v>
      </c>
      <c r="BK76" s="43">
        <f t="shared" si="11"/>
        <v>2.0609038341357149</v>
      </c>
      <c r="BL76" s="45">
        <f t="shared" si="12"/>
        <v>0</v>
      </c>
    </row>
    <row r="77" spans="1:64" x14ac:dyDescent="0.25">
      <c r="A77" s="4" t="s">
        <v>129</v>
      </c>
      <c r="B77" s="42">
        <f>IF('Дата индикатора'!C78="нет данных","x",$B$2-'Дата индикатора'!C78)</f>
        <v>0</v>
      </c>
      <c r="C77" s="42">
        <f>IF('Дата индикатора'!D78="нет данных","x",$C$2-'Дата индикатора'!D78)</f>
        <v>0</v>
      </c>
      <c r="D77" s="42">
        <f>IF('Дата индикатора'!E78="нет данных","x",$C$2-'Дата индикатора'!E78)</f>
        <v>5</v>
      </c>
      <c r="E77" s="42">
        <f>IF('Дата индикатора'!F78="нет данных","x",$E$2-'Дата индикатора'!F78)</f>
        <v>5</v>
      </c>
      <c r="F77" s="42">
        <f>IF('Дата индикатора'!G78="нет данных","x",$F$2-'Дата индикатора'!G78)</f>
        <v>0</v>
      </c>
      <c r="G77" s="42">
        <f>IF('Дата индикатора'!H78="нет данных","x",$G$2-'Дата индикатора'!H78)</f>
        <v>0</v>
      </c>
      <c r="H77" s="42">
        <f>IF('Дата индикатора'!I78="нет данных","x",$H$2-'Дата индикатора'!I78)</f>
        <v>0</v>
      </c>
      <c r="I77" s="42">
        <f>IF('Дата индикатора'!J78="нет данных","x",$I$2-'Дата индикатора'!J78)</f>
        <v>0</v>
      </c>
      <c r="J77" s="42">
        <f>IF('Дата индикатора'!K78="нет данных","x",$J$2-'Дата индикатора'!K78)</f>
        <v>0</v>
      </c>
      <c r="K77" s="42">
        <f>IF('Дата индикатора'!L78="нет данных","x",$K$2-'Дата индикатора'!L78)</f>
        <v>0</v>
      </c>
      <c r="L77" s="42">
        <f>IF('Дата индикатора'!M78="нет данных","x",$L$2-'Дата индикатора'!M78)</f>
        <v>0</v>
      </c>
      <c r="M77" s="42">
        <f>IF('Дата индикатора'!N78="нет данных","x",$M$2-'Дата индикатора'!N78)</f>
        <v>0</v>
      </c>
      <c r="N77" s="42">
        <f>IF('Дата индикатора'!O78="нет данных","x",$N$2-'Дата индикатора'!O78)</f>
        <v>14</v>
      </c>
      <c r="O77" s="42">
        <f>IF('Дата индикатора'!P78="нет данных","x",$O$2-'Дата индикатора'!P78)</f>
        <v>3</v>
      </c>
      <c r="P77" s="42">
        <f>IF('Дата индикатора'!Q78="нет данных","x",$P$2-'Дата индикатора'!Q78)</f>
        <v>0</v>
      </c>
      <c r="Q77" s="42">
        <f>IF('Дата индикатора'!R78="нет данных","x",$Q$2-'Дата индикатора'!R78)</f>
        <v>0</v>
      </c>
      <c r="R77" s="42">
        <f>IF('Дата индикатора'!S78="нет данных","x",$R$2-'Дата индикатора'!S78)</f>
        <v>0</v>
      </c>
      <c r="S77" s="42">
        <f>IF('Дата индикатора'!T78="нет данных","x",$S$2-'Дата индикатора'!T78)</f>
        <v>0</v>
      </c>
      <c r="T77" s="42">
        <f>IF('Дата индикатора'!U78="нет данных","x",$T$2-'Дата индикатора'!U78)</f>
        <v>0</v>
      </c>
      <c r="U77" s="42">
        <f>IF('Дата индикатора'!V78="нет данных","x",$U$2-'Дата индикатора'!V78)</f>
        <v>0</v>
      </c>
      <c r="V77" s="42">
        <f>IF('Дата индикатора'!W78="нет данных","x",$V$2-'Дата индикатора'!W78)</f>
        <v>0</v>
      </c>
      <c r="W77" s="42">
        <f>IF('Дата индикатора'!X78="нет данных","x",$W$2-'Дата индикатора'!X78)</f>
        <v>0</v>
      </c>
      <c r="X77" s="42">
        <f>IF('Дата индикатора'!Y78="нет данных","x",$X$2-'Дата индикатора'!Y78)</f>
        <v>0</v>
      </c>
      <c r="Y77" s="42">
        <f>IF('Дата индикатора'!Z78="нет данных","x",$Y$2-'Дата индикатора'!Z78)</f>
        <v>0</v>
      </c>
      <c r="Z77" s="42">
        <f>IF('Дата индикатора'!AA78="нет данных","x",$Z$2-'Дата индикатора'!AA78)</f>
        <v>0</v>
      </c>
      <c r="AA77" s="42">
        <f>IF('Дата индикатора'!AB78="нет данных","x",$AA$2-'Дата индикатора'!AB78)</f>
        <v>0</v>
      </c>
      <c r="AB77" s="42">
        <f>IF('Дата индикатора'!AC78="нет данных","x",$AB$2-'Дата индикатора'!AC78)</f>
        <v>0</v>
      </c>
      <c r="AC77" s="42">
        <f>IF('Дата индикатора'!AD78="нет данных","x",$AC$2-'Дата индикатора'!AD78)</f>
        <v>0</v>
      </c>
      <c r="AD77" s="42">
        <f>IF('Дата индикатора'!AE78="нет данных","x",$AD$2-'Дата индикатора'!AE78)</f>
        <v>0</v>
      </c>
      <c r="AE77" s="42">
        <f>IF('Дата индикатора'!AF78="нет данных","x",$AE$2-'Дата индикатора'!AF78)</f>
        <v>0</v>
      </c>
      <c r="AF77" s="42">
        <f>IF('Дата индикатора'!AG78="нет данных","x",$AF$2-'Дата индикатора'!AG78)</f>
        <v>0</v>
      </c>
      <c r="AG77" s="42">
        <f>IF('Дата индикатора'!AH78="нет данных","x",$AG$2-'Дата индикатора'!AH78)</f>
        <v>0</v>
      </c>
      <c r="AH77" s="42">
        <f>IF('Дата индикатора'!AI78="нет данных","x",$AH$2-'Дата индикатора'!AI78)</f>
        <v>0</v>
      </c>
      <c r="AI77" s="42">
        <f>IF('Дата индикатора'!AJ78="нет данных","x",$AI$2-'Дата индикатора'!AJ78)</f>
        <v>0</v>
      </c>
      <c r="AJ77" s="42">
        <f>IF('Дата индикатора'!AK78="нет данных","x",$AJ$2-'Дата индикатора'!AK78)</f>
        <v>0</v>
      </c>
      <c r="AK77" s="42">
        <f>IF('Дата индикатора'!AL78="нет данных","x",$AK$2-'Дата индикатора'!AL78)</f>
        <v>0</v>
      </c>
      <c r="AL77" s="42">
        <f>IF('Дата индикатора'!AM78="нет данных","x",$AL$2-'Дата индикатора'!AM78)</f>
        <v>0</v>
      </c>
      <c r="AM77" s="42">
        <f>IF('Дата индикатора'!AN78="нет данных","x",$AM$2-'Дата индикатора'!AN78)</f>
        <v>0</v>
      </c>
      <c r="AN77" s="42">
        <f>IF('Дата индикатора'!AO78="нет данных","x",$AN$2-'Дата индикатора'!AO78)</f>
        <v>0</v>
      </c>
      <c r="AO77" s="42">
        <f>IF('Дата индикатора'!AP78="нет данных","x",$AO$2-'Дата индикатора'!AP78)</f>
        <v>0</v>
      </c>
      <c r="AP77" s="42">
        <f>IF('Дата индикатора'!AQ78="нет данных","x",$AP$2-'Дата индикатора'!AQ78)</f>
        <v>0</v>
      </c>
      <c r="AQ77" s="42">
        <f>IF('Дата индикатора'!AR78="нет данных","x",$AQ$2-'Дата индикатора'!AR78)</f>
        <v>0</v>
      </c>
      <c r="AR77" s="42">
        <f>IF('Дата индикатора'!AS78="нет данных","x",$AR$2-'Дата индикатора'!AS78)</f>
        <v>0</v>
      </c>
      <c r="AS77" s="42">
        <f>IF('Дата индикатора'!AT78="нет данных","x",$AS$2-'Дата индикатора'!AT78)</f>
        <v>0</v>
      </c>
      <c r="AT77" s="42">
        <f>IF('Дата индикатора'!AU78="нет данных","x",$AT$2-'Дата индикатора'!AU78)</f>
        <v>0</v>
      </c>
      <c r="AU77" s="42">
        <f>IF('Дата индикатора'!AV78="нет данных","x",$AU$2-'Дата индикатора'!AV78)</f>
        <v>0</v>
      </c>
      <c r="AV77" s="42">
        <f>IF('Дата индикатора'!AW78="нет данных","x",$AV$2-'Дата индикатора'!AW78)</f>
        <v>0</v>
      </c>
      <c r="AW77" s="42">
        <f>IF('Дата индикатора'!AX78="нет данных","x",$AW$2-'Дата индикатора'!AX78)</f>
        <v>0</v>
      </c>
      <c r="AX77" s="42">
        <f>IF('Дата индикатора'!AY78="нет данных","x",$AX$2-'Дата индикатора'!AY78)</f>
        <v>0</v>
      </c>
      <c r="AY77" s="42">
        <f>IF('Дата индикатора'!AZ78="нет данных","x",$AY$2-'Дата индикатора'!AZ78)</f>
        <v>0</v>
      </c>
      <c r="AZ77" s="42">
        <f>IF('Дата индикатора'!BA78="нет данных","x",$AZ$2-'Дата индикатора'!BA78)</f>
        <v>0</v>
      </c>
      <c r="BA77" s="42">
        <f>IF('Дата индикатора'!BB78="нет данных","x",$BA$2-'Дата индикатора'!BB78)</f>
        <v>0</v>
      </c>
      <c r="BB77" s="42">
        <f>IF('Дата индикатора'!BC78="нет данных","x",$BB$2-'Дата индикатора'!BC78)</f>
        <v>0</v>
      </c>
      <c r="BC77" s="42">
        <f>IF('Дата индикатора'!BD78="нет данных","x",$BC$2-'Дата индикатора'!BD78)</f>
        <v>0</v>
      </c>
      <c r="BD77" s="42">
        <f>IF('Дата индикатора'!BE78="нет данных","x",$BD$2-'Дата индикатора'!BE78)</f>
        <v>2</v>
      </c>
      <c r="BE77" s="42">
        <f>IF('Дата индикатора'!BF78="нет данных","x",$BE$2-'Дата индикатора'!BF78)</f>
        <v>2</v>
      </c>
      <c r="BF77" s="42">
        <f>IF('Дата индикатора'!BG78="нет данных","x",$BF$2-'Дата индикатора'!BG78)</f>
        <v>1</v>
      </c>
      <c r="BG77" s="42">
        <f>IF('Дата индикатора'!BH78="нет данных","x",$BG$2-'Дата индикатора'!BH78)</f>
        <v>0</v>
      </c>
      <c r="BH77" s="4">
        <f t="shared" si="9"/>
        <v>32</v>
      </c>
      <c r="BI77" s="43">
        <f t="shared" si="13"/>
        <v>0.55172413793103448</v>
      </c>
      <c r="BJ77" s="4">
        <f t="shared" si="10"/>
        <v>7</v>
      </c>
      <c r="BK77" s="43">
        <f t="shared" si="11"/>
        <v>2.0609038341357149</v>
      </c>
      <c r="BL77" s="45">
        <f t="shared" si="12"/>
        <v>0</v>
      </c>
    </row>
    <row r="78" spans="1:64" x14ac:dyDescent="0.25">
      <c r="A78" s="4" t="s">
        <v>121</v>
      </c>
      <c r="B78" s="42">
        <f>IF('Дата индикатора'!C79="нет данных","x",$B$2-'Дата индикатора'!C79)</f>
        <v>0</v>
      </c>
      <c r="C78" s="42">
        <f>IF('Дата индикатора'!D79="нет данных","x",$C$2-'Дата индикатора'!D79)</f>
        <v>0</v>
      </c>
      <c r="D78" s="42">
        <f>IF('Дата индикатора'!E79="нет данных","x",$C$2-'Дата индикатора'!E79)</f>
        <v>5</v>
      </c>
      <c r="E78" s="42">
        <f>IF('Дата индикатора'!F79="нет данных","x",$E$2-'Дата индикатора'!F79)</f>
        <v>5</v>
      </c>
      <c r="F78" s="42">
        <f>IF('Дата индикатора'!G79="нет данных","x",$F$2-'Дата индикатора'!G79)</f>
        <v>0</v>
      </c>
      <c r="G78" s="42">
        <f>IF('Дата индикатора'!H79="нет данных","x",$G$2-'Дата индикатора'!H79)</f>
        <v>0</v>
      </c>
      <c r="H78" s="42">
        <f>IF('Дата индикатора'!I79="нет данных","x",$H$2-'Дата индикатора'!I79)</f>
        <v>0</v>
      </c>
      <c r="I78" s="42">
        <f>IF('Дата индикатора'!J79="нет данных","x",$I$2-'Дата индикатора'!J79)</f>
        <v>0</v>
      </c>
      <c r="J78" s="42">
        <f>IF('Дата индикатора'!K79="нет данных","x",$J$2-'Дата индикатора'!K79)</f>
        <v>0</v>
      </c>
      <c r="K78" s="42">
        <f>IF('Дата индикатора'!L79="нет данных","x",$K$2-'Дата индикатора'!L79)</f>
        <v>0</v>
      </c>
      <c r="L78" s="42">
        <f>IF('Дата индикатора'!M79="нет данных","x",$L$2-'Дата индикатора'!M79)</f>
        <v>0</v>
      </c>
      <c r="M78" s="42">
        <f>IF('Дата индикатора'!N79="нет данных","x",$M$2-'Дата индикатора'!N79)</f>
        <v>0</v>
      </c>
      <c r="N78" s="42">
        <f>IF('Дата индикатора'!O79="нет данных","x",$N$2-'Дата индикатора'!O79)</f>
        <v>14</v>
      </c>
      <c r="O78" s="42">
        <f>IF('Дата индикатора'!P79="нет данных","x",$O$2-'Дата индикатора'!P79)</f>
        <v>3</v>
      </c>
      <c r="P78" s="42">
        <f>IF('Дата индикатора'!Q79="нет данных","x",$P$2-'Дата индикатора'!Q79)</f>
        <v>0</v>
      </c>
      <c r="Q78" s="42">
        <f>IF('Дата индикатора'!R79="нет данных","x",$Q$2-'Дата индикатора'!R79)</f>
        <v>0</v>
      </c>
      <c r="R78" s="42">
        <f>IF('Дата индикатора'!S79="нет данных","x",$R$2-'Дата индикатора'!S79)</f>
        <v>0</v>
      </c>
      <c r="S78" s="42">
        <f>IF('Дата индикатора'!T79="нет данных","x",$S$2-'Дата индикатора'!T79)</f>
        <v>0</v>
      </c>
      <c r="T78" s="42">
        <f>IF('Дата индикатора'!U79="нет данных","x",$T$2-'Дата индикатора'!U79)</f>
        <v>0</v>
      </c>
      <c r="U78" s="42">
        <f>IF('Дата индикатора'!V79="нет данных","x",$U$2-'Дата индикатора'!V79)</f>
        <v>0</v>
      </c>
      <c r="V78" s="42">
        <f>IF('Дата индикатора'!W79="нет данных","x",$V$2-'Дата индикатора'!W79)</f>
        <v>0</v>
      </c>
      <c r="W78" s="42">
        <f>IF('Дата индикатора'!X79="нет данных","x",$W$2-'Дата индикатора'!X79)</f>
        <v>0</v>
      </c>
      <c r="X78" s="42">
        <f>IF('Дата индикатора'!Y79="нет данных","x",$X$2-'Дата индикатора'!Y79)</f>
        <v>0</v>
      </c>
      <c r="Y78" s="42">
        <f>IF('Дата индикатора'!Z79="нет данных","x",$Y$2-'Дата индикатора'!Z79)</f>
        <v>0</v>
      </c>
      <c r="Z78" s="42">
        <f>IF('Дата индикатора'!AA79="нет данных","x",$Z$2-'Дата индикатора'!AA79)</f>
        <v>0</v>
      </c>
      <c r="AA78" s="42">
        <f>IF('Дата индикатора'!AB79="нет данных","x",$AA$2-'Дата индикатора'!AB79)</f>
        <v>0</v>
      </c>
      <c r="AB78" s="42">
        <f>IF('Дата индикатора'!AC79="нет данных","x",$AB$2-'Дата индикатора'!AC79)</f>
        <v>0</v>
      </c>
      <c r="AC78" s="42">
        <f>IF('Дата индикатора'!AD79="нет данных","x",$AC$2-'Дата индикатора'!AD79)</f>
        <v>0</v>
      </c>
      <c r="AD78" s="42">
        <f>IF('Дата индикатора'!AE79="нет данных","x",$AD$2-'Дата индикатора'!AE79)</f>
        <v>0</v>
      </c>
      <c r="AE78" s="42">
        <f>IF('Дата индикатора'!AF79="нет данных","x",$AE$2-'Дата индикатора'!AF79)</f>
        <v>0</v>
      </c>
      <c r="AF78" s="42">
        <f>IF('Дата индикатора'!AG79="нет данных","x",$AF$2-'Дата индикатора'!AG79)</f>
        <v>0</v>
      </c>
      <c r="AG78" s="42">
        <f>IF('Дата индикатора'!AH79="нет данных","x",$AG$2-'Дата индикатора'!AH79)</f>
        <v>0</v>
      </c>
      <c r="AH78" s="42">
        <f>IF('Дата индикатора'!AI79="нет данных","x",$AH$2-'Дата индикатора'!AI79)</f>
        <v>0</v>
      </c>
      <c r="AI78" s="42">
        <f>IF('Дата индикатора'!AJ79="нет данных","x",$AI$2-'Дата индикатора'!AJ79)</f>
        <v>0</v>
      </c>
      <c r="AJ78" s="42">
        <f>IF('Дата индикатора'!AK79="нет данных","x",$AJ$2-'Дата индикатора'!AK79)</f>
        <v>0</v>
      </c>
      <c r="AK78" s="42">
        <f>IF('Дата индикатора'!AL79="нет данных","x",$AK$2-'Дата индикатора'!AL79)</f>
        <v>0</v>
      </c>
      <c r="AL78" s="42">
        <f>IF('Дата индикатора'!AM79="нет данных","x",$AL$2-'Дата индикатора'!AM79)</f>
        <v>0</v>
      </c>
      <c r="AM78" s="42">
        <f>IF('Дата индикатора'!AN79="нет данных","x",$AM$2-'Дата индикатора'!AN79)</f>
        <v>0</v>
      </c>
      <c r="AN78" s="42">
        <f>IF('Дата индикатора'!AO79="нет данных","x",$AN$2-'Дата индикатора'!AO79)</f>
        <v>0</v>
      </c>
      <c r="AO78" s="42">
        <f>IF('Дата индикатора'!AP79="нет данных","x",$AO$2-'Дата индикатора'!AP79)</f>
        <v>0</v>
      </c>
      <c r="AP78" s="42">
        <f>IF('Дата индикатора'!AQ79="нет данных","x",$AP$2-'Дата индикатора'!AQ79)</f>
        <v>0</v>
      </c>
      <c r="AQ78" s="42">
        <f>IF('Дата индикатора'!AR79="нет данных","x",$AQ$2-'Дата индикатора'!AR79)</f>
        <v>0</v>
      </c>
      <c r="AR78" s="42">
        <f>IF('Дата индикатора'!AS79="нет данных","x",$AR$2-'Дата индикатора'!AS79)</f>
        <v>0</v>
      </c>
      <c r="AS78" s="42">
        <f>IF('Дата индикатора'!AT79="нет данных","x",$AS$2-'Дата индикатора'!AT79)</f>
        <v>0</v>
      </c>
      <c r="AT78" s="42">
        <f>IF('Дата индикатора'!AU79="нет данных","x",$AT$2-'Дата индикатора'!AU79)</f>
        <v>0</v>
      </c>
      <c r="AU78" s="42">
        <f>IF('Дата индикатора'!AV79="нет данных","x",$AU$2-'Дата индикатора'!AV79)</f>
        <v>0</v>
      </c>
      <c r="AV78" s="42">
        <f>IF('Дата индикатора'!AW79="нет данных","x",$AV$2-'Дата индикатора'!AW79)</f>
        <v>0</v>
      </c>
      <c r="AW78" s="42">
        <f>IF('Дата индикатора'!AX79="нет данных","x",$AW$2-'Дата индикатора'!AX79)</f>
        <v>0</v>
      </c>
      <c r="AX78" s="42">
        <f>IF('Дата индикатора'!AY79="нет данных","x",$AX$2-'Дата индикатора'!AY79)</f>
        <v>0</v>
      </c>
      <c r="AY78" s="42">
        <f>IF('Дата индикатора'!AZ79="нет данных","x",$AY$2-'Дата индикатора'!AZ79)</f>
        <v>0</v>
      </c>
      <c r="AZ78" s="42">
        <f>IF('Дата индикатора'!BA79="нет данных","x",$AZ$2-'Дата индикатора'!BA79)</f>
        <v>0</v>
      </c>
      <c r="BA78" s="42">
        <f>IF('Дата индикатора'!BB79="нет данных","x",$BA$2-'Дата индикатора'!BB79)</f>
        <v>0</v>
      </c>
      <c r="BB78" s="42">
        <f>IF('Дата индикатора'!BC79="нет данных","x",$BB$2-'Дата индикатора'!BC79)</f>
        <v>0</v>
      </c>
      <c r="BC78" s="42">
        <f>IF('Дата индикатора'!BD79="нет данных","x",$BC$2-'Дата индикатора'!BD79)</f>
        <v>0</v>
      </c>
      <c r="BD78" s="42">
        <f>IF('Дата индикатора'!BE79="нет данных","x",$BD$2-'Дата индикатора'!BE79)</f>
        <v>2</v>
      </c>
      <c r="BE78" s="42">
        <f>IF('Дата индикатора'!BF79="нет данных","x",$BE$2-'Дата индикатора'!BF79)</f>
        <v>2</v>
      </c>
      <c r="BF78" s="42">
        <f>IF('Дата индикатора'!BG79="нет данных","x",$BF$2-'Дата индикатора'!BG79)</f>
        <v>1</v>
      </c>
      <c r="BG78" s="42">
        <f>IF('Дата индикатора'!BH79="нет данных","x",$BG$2-'Дата индикатора'!BH79)</f>
        <v>0</v>
      </c>
      <c r="BH78" s="4">
        <f t="shared" si="9"/>
        <v>32</v>
      </c>
      <c r="BI78" s="43">
        <f t="shared" si="13"/>
        <v>0.55172413793103448</v>
      </c>
      <c r="BJ78" s="4">
        <f t="shared" si="10"/>
        <v>7</v>
      </c>
      <c r="BK78" s="43">
        <f t="shared" si="11"/>
        <v>2.0609038341357149</v>
      </c>
      <c r="BL78" s="45">
        <f t="shared" si="12"/>
        <v>0</v>
      </c>
    </row>
    <row r="79" spans="1:64" x14ac:dyDescent="0.25">
      <c r="A79" s="4" t="s">
        <v>122</v>
      </c>
      <c r="B79" s="42">
        <f>IF('Дата индикатора'!C80="нет данных","x",$B$2-'Дата индикатора'!C80)</f>
        <v>0</v>
      </c>
      <c r="C79" s="42">
        <f>IF('Дата индикатора'!D80="нет данных","x",$C$2-'Дата индикатора'!D80)</f>
        <v>0</v>
      </c>
      <c r="D79" s="42">
        <f>IF('Дата индикатора'!E80="нет данных","x",$C$2-'Дата индикатора'!E80)</f>
        <v>5</v>
      </c>
      <c r="E79" s="42">
        <f>IF('Дата индикатора'!F80="нет данных","x",$E$2-'Дата индикатора'!F80)</f>
        <v>5</v>
      </c>
      <c r="F79" s="42">
        <f>IF('Дата индикатора'!G80="нет данных","x",$F$2-'Дата индикатора'!G80)</f>
        <v>0</v>
      </c>
      <c r="G79" s="42">
        <f>IF('Дата индикатора'!H80="нет данных","x",$G$2-'Дата индикатора'!H80)</f>
        <v>0</v>
      </c>
      <c r="H79" s="42">
        <f>IF('Дата индикатора'!I80="нет данных","x",$H$2-'Дата индикатора'!I80)</f>
        <v>0</v>
      </c>
      <c r="I79" s="42">
        <f>IF('Дата индикатора'!J80="нет данных","x",$I$2-'Дата индикатора'!J80)</f>
        <v>0</v>
      </c>
      <c r="J79" s="42">
        <f>IF('Дата индикатора'!K80="нет данных","x",$J$2-'Дата индикатора'!K80)</f>
        <v>0</v>
      </c>
      <c r="K79" s="42">
        <f>IF('Дата индикатора'!L80="нет данных","x",$K$2-'Дата индикатора'!L80)</f>
        <v>0</v>
      </c>
      <c r="L79" s="42">
        <f>IF('Дата индикатора'!M80="нет данных","x",$L$2-'Дата индикатора'!M80)</f>
        <v>0</v>
      </c>
      <c r="M79" s="42">
        <f>IF('Дата индикатора'!N80="нет данных","x",$M$2-'Дата индикатора'!N80)</f>
        <v>0</v>
      </c>
      <c r="N79" s="42">
        <f>IF('Дата индикатора'!O80="нет данных","x",$N$2-'Дата индикатора'!O80)</f>
        <v>14</v>
      </c>
      <c r="O79" s="42">
        <f>IF('Дата индикатора'!P80="нет данных","x",$O$2-'Дата индикатора'!P80)</f>
        <v>3</v>
      </c>
      <c r="P79" s="42">
        <f>IF('Дата индикатора'!Q80="нет данных","x",$P$2-'Дата индикатора'!Q80)</f>
        <v>0</v>
      </c>
      <c r="Q79" s="42">
        <f>IF('Дата индикатора'!R80="нет данных","x",$Q$2-'Дата индикатора'!R80)</f>
        <v>0</v>
      </c>
      <c r="R79" s="42">
        <f>IF('Дата индикатора'!S80="нет данных","x",$R$2-'Дата индикатора'!S80)</f>
        <v>0</v>
      </c>
      <c r="S79" s="42">
        <f>IF('Дата индикатора'!T80="нет данных","x",$S$2-'Дата индикатора'!T80)</f>
        <v>0</v>
      </c>
      <c r="T79" s="42">
        <f>IF('Дата индикатора'!U80="нет данных","x",$T$2-'Дата индикатора'!U80)</f>
        <v>0</v>
      </c>
      <c r="U79" s="42">
        <f>IF('Дата индикатора'!V80="нет данных","x",$U$2-'Дата индикатора'!V80)</f>
        <v>0</v>
      </c>
      <c r="V79" s="42">
        <f>IF('Дата индикатора'!W80="нет данных","x",$V$2-'Дата индикатора'!W80)</f>
        <v>0</v>
      </c>
      <c r="W79" s="42">
        <f>IF('Дата индикатора'!X80="нет данных","x",$W$2-'Дата индикатора'!X80)</f>
        <v>0</v>
      </c>
      <c r="X79" s="42">
        <f>IF('Дата индикатора'!Y80="нет данных","x",$X$2-'Дата индикатора'!Y80)</f>
        <v>0</v>
      </c>
      <c r="Y79" s="42">
        <f>IF('Дата индикатора'!Z80="нет данных","x",$Y$2-'Дата индикатора'!Z80)</f>
        <v>0</v>
      </c>
      <c r="Z79" s="42">
        <f>IF('Дата индикатора'!AA80="нет данных","x",$Z$2-'Дата индикатора'!AA80)</f>
        <v>0</v>
      </c>
      <c r="AA79" s="42">
        <f>IF('Дата индикатора'!AB80="нет данных","x",$AA$2-'Дата индикатора'!AB80)</f>
        <v>0</v>
      </c>
      <c r="AB79" s="42">
        <f>IF('Дата индикатора'!AC80="нет данных","x",$AB$2-'Дата индикатора'!AC80)</f>
        <v>0</v>
      </c>
      <c r="AC79" s="42">
        <f>IF('Дата индикатора'!AD80="нет данных","x",$AC$2-'Дата индикатора'!AD80)</f>
        <v>0</v>
      </c>
      <c r="AD79" s="42">
        <f>IF('Дата индикатора'!AE80="нет данных","x",$AD$2-'Дата индикатора'!AE80)</f>
        <v>0</v>
      </c>
      <c r="AE79" s="42">
        <f>IF('Дата индикатора'!AF80="нет данных","x",$AE$2-'Дата индикатора'!AF80)</f>
        <v>0</v>
      </c>
      <c r="AF79" s="42">
        <f>IF('Дата индикатора'!AG80="нет данных","x",$AF$2-'Дата индикатора'!AG80)</f>
        <v>0</v>
      </c>
      <c r="AG79" s="42">
        <f>IF('Дата индикатора'!AH80="нет данных","x",$AG$2-'Дата индикатора'!AH80)</f>
        <v>0</v>
      </c>
      <c r="AH79" s="42">
        <f>IF('Дата индикатора'!AI80="нет данных","x",$AH$2-'Дата индикатора'!AI80)</f>
        <v>0</v>
      </c>
      <c r="AI79" s="42">
        <f>IF('Дата индикатора'!AJ80="нет данных","x",$AI$2-'Дата индикатора'!AJ80)</f>
        <v>0</v>
      </c>
      <c r="AJ79" s="42">
        <f>IF('Дата индикатора'!AK80="нет данных","x",$AJ$2-'Дата индикатора'!AK80)</f>
        <v>0</v>
      </c>
      <c r="AK79" s="42">
        <f>IF('Дата индикатора'!AL80="нет данных","x",$AK$2-'Дата индикатора'!AL80)</f>
        <v>0</v>
      </c>
      <c r="AL79" s="42">
        <f>IF('Дата индикатора'!AM80="нет данных","x",$AL$2-'Дата индикатора'!AM80)</f>
        <v>0</v>
      </c>
      <c r="AM79" s="42">
        <f>IF('Дата индикатора'!AN80="нет данных","x",$AM$2-'Дата индикатора'!AN80)</f>
        <v>0</v>
      </c>
      <c r="AN79" s="42">
        <f>IF('Дата индикатора'!AO80="нет данных","x",$AN$2-'Дата индикатора'!AO80)</f>
        <v>0</v>
      </c>
      <c r="AO79" s="42">
        <f>IF('Дата индикатора'!AP80="нет данных","x",$AO$2-'Дата индикатора'!AP80)</f>
        <v>0</v>
      </c>
      <c r="AP79" s="42">
        <f>IF('Дата индикатора'!AQ80="нет данных","x",$AP$2-'Дата индикатора'!AQ80)</f>
        <v>0</v>
      </c>
      <c r="AQ79" s="42">
        <f>IF('Дата индикатора'!AR80="нет данных","x",$AQ$2-'Дата индикатора'!AR80)</f>
        <v>0</v>
      </c>
      <c r="AR79" s="42">
        <f>IF('Дата индикатора'!AS80="нет данных","x",$AR$2-'Дата индикатора'!AS80)</f>
        <v>0</v>
      </c>
      <c r="AS79" s="42">
        <f>IF('Дата индикатора'!AT80="нет данных","x",$AS$2-'Дата индикатора'!AT80)</f>
        <v>0</v>
      </c>
      <c r="AT79" s="42">
        <f>IF('Дата индикатора'!AU80="нет данных","x",$AT$2-'Дата индикатора'!AU80)</f>
        <v>0</v>
      </c>
      <c r="AU79" s="42">
        <f>IF('Дата индикатора'!AV80="нет данных","x",$AU$2-'Дата индикатора'!AV80)</f>
        <v>0</v>
      </c>
      <c r="AV79" s="42">
        <f>IF('Дата индикатора'!AW80="нет данных","x",$AV$2-'Дата индикатора'!AW80)</f>
        <v>0</v>
      </c>
      <c r="AW79" s="42">
        <f>IF('Дата индикатора'!AX80="нет данных","x",$AW$2-'Дата индикатора'!AX80)</f>
        <v>0</v>
      </c>
      <c r="AX79" s="42">
        <f>IF('Дата индикатора'!AY80="нет данных","x",$AX$2-'Дата индикатора'!AY80)</f>
        <v>0</v>
      </c>
      <c r="AY79" s="42">
        <f>IF('Дата индикатора'!AZ80="нет данных","x",$AY$2-'Дата индикатора'!AZ80)</f>
        <v>0</v>
      </c>
      <c r="AZ79" s="42">
        <f>IF('Дата индикатора'!BA80="нет данных","x",$AZ$2-'Дата индикатора'!BA80)</f>
        <v>0</v>
      </c>
      <c r="BA79" s="42">
        <f>IF('Дата индикатора'!BB80="нет данных","x",$BA$2-'Дата индикатора'!BB80)</f>
        <v>0</v>
      </c>
      <c r="BB79" s="42">
        <f>IF('Дата индикатора'!BC80="нет данных","x",$BB$2-'Дата индикатора'!BC80)</f>
        <v>0</v>
      </c>
      <c r="BC79" s="42">
        <f>IF('Дата индикатора'!BD80="нет данных","x",$BC$2-'Дата индикатора'!BD80)</f>
        <v>0</v>
      </c>
      <c r="BD79" s="42">
        <f>IF('Дата индикатора'!BE80="нет данных","x",$BD$2-'Дата индикатора'!BE80)</f>
        <v>2</v>
      </c>
      <c r="BE79" s="42">
        <f>IF('Дата индикатора'!BF80="нет данных","x",$BE$2-'Дата индикатора'!BF80)</f>
        <v>2</v>
      </c>
      <c r="BF79" s="42">
        <f>IF('Дата индикатора'!BG80="нет данных","x",$BF$2-'Дата индикатора'!BG80)</f>
        <v>1</v>
      </c>
      <c r="BG79" s="42">
        <f>IF('Дата индикатора'!BH80="нет данных","x",$BG$2-'Дата индикатора'!BH80)</f>
        <v>0</v>
      </c>
      <c r="BH79" s="4">
        <f t="shared" si="9"/>
        <v>32</v>
      </c>
      <c r="BI79" s="43">
        <f t="shared" si="13"/>
        <v>0.55172413793103448</v>
      </c>
      <c r="BJ79" s="4">
        <f t="shared" si="10"/>
        <v>7</v>
      </c>
      <c r="BK79" s="43">
        <f t="shared" si="11"/>
        <v>2.0609038341357149</v>
      </c>
      <c r="BL79" s="45">
        <f t="shared" si="12"/>
        <v>0</v>
      </c>
    </row>
    <row r="80" spans="1:64" x14ac:dyDescent="0.25">
      <c r="A80" s="4" t="s">
        <v>120</v>
      </c>
      <c r="B80" s="42">
        <f>IF('Дата индикатора'!C81="нет данных","x",$B$2-'Дата индикатора'!C81)</f>
        <v>0</v>
      </c>
      <c r="C80" s="42">
        <f>IF('Дата индикатора'!D81="нет данных","x",$C$2-'Дата индикатора'!D81)</f>
        <v>0</v>
      </c>
      <c r="D80" s="42">
        <f>IF('Дата индикатора'!E81="нет данных","x",$C$2-'Дата индикатора'!E81)</f>
        <v>5</v>
      </c>
      <c r="E80" s="42">
        <f>IF('Дата индикатора'!F81="нет данных","x",$E$2-'Дата индикатора'!F81)</f>
        <v>5</v>
      </c>
      <c r="F80" s="42">
        <f>IF('Дата индикатора'!G81="нет данных","x",$F$2-'Дата индикатора'!G81)</f>
        <v>0</v>
      </c>
      <c r="G80" s="42">
        <f>IF('Дата индикатора'!H81="нет данных","x",$G$2-'Дата индикатора'!H81)</f>
        <v>0</v>
      </c>
      <c r="H80" s="42">
        <f>IF('Дата индикатора'!I81="нет данных","x",$H$2-'Дата индикатора'!I81)</f>
        <v>0</v>
      </c>
      <c r="I80" s="42">
        <f>IF('Дата индикатора'!J81="нет данных","x",$I$2-'Дата индикатора'!J81)</f>
        <v>0</v>
      </c>
      <c r="J80" s="42">
        <f>IF('Дата индикатора'!K81="нет данных","x",$J$2-'Дата индикатора'!K81)</f>
        <v>0</v>
      </c>
      <c r="K80" s="42">
        <f>IF('Дата индикатора'!L81="нет данных","x",$K$2-'Дата индикатора'!L81)</f>
        <v>0</v>
      </c>
      <c r="L80" s="42">
        <f>IF('Дата индикатора'!M81="нет данных","x",$L$2-'Дата индикатора'!M81)</f>
        <v>0</v>
      </c>
      <c r="M80" s="42">
        <f>IF('Дата индикатора'!N81="нет данных","x",$M$2-'Дата индикатора'!N81)</f>
        <v>0</v>
      </c>
      <c r="N80" s="42">
        <f>IF('Дата индикатора'!O81="нет данных","x",$N$2-'Дата индикатора'!O81)</f>
        <v>14</v>
      </c>
      <c r="O80" s="42">
        <f>IF('Дата индикатора'!P81="нет данных","x",$O$2-'Дата индикатора'!P81)</f>
        <v>3</v>
      </c>
      <c r="P80" s="42">
        <f>IF('Дата индикатора'!Q81="нет данных","x",$P$2-'Дата индикатора'!Q81)</f>
        <v>0</v>
      </c>
      <c r="Q80" s="42">
        <f>IF('Дата индикатора'!R81="нет данных","x",$Q$2-'Дата индикатора'!R81)</f>
        <v>0</v>
      </c>
      <c r="R80" s="42">
        <f>IF('Дата индикатора'!S81="нет данных","x",$R$2-'Дата индикатора'!S81)</f>
        <v>0</v>
      </c>
      <c r="S80" s="42">
        <f>IF('Дата индикатора'!T81="нет данных","x",$S$2-'Дата индикатора'!T81)</f>
        <v>0</v>
      </c>
      <c r="T80" s="42">
        <f>IF('Дата индикатора'!U81="нет данных","x",$T$2-'Дата индикатора'!U81)</f>
        <v>0</v>
      </c>
      <c r="U80" s="42">
        <f>IF('Дата индикатора'!V81="нет данных","x",$U$2-'Дата индикатора'!V81)</f>
        <v>0</v>
      </c>
      <c r="V80" s="42">
        <f>IF('Дата индикатора'!W81="нет данных","x",$V$2-'Дата индикатора'!W81)</f>
        <v>0</v>
      </c>
      <c r="W80" s="42">
        <f>IF('Дата индикатора'!X81="нет данных","x",$W$2-'Дата индикатора'!X81)</f>
        <v>0</v>
      </c>
      <c r="X80" s="42">
        <f>IF('Дата индикатора'!Y81="нет данных","x",$X$2-'Дата индикатора'!Y81)</f>
        <v>0</v>
      </c>
      <c r="Y80" s="42">
        <f>IF('Дата индикатора'!Z81="нет данных","x",$Y$2-'Дата индикатора'!Z81)</f>
        <v>0</v>
      </c>
      <c r="Z80" s="42">
        <f>IF('Дата индикатора'!AA81="нет данных","x",$Z$2-'Дата индикатора'!AA81)</f>
        <v>0</v>
      </c>
      <c r="AA80" s="42">
        <f>IF('Дата индикатора'!AB81="нет данных","x",$AA$2-'Дата индикатора'!AB81)</f>
        <v>0</v>
      </c>
      <c r="AB80" s="42">
        <f>IF('Дата индикатора'!AC81="нет данных","x",$AB$2-'Дата индикатора'!AC81)</f>
        <v>0</v>
      </c>
      <c r="AC80" s="42">
        <f>IF('Дата индикатора'!AD81="нет данных","x",$AC$2-'Дата индикатора'!AD81)</f>
        <v>0</v>
      </c>
      <c r="AD80" s="42">
        <f>IF('Дата индикатора'!AE81="нет данных","x",$AD$2-'Дата индикатора'!AE81)</f>
        <v>0</v>
      </c>
      <c r="AE80" s="42">
        <f>IF('Дата индикатора'!AF81="нет данных","x",$AE$2-'Дата индикатора'!AF81)</f>
        <v>0</v>
      </c>
      <c r="AF80" s="42">
        <f>IF('Дата индикатора'!AG81="нет данных","x",$AF$2-'Дата индикатора'!AG81)</f>
        <v>0</v>
      </c>
      <c r="AG80" s="42">
        <f>IF('Дата индикатора'!AH81="нет данных","x",$AG$2-'Дата индикатора'!AH81)</f>
        <v>0</v>
      </c>
      <c r="AH80" s="42">
        <f>IF('Дата индикатора'!AI81="нет данных","x",$AH$2-'Дата индикатора'!AI81)</f>
        <v>0</v>
      </c>
      <c r="AI80" s="42">
        <f>IF('Дата индикатора'!AJ81="нет данных","x",$AI$2-'Дата индикатора'!AJ81)</f>
        <v>0</v>
      </c>
      <c r="AJ80" s="42">
        <f>IF('Дата индикатора'!AK81="нет данных","x",$AJ$2-'Дата индикатора'!AK81)</f>
        <v>0</v>
      </c>
      <c r="AK80" s="42">
        <f>IF('Дата индикатора'!AL81="нет данных","x",$AK$2-'Дата индикатора'!AL81)</f>
        <v>0</v>
      </c>
      <c r="AL80" s="42">
        <f>IF('Дата индикатора'!AM81="нет данных","x",$AL$2-'Дата индикатора'!AM81)</f>
        <v>0</v>
      </c>
      <c r="AM80" s="42">
        <f>IF('Дата индикатора'!AN81="нет данных","x",$AM$2-'Дата индикатора'!AN81)</f>
        <v>0</v>
      </c>
      <c r="AN80" s="42">
        <f>IF('Дата индикатора'!AO81="нет данных","x",$AN$2-'Дата индикатора'!AO81)</f>
        <v>0</v>
      </c>
      <c r="AO80" s="42">
        <f>IF('Дата индикатора'!AP81="нет данных","x",$AO$2-'Дата индикатора'!AP81)</f>
        <v>0</v>
      </c>
      <c r="AP80" s="42">
        <f>IF('Дата индикатора'!AQ81="нет данных","x",$AP$2-'Дата индикатора'!AQ81)</f>
        <v>0</v>
      </c>
      <c r="AQ80" s="42">
        <f>IF('Дата индикатора'!AR81="нет данных","x",$AQ$2-'Дата индикатора'!AR81)</f>
        <v>0</v>
      </c>
      <c r="AR80" s="42">
        <f>IF('Дата индикатора'!AS81="нет данных","x",$AR$2-'Дата индикатора'!AS81)</f>
        <v>0</v>
      </c>
      <c r="AS80" s="42">
        <f>IF('Дата индикатора'!AT81="нет данных","x",$AS$2-'Дата индикатора'!AT81)</f>
        <v>0</v>
      </c>
      <c r="AT80" s="42">
        <f>IF('Дата индикатора'!AU81="нет данных","x",$AT$2-'Дата индикатора'!AU81)</f>
        <v>0</v>
      </c>
      <c r="AU80" s="42">
        <f>IF('Дата индикатора'!AV81="нет данных","x",$AU$2-'Дата индикатора'!AV81)</f>
        <v>0</v>
      </c>
      <c r="AV80" s="42">
        <f>IF('Дата индикатора'!AW81="нет данных","x",$AV$2-'Дата индикатора'!AW81)</f>
        <v>0</v>
      </c>
      <c r="AW80" s="42">
        <f>IF('Дата индикатора'!AX81="нет данных","x",$AW$2-'Дата индикатора'!AX81)</f>
        <v>0</v>
      </c>
      <c r="AX80" s="42">
        <f>IF('Дата индикатора'!AY81="нет данных","x",$AX$2-'Дата индикатора'!AY81)</f>
        <v>0</v>
      </c>
      <c r="AY80" s="42">
        <f>IF('Дата индикатора'!AZ81="нет данных","x",$AY$2-'Дата индикатора'!AZ81)</f>
        <v>0</v>
      </c>
      <c r="AZ80" s="42">
        <f>IF('Дата индикатора'!BA81="нет данных","x",$AZ$2-'Дата индикатора'!BA81)</f>
        <v>0</v>
      </c>
      <c r="BA80" s="42">
        <f>IF('Дата индикатора'!BB81="нет данных","x",$BA$2-'Дата индикатора'!BB81)</f>
        <v>0</v>
      </c>
      <c r="BB80" s="42">
        <f>IF('Дата индикатора'!BC81="нет данных","x",$BB$2-'Дата индикатора'!BC81)</f>
        <v>0</v>
      </c>
      <c r="BC80" s="42">
        <f>IF('Дата индикатора'!BD81="нет данных","x",$BC$2-'Дата индикатора'!BD81)</f>
        <v>0</v>
      </c>
      <c r="BD80" s="42">
        <f>IF('Дата индикатора'!BE81="нет данных","x",$BD$2-'Дата индикатора'!BE81)</f>
        <v>2</v>
      </c>
      <c r="BE80" s="42">
        <f>IF('Дата индикатора'!BF81="нет данных","x",$BE$2-'Дата индикатора'!BF81)</f>
        <v>2</v>
      </c>
      <c r="BF80" s="42">
        <f>IF('Дата индикатора'!BG81="нет данных","x",$BF$2-'Дата индикатора'!BG81)</f>
        <v>1</v>
      </c>
      <c r="BG80" s="42">
        <f>IF('Дата индикатора'!BH81="нет данных","x",$BG$2-'Дата индикатора'!BH81)</f>
        <v>0</v>
      </c>
      <c r="BH80" s="4">
        <f t="shared" si="9"/>
        <v>32</v>
      </c>
      <c r="BI80" s="43">
        <f t="shared" si="13"/>
        <v>0.55172413793103448</v>
      </c>
      <c r="BJ80" s="4">
        <f t="shared" si="10"/>
        <v>7</v>
      </c>
      <c r="BK80" s="43">
        <f t="shared" si="11"/>
        <v>2.0609038341357149</v>
      </c>
      <c r="BL80" s="45">
        <f t="shared" si="12"/>
        <v>0</v>
      </c>
    </row>
    <row r="81" spans="1:64" x14ac:dyDescent="0.25">
      <c r="A81" s="4" t="s">
        <v>124</v>
      </c>
      <c r="B81" s="42">
        <f>IF('Дата индикатора'!C82="нет данных","x",$B$2-'Дата индикатора'!C82)</f>
        <v>0</v>
      </c>
      <c r="C81" s="42">
        <f>IF('Дата индикатора'!D82="нет данных","x",$C$2-'Дата индикатора'!D82)</f>
        <v>0</v>
      </c>
      <c r="D81" s="42">
        <f>IF('Дата индикатора'!E82="нет данных","x",$C$2-'Дата индикатора'!E82)</f>
        <v>5</v>
      </c>
      <c r="E81" s="42">
        <f>IF('Дата индикатора'!F82="нет данных","x",$E$2-'Дата индикатора'!F82)</f>
        <v>5</v>
      </c>
      <c r="F81" s="42">
        <f>IF('Дата индикатора'!G82="нет данных","x",$F$2-'Дата индикатора'!G82)</f>
        <v>0</v>
      </c>
      <c r="G81" s="42">
        <f>IF('Дата индикатора'!H82="нет данных","x",$G$2-'Дата индикатора'!H82)</f>
        <v>0</v>
      </c>
      <c r="H81" s="42">
        <f>IF('Дата индикатора'!I82="нет данных","x",$H$2-'Дата индикатора'!I82)</f>
        <v>0</v>
      </c>
      <c r="I81" s="42">
        <f>IF('Дата индикатора'!J82="нет данных","x",$I$2-'Дата индикатора'!J82)</f>
        <v>0</v>
      </c>
      <c r="J81" s="42">
        <f>IF('Дата индикатора'!K82="нет данных","x",$J$2-'Дата индикатора'!K82)</f>
        <v>0</v>
      </c>
      <c r="K81" s="42">
        <f>IF('Дата индикатора'!L82="нет данных","x",$K$2-'Дата индикатора'!L82)</f>
        <v>0</v>
      </c>
      <c r="L81" s="42">
        <f>IF('Дата индикатора'!M82="нет данных","x",$L$2-'Дата индикатора'!M82)</f>
        <v>0</v>
      </c>
      <c r="M81" s="42">
        <f>IF('Дата индикатора'!N82="нет данных","x",$M$2-'Дата индикатора'!N82)</f>
        <v>0</v>
      </c>
      <c r="N81" s="42">
        <f>IF('Дата индикатора'!O82="нет данных","x",$N$2-'Дата индикатора'!O82)</f>
        <v>14</v>
      </c>
      <c r="O81" s="42">
        <f>IF('Дата индикатора'!P82="нет данных","x",$O$2-'Дата индикатора'!P82)</f>
        <v>3</v>
      </c>
      <c r="P81" s="42">
        <f>IF('Дата индикатора'!Q82="нет данных","x",$P$2-'Дата индикатора'!Q82)</f>
        <v>0</v>
      </c>
      <c r="Q81" s="42">
        <f>IF('Дата индикатора'!R82="нет данных","x",$Q$2-'Дата индикатора'!R82)</f>
        <v>0</v>
      </c>
      <c r="R81" s="42">
        <f>IF('Дата индикатора'!S82="нет данных","x",$R$2-'Дата индикатора'!S82)</f>
        <v>0</v>
      </c>
      <c r="S81" s="42">
        <f>IF('Дата индикатора'!T82="нет данных","x",$S$2-'Дата индикатора'!T82)</f>
        <v>0</v>
      </c>
      <c r="T81" s="42">
        <f>IF('Дата индикатора'!U82="нет данных","x",$T$2-'Дата индикатора'!U82)</f>
        <v>0</v>
      </c>
      <c r="U81" s="42">
        <f>IF('Дата индикатора'!V82="нет данных","x",$U$2-'Дата индикатора'!V82)</f>
        <v>0</v>
      </c>
      <c r="V81" s="42">
        <f>IF('Дата индикатора'!W82="нет данных","x",$V$2-'Дата индикатора'!W82)</f>
        <v>0</v>
      </c>
      <c r="W81" s="42">
        <f>IF('Дата индикатора'!X82="нет данных","x",$W$2-'Дата индикатора'!X82)</f>
        <v>0</v>
      </c>
      <c r="X81" s="42">
        <f>IF('Дата индикатора'!Y82="нет данных","x",$X$2-'Дата индикатора'!Y82)</f>
        <v>0</v>
      </c>
      <c r="Y81" s="42">
        <f>IF('Дата индикатора'!Z82="нет данных","x",$Y$2-'Дата индикатора'!Z82)</f>
        <v>0</v>
      </c>
      <c r="Z81" s="42">
        <f>IF('Дата индикатора'!AA82="нет данных","x",$Z$2-'Дата индикатора'!AA82)</f>
        <v>0</v>
      </c>
      <c r="AA81" s="42">
        <f>IF('Дата индикатора'!AB82="нет данных","x",$AA$2-'Дата индикатора'!AB82)</f>
        <v>0</v>
      </c>
      <c r="AB81" s="42">
        <f>IF('Дата индикатора'!AC82="нет данных","x",$AB$2-'Дата индикатора'!AC82)</f>
        <v>0</v>
      </c>
      <c r="AC81" s="42">
        <f>IF('Дата индикатора'!AD82="нет данных","x",$AC$2-'Дата индикатора'!AD82)</f>
        <v>0</v>
      </c>
      <c r="AD81" s="42">
        <f>IF('Дата индикатора'!AE82="нет данных","x",$AD$2-'Дата индикатора'!AE82)</f>
        <v>0</v>
      </c>
      <c r="AE81" s="42">
        <f>IF('Дата индикатора'!AF82="нет данных","x",$AE$2-'Дата индикатора'!AF82)</f>
        <v>0</v>
      </c>
      <c r="AF81" s="42">
        <f>IF('Дата индикатора'!AG82="нет данных","x",$AF$2-'Дата индикатора'!AG82)</f>
        <v>0</v>
      </c>
      <c r="AG81" s="42">
        <f>IF('Дата индикатора'!AH82="нет данных","x",$AG$2-'Дата индикатора'!AH82)</f>
        <v>0</v>
      </c>
      <c r="AH81" s="42">
        <f>IF('Дата индикатора'!AI82="нет данных","x",$AH$2-'Дата индикатора'!AI82)</f>
        <v>0</v>
      </c>
      <c r="AI81" s="42">
        <f>IF('Дата индикатора'!AJ82="нет данных","x",$AI$2-'Дата индикатора'!AJ82)</f>
        <v>0</v>
      </c>
      <c r="AJ81" s="42">
        <f>IF('Дата индикатора'!AK82="нет данных","x",$AJ$2-'Дата индикатора'!AK82)</f>
        <v>0</v>
      </c>
      <c r="AK81" s="42">
        <f>IF('Дата индикатора'!AL82="нет данных","x",$AK$2-'Дата индикатора'!AL82)</f>
        <v>0</v>
      </c>
      <c r="AL81" s="42">
        <f>IF('Дата индикатора'!AM82="нет данных","x",$AL$2-'Дата индикатора'!AM82)</f>
        <v>0</v>
      </c>
      <c r="AM81" s="42">
        <f>IF('Дата индикатора'!AN82="нет данных","x",$AM$2-'Дата индикатора'!AN82)</f>
        <v>0</v>
      </c>
      <c r="AN81" s="42">
        <f>IF('Дата индикатора'!AO82="нет данных","x",$AN$2-'Дата индикатора'!AO82)</f>
        <v>0</v>
      </c>
      <c r="AO81" s="42">
        <f>IF('Дата индикатора'!AP82="нет данных","x",$AO$2-'Дата индикатора'!AP82)</f>
        <v>0</v>
      </c>
      <c r="AP81" s="42">
        <f>IF('Дата индикатора'!AQ82="нет данных","x",$AP$2-'Дата индикатора'!AQ82)</f>
        <v>0</v>
      </c>
      <c r="AQ81" s="42">
        <f>IF('Дата индикатора'!AR82="нет данных","x",$AQ$2-'Дата индикатора'!AR82)</f>
        <v>0</v>
      </c>
      <c r="AR81" s="42">
        <f>IF('Дата индикатора'!AS82="нет данных","x",$AR$2-'Дата индикатора'!AS82)</f>
        <v>0</v>
      </c>
      <c r="AS81" s="42">
        <f>IF('Дата индикатора'!AT82="нет данных","x",$AS$2-'Дата индикатора'!AT82)</f>
        <v>0</v>
      </c>
      <c r="AT81" s="42">
        <f>IF('Дата индикатора'!AU82="нет данных","x",$AT$2-'Дата индикатора'!AU82)</f>
        <v>0</v>
      </c>
      <c r="AU81" s="42">
        <f>IF('Дата индикатора'!AV82="нет данных","x",$AU$2-'Дата индикатора'!AV82)</f>
        <v>0</v>
      </c>
      <c r="AV81" s="42">
        <f>IF('Дата индикатора'!AW82="нет данных","x",$AV$2-'Дата индикатора'!AW82)</f>
        <v>0</v>
      </c>
      <c r="AW81" s="42">
        <f>IF('Дата индикатора'!AX82="нет данных","x",$AW$2-'Дата индикатора'!AX82)</f>
        <v>0</v>
      </c>
      <c r="AX81" s="42">
        <f>IF('Дата индикатора'!AY82="нет данных","x",$AX$2-'Дата индикатора'!AY82)</f>
        <v>0</v>
      </c>
      <c r="AY81" s="42">
        <f>IF('Дата индикатора'!AZ82="нет данных","x",$AY$2-'Дата индикатора'!AZ82)</f>
        <v>0</v>
      </c>
      <c r="AZ81" s="42">
        <f>IF('Дата индикатора'!BA82="нет данных","x",$AZ$2-'Дата индикатора'!BA82)</f>
        <v>0</v>
      </c>
      <c r="BA81" s="42">
        <f>IF('Дата индикатора'!BB82="нет данных","x",$BA$2-'Дата индикатора'!BB82)</f>
        <v>0</v>
      </c>
      <c r="BB81" s="42">
        <f>IF('Дата индикатора'!BC82="нет данных","x",$BB$2-'Дата индикатора'!BC82)</f>
        <v>0</v>
      </c>
      <c r="BC81" s="42">
        <f>IF('Дата индикатора'!BD82="нет данных","x",$BC$2-'Дата индикатора'!BD82)</f>
        <v>0</v>
      </c>
      <c r="BD81" s="42">
        <f>IF('Дата индикатора'!BE82="нет данных","x",$BD$2-'Дата индикатора'!BE82)</f>
        <v>2</v>
      </c>
      <c r="BE81" s="42">
        <f>IF('Дата индикатора'!BF82="нет данных","x",$BE$2-'Дата индикатора'!BF82)</f>
        <v>2</v>
      </c>
      <c r="BF81" s="42">
        <f>IF('Дата индикатора'!BG82="нет данных","x",$BF$2-'Дата индикатора'!BG82)</f>
        <v>1</v>
      </c>
      <c r="BG81" s="42">
        <f>IF('Дата индикатора'!BH82="нет данных","x",$BG$2-'Дата индикатора'!BH82)</f>
        <v>0</v>
      </c>
      <c r="BH81" s="4">
        <f t="shared" si="9"/>
        <v>32</v>
      </c>
      <c r="BI81" s="43">
        <f t="shared" si="13"/>
        <v>0.55172413793103448</v>
      </c>
      <c r="BJ81" s="4">
        <f t="shared" si="10"/>
        <v>7</v>
      </c>
      <c r="BK81" s="43">
        <f t="shared" si="11"/>
        <v>2.0609038341357149</v>
      </c>
      <c r="BL81" s="45">
        <f t="shared" si="12"/>
        <v>0</v>
      </c>
    </row>
    <row r="82" spans="1:64" x14ac:dyDescent="0.25">
      <c r="A82" s="4" t="s">
        <v>126</v>
      </c>
      <c r="B82" s="42">
        <f>IF('Дата индикатора'!C83="нет данных","x",$B$2-'Дата индикатора'!C83)</f>
        <v>0</v>
      </c>
      <c r="C82" s="42">
        <f>IF('Дата индикатора'!D83="нет данных","x",$C$2-'Дата индикатора'!D83)</f>
        <v>0</v>
      </c>
      <c r="D82" s="42">
        <f>IF('Дата индикатора'!E83="нет данных","x",$C$2-'Дата индикатора'!E83)</f>
        <v>5</v>
      </c>
      <c r="E82" s="42">
        <f>IF('Дата индикатора'!F83="нет данных","x",$E$2-'Дата индикатора'!F83)</f>
        <v>5</v>
      </c>
      <c r="F82" s="42">
        <f>IF('Дата индикатора'!G83="нет данных","x",$F$2-'Дата индикатора'!G83)</f>
        <v>0</v>
      </c>
      <c r="G82" s="42">
        <f>IF('Дата индикатора'!H83="нет данных","x",$G$2-'Дата индикатора'!H83)</f>
        <v>0</v>
      </c>
      <c r="H82" s="42">
        <f>IF('Дата индикатора'!I83="нет данных","x",$H$2-'Дата индикатора'!I83)</f>
        <v>0</v>
      </c>
      <c r="I82" s="42">
        <f>IF('Дата индикатора'!J83="нет данных","x",$I$2-'Дата индикатора'!J83)</f>
        <v>0</v>
      </c>
      <c r="J82" s="42">
        <f>IF('Дата индикатора'!K83="нет данных","x",$J$2-'Дата индикатора'!K83)</f>
        <v>0</v>
      </c>
      <c r="K82" s="42">
        <f>IF('Дата индикатора'!L83="нет данных","x",$K$2-'Дата индикатора'!L83)</f>
        <v>0</v>
      </c>
      <c r="L82" s="42">
        <f>IF('Дата индикатора'!M83="нет данных","x",$L$2-'Дата индикатора'!M83)</f>
        <v>0</v>
      </c>
      <c r="M82" s="42">
        <f>IF('Дата индикатора'!N83="нет данных","x",$M$2-'Дата индикатора'!N83)</f>
        <v>0</v>
      </c>
      <c r="N82" s="42">
        <f>IF('Дата индикатора'!O83="нет данных","x",$N$2-'Дата индикатора'!O83)</f>
        <v>14</v>
      </c>
      <c r="O82" s="42">
        <f>IF('Дата индикатора'!P83="нет данных","x",$O$2-'Дата индикатора'!P83)</f>
        <v>3</v>
      </c>
      <c r="P82" s="42">
        <f>IF('Дата индикатора'!Q83="нет данных","x",$P$2-'Дата индикатора'!Q83)</f>
        <v>0</v>
      </c>
      <c r="Q82" s="42">
        <f>IF('Дата индикатора'!R83="нет данных","x",$Q$2-'Дата индикатора'!R83)</f>
        <v>0</v>
      </c>
      <c r="R82" s="42">
        <f>IF('Дата индикатора'!S83="нет данных","x",$R$2-'Дата индикатора'!S83)</f>
        <v>0</v>
      </c>
      <c r="S82" s="42">
        <f>IF('Дата индикатора'!T83="нет данных","x",$S$2-'Дата индикатора'!T83)</f>
        <v>0</v>
      </c>
      <c r="T82" s="42">
        <f>IF('Дата индикатора'!U83="нет данных","x",$T$2-'Дата индикатора'!U83)</f>
        <v>0</v>
      </c>
      <c r="U82" s="42">
        <f>IF('Дата индикатора'!V83="нет данных","x",$U$2-'Дата индикатора'!V83)</f>
        <v>0</v>
      </c>
      <c r="V82" s="42">
        <f>IF('Дата индикатора'!W83="нет данных","x",$V$2-'Дата индикатора'!W83)</f>
        <v>0</v>
      </c>
      <c r="W82" s="42">
        <f>IF('Дата индикатора'!X83="нет данных","x",$W$2-'Дата индикатора'!X83)</f>
        <v>0</v>
      </c>
      <c r="X82" s="42">
        <f>IF('Дата индикатора'!Y83="нет данных","x",$X$2-'Дата индикатора'!Y83)</f>
        <v>0</v>
      </c>
      <c r="Y82" s="42">
        <f>IF('Дата индикатора'!Z83="нет данных","x",$Y$2-'Дата индикатора'!Z83)</f>
        <v>0</v>
      </c>
      <c r="Z82" s="42">
        <f>IF('Дата индикатора'!AA83="нет данных","x",$Z$2-'Дата индикатора'!AA83)</f>
        <v>0</v>
      </c>
      <c r="AA82" s="42">
        <f>IF('Дата индикатора'!AB83="нет данных","x",$AA$2-'Дата индикатора'!AB83)</f>
        <v>0</v>
      </c>
      <c r="AB82" s="42">
        <f>IF('Дата индикатора'!AC83="нет данных","x",$AB$2-'Дата индикатора'!AC83)</f>
        <v>0</v>
      </c>
      <c r="AC82" s="42">
        <f>IF('Дата индикатора'!AD83="нет данных","x",$AC$2-'Дата индикатора'!AD83)</f>
        <v>0</v>
      </c>
      <c r="AD82" s="42">
        <f>IF('Дата индикатора'!AE83="нет данных","x",$AD$2-'Дата индикатора'!AE83)</f>
        <v>0</v>
      </c>
      <c r="AE82" s="42">
        <f>IF('Дата индикатора'!AF83="нет данных","x",$AE$2-'Дата индикатора'!AF83)</f>
        <v>0</v>
      </c>
      <c r="AF82" s="42">
        <f>IF('Дата индикатора'!AG83="нет данных","x",$AF$2-'Дата индикатора'!AG83)</f>
        <v>0</v>
      </c>
      <c r="AG82" s="42">
        <f>IF('Дата индикатора'!AH83="нет данных","x",$AG$2-'Дата индикатора'!AH83)</f>
        <v>0</v>
      </c>
      <c r="AH82" s="42">
        <f>IF('Дата индикатора'!AI83="нет данных","x",$AH$2-'Дата индикатора'!AI83)</f>
        <v>0</v>
      </c>
      <c r="AI82" s="42">
        <f>IF('Дата индикатора'!AJ83="нет данных","x",$AI$2-'Дата индикатора'!AJ83)</f>
        <v>0</v>
      </c>
      <c r="AJ82" s="42">
        <f>IF('Дата индикатора'!AK83="нет данных","x",$AJ$2-'Дата индикатора'!AK83)</f>
        <v>0</v>
      </c>
      <c r="AK82" s="42">
        <f>IF('Дата индикатора'!AL83="нет данных","x",$AK$2-'Дата индикатора'!AL83)</f>
        <v>0</v>
      </c>
      <c r="AL82" s="42">
        <f>IF('Дата индикатора'!AM83="нет данных","x",$AL$2-'Дата индикатора'!AM83)</f>
        <v>0</v>
      </c>
      <c r="AM82" s="42">
        <f>IF('Дата индикатора'!AN83="нет данных","x",$AM$2-'Дата индикатора'!AN83)</f>
        <v>0</v>
      </c>
      <c r="AN82" s="42">
        <f>IF('Дата индикатора'!AO83="нет данных","x",$AN$2-'Дата индикатора'!AO83)</f>
        <v>0</v>
      </c>
      <c r="AO82" s="42">
        <f>IF('Дата индикатора'!AP83="нет данных","x",$AO$2-'Дата индикатора'!AP83)</f>
        <v>0</v>
      </c>
      <c r="AP82" s="42">
        <f>IF('Дата индикатора'!AQ83="нет данных","x",$AP$2-'Дата индикатора'!AQ83)</f>
        <v>0</v>
      </c>
      <c r="AQ82" s="42">
        <f>IF('Дата индикатора'!AR83="нет данных","x",$AQ$2-'Дата индикатора'!AR83)</f>
        <v>0</v>
      </c>
      <c r="AR82" s="42">
        <f>IF('Дата индикатора'!AS83="нет данных","x",$AR$2-'Дата индикатора'!AS83)</f>
        <v>0</v>
      </c>
      <c r="AS82" s="42">
        <f>IF('Дата индикатора'!AT83="нет данных","x",$AS$2-'Дата индикатора'!AT83)</f>
        <v>0</v>
      </c>
      <c r="AT82" s="42">
        <f>IF('Дата индикатора'!AU83="нет данных","x",$AT$2-'Дата индикатора'!AU83)</f>
        <v>0</v>
      </c>
      <c r="AU82" s="42">
        <f>IF('Дата индикатора'!AV83="нет данных","x",$AU$2-'Дата индикатора'!AV83)</f>
        <v>0</v>
      </c>
      <c r="AV82" s="42">
        <f>IF('Дата индикатора'!AW83="нет данных","x",$AV$2-'Дата индикатора'!AW83)</f>
        <v>0</v>
      </c>
      <c r="AW82" s="42">
        <f>IF('Дата индикатора'!AX83="нет данных","x",$AW$2-'Дата индикатора'!AX83)</f>
        <v>0</v>
      </c>
      <c r="AX82" s="42">
        <f>IF('Дата индикатора'!AY83="нет данных","x",$AX$2-'Дата индикатора'!AY83)</f>
        <v>0</v>
      </c>
      <c r="AY82" s="42">
        <f>IF('Дата индикатора'!AZ83="нет данных","x",$AY$2-'Дата индикатора'!AZ83)</f>
        <v>0</v>
      </c>
      <c r="AZ82" s="42">
        <f>IF('Дата индикатора'!BA83="нет данных","x",$AZ$2-'Дата индикатора'!BA83)</f>
        <v>0</v>
      </c>
      <c r="BA82" s="42">
        <f>IF('Дата индикатора'!BB83="нет данных","x",$BA$2-'Дата индикатора'!BB83)</f>
        <v>0</v>
      </c>
      <c r="BB82" s="42">
        <f>IF('Дата индикатора'!BC83="нет данных","x",$BB$2-'Дата индикатора'!BC83)</f>
        <v>0</v>
      </c>
      <c r="BC82" s="42">
        <f>IF('Дата индикатора'!BD83="нет данных","x",$BC$2-'Дата индикатора'!BD83)</f>
        <v>0</v>
      </c>
      <c r="BD82" s="42">
        <f>IF('Дата индикатора'!BE83="нет данных","x",$BD$2-'Дата индикатора'!BE83)</f>
        <v>2</v>
      </c>
      <c r="BE82" s="42">
        <f>IF('Дата индикатора'!BF83="нет данных","x",$BE$2-'Дата индикатора'!BF83)</f>
        <v>2</v>
      </c>
      <c r="BF82" s="42">
        <f>IF('Дата индикатора'!BG83="нет данных","x",$BF$2-'Дата индикатора'!BG83)</f>
        <v>1</v>
      </c>
      <c r="BG82" s="42">
        <f>IF('Дата индикатора'!BH83="нет данных","x",$BG$2-'Дата индикатора'!BH83)</f>
        <v>0</v>
      </c>
      <c r="BH82" s="4">
        <f t="shared" si="9"/>
        <v>32</v>
      </c>
      <c r="BI82" s="43">
        <f t="shared" si="13"/>
        <v>0.55172413793103448</v>
      </c>
      <c r="BJ82" s="4">
        <f t="shared" si="10"/>
        <v>7</v>
      </c>
      <c r="BK82" s="43">
        <f t="shared" si="11"/>
        <v>2.0609038341357149</v>
      </c>
      <c r="BL82" s="45">
        <f t="shared" si="12"/>
        <v>0</v>
      </c>
    </row>
    <row r="83" spans="1:64" x14ac:dyDescent="0.25">
      <c r="A83" s="4" t="s">
        <v>125</v>
      </c>
      <c r="B83" s="42">
        <f>IF('Дата индикатора'!C84="нет данных","x",$B$2-'Дата индикатора'!C84)</f>
        <v>0</v>
      </c>
      <c r="C83" s="42">
        <f>IF('Дата индикатора'!D84="нет данных","x",$C$2-'Дата индикатора'!D84)</f>
        <v>0</v>
      </c>
      <c r="D83" s="42">
        <f>IF('Дата индикатора'!E84="нет данных","x",$C$2-'Дата индикатора'!E84)</f>
        <v>5</v>
      </c>
      <c r="E83" s="42">
        <f>IF('Дата индикатора'!F84="нет данных","x",$E$2-'Дата индикатора'!F84)</f>
        <v>5</v>
      </c>
      <c r="F83" s="42">
        <f>IF('Дата индикатора'!G84="нет данных","x",$F$2-'Дата индикатора'!G84)</f>
        <v>0</v>
      </c>
      <c r="G83" s="42">
        <f>IF('Дата индикатора'!H84="нет данных","x",$G$2-'Дата индикатора'!H84)</f>
        <v>0</v>
      </c>
      <c r="H83" s="42">
        <f>IF('Дата индикатора'!I84="нет данных","x",$H$2-'Дата индикатора'!I84)</f>
        <v>0</v>
      </c>
      <c r="I83" s="42">
        <f>IF('Дата индикатора'!J84="нет данных","x",$I$2-'Дата индикатора'!J84)</f>
        <v>0</v>
      </c>
      <c r="J83" s="42">
        <f>IF('Дата индикатора'!K84="нет данных","x",$J$2-'Дата индикатора'!K84)</f>
        <v>0</v>
      </c>
      <c r="K83" s="42">
        <f>IF('Дата индикатора'!L84="нет данных","x",$K$2-'Дата индикатора'!L84)</f>
        <v>0</v>
      </c>
      <c r="L83" s="42">
        <f>IF('Дата индикатора'!M84="нет данных","x",$L$2-'Дата индикатора'!M84)</f>
        <v>0</v>
      </c>
      <c r="M83" s="42">
        <f>IF('Дата индикатора'!N84="нет данных","x",$M$2-'Дата индикатора'!N84)</f>
        <v>0</v>
      </c>
      <c r="N83" s="42">
        <f>IF('Дата индикатора'!O84="нет данных","x",$N$2-'Дата индикатора'!O84)</f>
        <v>14</v>
      </c>
      <c r="O83" s="42">
        <f>IF('Дата индикатора'!P84="нет данных","x",$O$2-'Дата индикатора'!P84)</f>
        <v>3</v>
      </c>
      <c r="P83" s="42">
        <f>IF('Дата индикатора'!Q84="нет данных","x",$P$2-'Дата индикатора'!Q84)</f>
        <v>0</v>
      </c>
      <c r="Q83" s="42">
        <f>IF('Дата индикатора'!R84="нет данных","x",$Q$2-'Дата индикатора'!R84)</f>
        <v>0</v>
      </c>
      <c r="R83" s="42">
        <f>IF('Дата индикатора'!S84="нет данных","x",$R$2-'Дата индикатора'!S84)</f>
        <v>0</v>
      </c>
      <c r="S83" s="42">
        <f>IF('Дата индикатора'!T84="нет данных","x",$S$2-'Дата индикатора'!T84)</f>
        <v>0</v>
      </c>
      <c r="T83" s="42">
        <f>IF('Дата индикатора'!U84="нет данных","x",$T$2-'Дата индикатора'!U84)</f>
        <v>0</v>
      </c>
      <c r="U83" s="42">
        <f>IF('Дата индикатора'!V84="нет данных","x",$U$2-'Дата индикатора'!V84)</f>
        <v>0</v>
      </c>
      <c r="V83" s="42">
        <f>IF('Дата индикатора'!W84="нет данных","x",$V$2-'Дата индикатора'!W84)</f>
        <v>0</v>
      </c>
      <c r="W83" s="42">
        <f>IF('Дата индикатора'!X84="нет данных","x",$W$2-'Дата индикатора'!X84)</f>
        <v>0</v>
      </c>
      <c r="X83" s="42">
        <f>IF('Дата индикатора'!Y84="нет данных","x",$X$2-'Дата индикатора'!Y84)</f>
        <v>0</v>
      </c>
      <c r="Y83" s="42">
        <f>IF('Дата индикатора'!Z84="нет данных","x",$Y$2-'Дата индикатора'!Z84)</f>
        <v>0</v>
      </c>
      <c r="Z83" s="42">
        <f>IF('Дата индикатора'!AA84="нет данных","x",$Z$2-'Дата индикатора'!AA84)</f>
        <v>0</v>
      </c>
      <c r="AA83" s="42">
        <f>IF('Дата индикатора'!AB84="нет данных","x",$AA$2-'Дата индикатора'!AB84)</f>
        <v>0</v>
      </c>
      <c r="AB83" s="42">
        <f>IF('Дата индикатора'!AC84="нет данных","x",$AB$2-'Дата индикатора'!AC84)</f>
        <v>0</v>
      </c>
      <c r="AC83" s="42">
        <f>IF('Дата индикатора'!AD84="нет данных","x",$AC$2-'Дата индикатора'!AD84)</f>
        <v>0</v>
      </c>
      <c r="AD83" s="42">
        <f>IF('Дата индикатора'!AE84="нет данных","x",$AD$2-'Дата индикатора'!AE84)</f>
        <v>0</v>
      </c>
      <c r="AE83" s="42">
        <f>IF('Дата индикатора'!AF84="нет данных","x",$AE$2-'Дата индикатора'!AF84)</f>
        <v>0</v>
      </c>
      <c r="AF83" s="42">
        <f>IF('Дата индикатора'!AG84="нет данных","x",$AF$2-'Дата индикатора'!AG84)</f>
        <v>0</v>
      </c>
      <c r="AG83" s="42">
        <f>IF('Дата индикатора'!AH84="нет данных","x",$AG$2-'Дата индикатора'!AH84)</f>
        <v>0</v>
      </c>
      <c r="AH83" s="42">
        <f>IF('Дата индикатора'!AI84="нет данных","x",$AH$2-'Дата индикатора'!AI84)</f>
        <v>0</v>
      </c>
      <c r="AI83" s="42">
        <f>IF('Дата индикатора'!AJ84="нет данных","x",$AI$2-'Дата индикатора'!AJ84)</f>
        <v>0</v>
      </c>
      <c r="AJ83" s="42">
        <f>IF('Дата индикатора'!AK84="нет данных","x",$AJ$2-'Дата индикатора'!AK84)</f>
        <v>0</v>
      </c>
      <c r="AK83" s="42">
        <f>IF('Дата индикатора'!AL84="нет данных","x",$AK$2-'Дата индикатора'!AL84)</f>
        <v>0</v>
      </c>
      <c r="AL83" s="42">
        <f>IF('Дата индикатора'!AM84="нет данных","x",$AL$2-'Дата индикатора'!AM84)</f>
        <v>0</v>
      </c>
      <c r="AM83" s="42">
        <f>IF('Дата индикатора'!AN84="нет данных","x",$AM$2-'Дата индикатора'!AN84)</f>
        <v>0</v>
      </c>
      <c r="AN83" s="42">
        <f>IF('Дата индикатора'!AO84="нет данных","x",$AN$2-'Дата индикатора'!AO84)</f>
        <v>0</v>
      </c>
      <c r="AO83" s="42">
        <f>IF('Дата индикатора'!AP84="нет данных","x",$AO$2-'Дата индикатора'!AP84)</f>
        <v>0</v>
      </c>
      <c r="AP83" s="42">
        <f>IF('Дата индикатора'!AQ84="нет данных","x",$AP$2-'Дата индикатора'!AQ84)</f>
        <v>0</v>
      </c>
      <c r="AQ83" s="42">
        <f>IF('Дата индикатора'!AR84="нет данных","x",$AQ$2-'Дата индикатора'!AR84)</f>
        <v>0</v>
      </c>
      <c r="AR83" s="42">
        <f>IF('Дата индикатора'!AS84="нет данных","x",$AR$2-'Дата индикатора'!AS84)</f>
        <v>0</v>
      </c>
      <c r="AS83" s="42">
        <f>IF('Дата индикатора'!AT84="нет данных","x",$AS$2-'Дата индикатора'!AT84)</f>
        <v>0</v>
      </c>
      <c r="AT83" s="42">
        <f>IF('Дата индикатора'!AU84="нет данных","x",$AT$2-'Дата индикатора'!AU84)</f>
        <v>0</v>
      </c>
      <c r="AU83" s="42">
        <f>IF('Дата индикатора'!AV84="нет данных","x",$AU$2-'Дата индикатора'!AV84)</f>
        <v>0</v>
      </c>
      <c r="AV83" s="42">
        <f>IF('Дата индикатора'!AW84="нет данных","x",$AV$2-'Дата индикатора'!AW84)</f>
        <v>0</v>
      </c>
      <c r="AW83" s="42">
        <f>IF('Дата индикатора'!AX84="нет данных","x",$AW$2-'Дата индикатора'!AX84)</f>
        <v>0</v>
      </c>
      <c r="AX83" s="42">
        <f>IF('Дата индикатора'!AY84="нет данных","x",$AX$2-'Дата индикатора'!AY84)</f>
        <v>0</v>
      </c>
      <c r="AY83" s="42">
        <f>IF('Дата индикатора'!AZ84="нет данных","x",$AY$2-'Дата индикатора'!AZ84)</f>
        <v>0</v>
      </c>
      <c r="AZ83" s="42">
        <f>IF('Дата индикатора'!BA84="нет данных","x",$AZ$2-'Дата индикатора'!BA84)</f>
        <v>0</v>
      </c>
      <c r="BA83" s="42">
        <f>IF('Дата индикатора'!BB84="нет данных","x",$BA$2-'Дата индикатора'!BB84)</f>
        <v>0</v>
      </c>
      <c r="BB83" s="42">
        <f>IF('Дата индикатора'!BC84="нет данных","x",$BB$2-'Дата индикатора'!BC84)</f>
        <v>0</v>
      </c>
      <c r="BC83" s="42">
        <f>IF('Дата индикатора'!BD84="нет данных","x",$BC$2-'Дата индикатора'!BD84)</f>
        <v>0</v>
      </c>
      <c r="BD83" s="42">
        <f>IF('Дата индикатора'!BE84="нет данных","x",$BD$2-'Дата индикатора'!BE84)</f>
        <v>2</v>
      </c>
      <c r="BE83" s="42">
        <f>IF('Дата индикатора'!BF84="нет данных","x",$BE$2-'Дата индикатора'!BF84)</f>
        <v>2</v>
      </c>
      <c r="BF83" s="42">
        <f>IF('Дата индикатора'!BG84="нет данных","x",$BF$2-'Дата индикатора'!BG84)</f>
        <v>1</v>
      </c>
      <c r="BG83" s="42">
        <f>IF('Дата индикатора'!BH84="нет данных","x",$BG$2-'Дата индикатора'!BH84)</f>
        <v>0</v>
      </c>
      <c r="BH83" s="4">
        <f t="shared" si="9"/>
        <v>32</v>
      </c>
      <c r="BI83" s="43">
        <f t="shared" si="13"/>
        <v>0.55172413793103448</v>
      </c>
      <c r="BJ83" s="4">
        <f t="shared" si="10"/>
        <v>7</v>
      </c>
      <c r="BK83" s="43">
        <f t="shared" si="11"/>
        <v>2.0609038341357149</v>
      </c>
      <c r="BL83" s="45">
        <f t="shared" si="12"/>
        <v>0</v>
      </c>
    </row>
    <row r="84" spans="1:64" s="4" customFormat="1" x14ac:dyDescent="0.25">
      <c r="A84" s="4" t="s">
        <v>127</v>
      </c>
      <c r="B84" s="42">
        <f>IF('Дата индикатора'!C85="нет данных","x",$B$2-'Дата индикатора'!C85)</f>
        <v>0</v>
      </c>
      <c r="C84" s="42">
        <f>IF('Дата индикатора'!D85="нет данных","x",$C$2-'Дата индикатора'!D85)</f>
        <v>0</v>
      </c>
      <c r="D84" s="42">
        <f>IF('Дата индикатора'!E85="нет данных","x",$C$2-'Дата индикатора'!E85)</f>
        <v>5</v>
      </c>
      <c r="E84" s="42">
        <f>IF('Дата индикатора'!F85="нет данных","x",$E$2-'Дата индикатора'!F85)</f>
        <v>5</v>
      </c>
      <c r="F84" s="42">
        <f>IF('Дата индикатора'!G85="нет данных","x",$F$2-'Дата индикатора'!G85)</f>
        <v>0</v>
      </c>
      <c r="G84" s="42">
        <f>IF('Дата индикатора'!H85="нет данных","x",$G$2-'Дата индикатора'!H85)</f>
        <v>0</v>
      </c>
      <c r="H84" s="42">
        <f>IF('Дата индикатора'!I85="нет данных","x",$H$2-'Дата индикатора'!I85)</f>
        <v>0</v>
      </c>
      <c r="I84" s="42">
        <f>IF('Дата индикатора'!J85="нет данных","x",$I$2-'Дата индикатора'!J85)</f>
        <v>0</v>
      </c>
      <c r="J84" s="42">
        <f>IF('Дата индикатора'!K85="нет данных","x",$J$2-'Дата индикатора'!K85)</f>
        <v>0</v>
      </c>
      <c r="K84" s="42">
        <f>IF('Дата индикатора'!L85="нет данных","x",$K$2-'Дата индикатора'!L85)</f>
        <v>0</v>
      </c>
      <c r="L84" s="42">
        <f>IF('Дата индикатора'!M85="нет данных","x",$L$2-'Дата индикатора'!M85)</f>
        <v>0</v>
      </c>
      <c r="M84" s="42">
        <f>IF('Дата индикатора'!N85="нет данных","x",$M$2-'Дата индикатора'!N85)</f>
        <v>0</v>
      </c>
      <c r="N84" s="42">
        <f>IF('Дата индикатора'!O85="нет данных","x",$N$2-'Дата индикатора'!O85)</f>
        <v>14</v>
      </c>
      <c r="O84" s="42">
        <f>IF('Дата индикатора'!P85="нет данных","x",$O$2-'Дата индикатора'!P85)</f>
        <v>3</v>
      </c>
      <c r="P84" s="42">
        <f>IF('Дата индикатора'!Q85="нет данных","x",$P$2-'Дата индикатора'!Q85)</f>
        <v>0</v>
      </c>
      <c r="Q84" s="42">
        <f>IF('Дата индикатора'!R85="нет данных","x",$Q$2-'Дата индикатора'!R85)</f>
        <v>0</v>
      </c>
      <c r="R84" s="42">
        <f>IF('Дата индикатора'!S85="нет данных","x",$R$2-'Дата индикатора'!S85)</f>
        <v>0</v>
      </c>
      <c r="S84" s="42">
        <f>IF('Дата индикатора'!T85="нет данных","x",$S$2-'Дата индикатора'!T85)</f>
        <v>0</v>
      </c>
      <c r="T84" s="42">
        <f>IF('Дата индикатора'!U85="нет данных","x",$T$2-'Дата индикатора'!U85)</f>
        <v>0</v>
      </c>
      <c r="U84" s="42">
        <f>IF('Дата индикатора'!V85="нет данных","x",$U$2-'Дата индикатора'!V85)</f>
        <v>0</v>
      </c>
      <c r="V84" s="42">
        <f>IF('Дата индикатора'!W85="нет данных","x",$V$2-'Дата индикатора'!W85)</f>
        <v>0</v>
      </c>
      <c r="W84" s="42">
        <f>IF('Дата индикатора'!X85="нет данных","x",$W$2-'Дата индикатора'!X85)</f>
        <v>0</v>
      </c>
      <c r="X84" s="42">
        <f>IF('Дата индикатора'!Y85="нет данных","x",$X$2-'Дата индикатора'!Y85)</f>
        <v>0</v>
      </c>
      <c r="Y84" s="42">
        <f>IF('Дата индикатора'!Z85="нет данных","x",$Y$2-'Дата индикатора'!Z85)</f>
        <v>0</v>
      </c>
      <c r="Z84" s="42">
        <f>IF('Дата индикатора'!AA85="нет данных","x",$Z$2-'Дата индикатора'!AA85)</f>
        <v>0</v>
      </c>
      <c r="AA84" s="42">
        <f>IF('Дата индикатора'!AB85="нет данных","x",$AA$2-'Дата индикатора'!AB85)</f>
        <v>0</v>
      </c>
      <c r="AB84" s="42">
        <f>IF('Дата индикатора'!AC85="нет данных","x",$AB$2-'Дата индикатора'!AC85)</f>
        <v>0</v>
      </c>
      <c r="AC84" s="42">
        <f>IF('Дата индикатора'!AD85="нет данных","x",$AC$2-'Дата индикатора'!AD85)</f>
        <v>0</v>
      </c>
      <c r="AD84" s="42">
        <f>IF('Дата индикатора'!AE85="нет данных","x",$AD$2-'Дата индикатора'!AE85)</f>
        <v>0</v>
      </c>
      <c r="AE84" s="42">
        <f>IF('Дата индикатора'!AF85="нет данных","x",$AE$2-'Дата индикатора'!AF85)</f>
        <v>0</v>
      </c>
      <c r="AF84" s="42">
        <f>IF('Дата индикатора'!AG85="нет данных","x",$AF$2-'Дата индикатора'!AG85)</f>
        <v>0</v>
      </c>
      <c r="AG84" s="42">
        <f>IF('Дата индикатора'!AH85="нет данных","x",$AG$2-'Дата индикатора'!AH85)</f>
        <v>0</v>
      </c>
      <c r="AH84" s="42">
        <f>IF('Дата индикатора'!AI85="нет данных","x",$AH$2-'Дата индикатора'!AI85)</f>
        <v>0</v>
      </c>
      <c r="AI84" s="42">
        <f>IF('Дата индикатора'!AJ85="нет данных","x",$AI$2-'Дата индикатора'!AJ85)</f>
        <v>0</v>
      </c>
      <c r="AJ84" s="42">
        <f>IF('Дата индикатора'!AK85="нет данных","x",$AJ$2-'Дата индикатора'!AK85)</f>
        <v>0</v>
      </c>
      <c r="AK84" s="42">
        <f>IF('Дата индикатора'!AL85="нет данных","x",$AK$2-'Дата индикатора'!AL85)</f>
        <v>0</v>
      </c>
      <c r="AL84" s="42">
        <f>IF('Дата индикатора'!AM85="нет данных","x",$AL$2-'Дата индикатора'!AM85)</f>
        <v>0</v>
      </c>
      <c r="AM84" s="42">
        <f>IF('Дата индикатора'!AN85="нет данных","x",$AM$2-'Дата индикатора'!AN85)</f>
        <v>0</v>
      </c>
      <c r="AN84" s="42">
        <f>IF('Дата индикатора'!AO85="нет данных","x",$AN$2-'Дата индикатора'!AO85)</f>
        <v>0</v>
      </c>
      <c r="AO84" s="42">
        <f>IF('Дата индикатора'!AP85="нет данных","x",$AO$2-'Дата индикатора'!AP85)</f>
        <v>0</v>
      </c>
      <c r="AP84" s="42">
        <f>IF('Дата индикатора'!AQ85="нет данных","x",$AP$2-'Дата индикатора'!AQ85)</f>
        <v>0</v>
      </c>
      <c r="AQ84" s="42">
        <f>IF('Дата индикатора'!AR85="нет данных","x",$AQ$2-'Дата индикатора'!AR85)</f>
        <v>0</v>
      </c>
      <c r="AR84" s="42">
        <f>IF('Дата индикатора'!AS85="нет данных","x",$AR$2-'Дата индикатора'!AS85)</f>
        <v>0</v>
      </c>
      <c r="AS84" s="42">
        <f>IF('Дата индикатора'!AT85="нет данных","x",$AS$2-'Дата индикатора'!AT85)</f>
        <v>0</v>
      </c>
      <c r="AT84" s="42">
        <f>IF('Дата индикатора'!AU85="нет данных","x",$AT$2-'Дата индикатора'!AU85)</f>
        <v>0</v>
      </c>
      <c r="AU84" s="42">
        <f>IF('Дата индикатора'!AV85="нет данных","x",$AU$2-'Дата индикатора'!AV85)</f>
        <v>0</v>
      </c>
      <c r="AV84" s="42">
        <f>IF('Дата индикатора'!AW85="нет данных","x",$AV$2-'Дата индикатора'!AW85)</f>
        <v>0</v>
      </c>
      <c r="AW84" s="42">
        <f>IF('Дата индикатора'!AX85="нет данных","x",$AW$2-'Дата индикатора'!AX85)</f>
        <v>0</v>
      </c>
      <c r="AX84" s="42">
        <f>IF('Дата индикатора'!AY85="нет данных","x",$AX$2-'Дата индикатора'!AY85)</f>
        <v>0</v>
      </c>
      <c r="AY84" s="42">
        <f>IF('Дата индикатора'!AZ85="нет данных","x",$AY$2-'Дата индикатора'!AZ85)</f>
        <v>0</v>
      </c>
      <c r="AZ84" s="42">
        <f>IF('Дата индикатора'!BA85="нет данных","x",$AZ$2-'Дата индикатора'!BA85)</f>
        <v>0</v>
      </c>
      <c r="BA84" s="42">
        <f>IF('Дата индикатора'!BB85="нет данных","x",$BA$2-'Дата индикатора'!BB85)</f>
        <v>0</v>
      </c>
      <c r="BB84" s="42">
        <f>IF('Дата индикатора'!BC85="нет данных","x",$BB$2-'Дата индикатора'!BC85)</f>
        <v>0</v>
      </c>
      <c r="BC84" s="42">
        <f>IF('Дата индикатора'!BD85="нет данных","x",$BC$2-'Дата индикатора'!BD85)</f>
        <v>0</v>
      </c>
      <c r="BD84" s="42">
        <f>IF('Дата индикатора'!BE85="нет данных","x",$BD$2-'Дата индикатора'!BE85)</f>
        <v>2</v>
      </c>
      <c r="BE84" s="42">
        <f>IF('Дата индикатора'!BF85="нет данных","x",$BE$2-'Дата индикатора'!BF85)</f>
        <v>2</v>
      </c>
      <c r="BF84" s="42">
        <f>IF('Дата индикатора'!BG85="нет данных","x",$BF$2-'Дата индикатора'!BG85)</f>
        <v>1</v>
      </c>
      <c r="BG84" s="42">
        <f>IF('Дата индикатора'!BH85="нет данных","x",$BG$2-'Дата индикатора'!BH85)</f>
        <v>0</v>
      </c>
      <c r="BH84" s="4">
        <f t="shared" si="9"/>
        <v>32</v>
      </c>
      <c r="BI84" s="43">
        <f t="shared" si="13"/>
        <v>0.55172413793103448</v>
      </c>
      <c r="BJ84" s="4">
        <f t="shared" si="10"/>
        <v>7</v>
      </c>
      <c r="BK84" s="43">
        <f t="shared" si="11"/>
        <v>2.0609038341357149</v>
      </c>
      <c r="BL84" s="45">
        <f t="shared" si="12"/>
        <v>0</v>
      </c>
    </row>
    <row r="85" spans="1:64" x14ac:dyDescent="0.25">
      <c r="A85" s="4" t="s">
        <v>128</v>
      </c>
      <c r="B85" s="42">
        <f>IF('Дата индикатора'!C86="нет данных","x",$B$2-'Дата индикатора'!C86)</f>
        <v>0</v>
      </c>
      <c r="C85" s="42">
        <f>IF('Дата индикатора'!D86="нет данных","x",$C$2-'Дата индикатора'!D86)</f>
        <v>0</v>
      </c>
      <c r="D85" s="42">
        <f>IF('Дата индикатора'!E86="нет данных","x",$C$2-'Дата индикатора'!E86)</f>
        <v>5</v>
      </c>
      <c r="E85" s="42">
        <f>IF('Дата индикатора'!F86="нет данных","x",$E$2-'Дата индикатора'!F86)</f>
        <v>5</v>
      </c>
      <c r="F85" s="42">
        <f>IF('Дата индикатора'!G86="нет данных","x",$F$2-'Дата индикатора'!G86)</f>
        <v>0</v>
      </c>
      <c r="G85" s="42">
        <f>IF('Дата индикатора'!H86="нет данных","x",$G$2-'Дата индикатора'!H86)</f>
        <v>0</v>
      </c>
      <c r="H85" s="42">
        <f>IF('Дата индикатора'!I86="нет данных","x",$H$2-'Дата индикатора'!I86)</f>
        <v>0</v>
      </c>
      <c r="I85" s="42">
        <f>IF('Дата индикатора'!J86="нет данных","x",$I$2-'Дата индикатора'!J86)</f>
        <v>0</v>
      </c>
      <c r="J85" s="42">
        <f>IF('Дата индикатора'!K86="нет данных","x",$J$2-'Дата индикатора'!K86)</f>
        <v>0</v>
      </c>
      <c r="K85" s="42">
        <f>IF('Дата индикатора'!L86="нет данных","x",$K$2-'Дата индикатора'!L86)</f>
        <v>0</v>
      </c>
      <c r="L85" s="42">
        <f>IF('Дата индикатора'!M86="нет данных","x",$L$2-'Дата индикатора'!M86)</f>
        <v>0</v>
      </c>
      <c r="M85" s="42">
        <f>IF('Дата индикатора'!N86="нет данных","x",$M$2-'Дата индикатора'!N86)</f>
        <v>0</v>
      </c>
      <c r="N85" s="42">
        <f>IF('Дата индикатора'!O86="нет данных","x",$N$2-'Дата индикатора'!O86)</f>
        <v>14</v>
      </c>
      <c r="O85" s="42">
        <f>IF('Дата индикатора'!P86="нет данных","x",$O$2-'Дата индикатора'!P86)</f>
        <v>3</v>
      </c>
      <c r="P85" s="42">
        <f>IF('Дата индикатора'!Q86="нет данных","x",$P$2-'Дата индикатора'!Q86)</f>
        <v>0</v>
      </c>
      <c r="Q85" s="42">
        <f>IF('Дата индикатора'!R86="нет данных","x",$Q$2-'Дата индикатора'!R86)</f>
        <v>0</v>
      </c>
      <c r="R85" s="42">
        <f>IF('Дата индикатора'!S86="нет данных","x",$R$2-'Дата индикатора'!S86)</f>
        <v>0</v>
      </c>
      <c r="S85" s="42">
        <f>IF('Дата индикатора'!T86="нет данных","x",$S$2-'Дата индикатора'!T86)</f>
        <v>0</v>
      </c>
      <c r="T85" s="42">
        <f>IF('Дата индикатора'!U86="нет данных","x",$T$2-'Дата индикатора'!U86)</f>
        <v>0</v>
      </c>
      <c r="U85" s="42">
        <f>IF('Дата индикатора'!V86="нет данных","x",$U$2-'Дата индикатора'!V86)</f>
        <v>0</v>
      </c>
      <c r="V85" s="42">
        <f>IF('Дата индикатора'!W86="нет данных","x",$V$2-'Дата индикатора'!W86)</f>
        <v>0</v>
      </c>
      <c r="W85" s="42">
        <f>IF('Дата индикатора'!X86="нет данных","x",$W$2-'Дата индикатора'!X86)</f>
        <v>0</v>
      </c>
      <c r="X85" s="42">
        <f>IF('Дата индикатора'!Y86="нет данных","x",$X$2-'Дата индикатора'!Y86)</f>
        <v>0</v>
      </c>
      <c r="Y85" s="42">
        <f>IF('Дата индикатора'!Z86="нет данных","x",$Y$2-'Дата индикатора'!Z86)</f>
        <v>0</v>
      </c>
      <c r="Z85" s="42">
        <f>IF('Дата индикатора'!AA86="нет данных","x",$Z$2-'Дата индикатора'!AA86)</f>
        <v>0</v>
      </c>
      <c r="AA85" s="42">
        <f>IF('Дата индикатора'!AB86="нет данных","x",$AA$2-'Дата индикатора'!AB86)</f>
        <v>0</v>
      </c>
      <c r="AB85" s="42">
        <f>IF('Дата индикатора'!AC86="нет данных","x",$AB$2-'Дата индикатора'!AC86)</f>
        <v>0</v>
      </c>
      <c r="AC85" s="42">
        <f>IF('Дата индикатора'!AD86="нет данных","x",$AC$2-'Дата индикатора'!AD86)</f>
        <v>0</v>
      </c>
      <c r="AD85" s="42">
        <f>IF('Дата индикатора'!AE86="нет данных","x",$AD$2-'Дата индикатора'!AE86)</f>
        <v>0</v>
      </c>
      <c r="AE85" s="42">
        <f>IF('Дата индикатора'!AF86="нет данных","x",$AE$2-'Дата индикатора'!AF86)</f>
        <v>0</v>
      </c>
      <c r="AF85" s="42">
        <f>IF('Дата индикатора'!AG86="нет данных","x",$AF$2-'Дата индикатора'!AG86)</f>
        <v>0</v>
      </c>
      <c r="AG85" s="42">
        <f>IF('Дата индикатора'!AH86="нет данных","x",$AG$2-'Дата индикатора'!AH86)</f>
        <v>0</v>
      </c>
      <c r="AH85" s="42">
        <f>IF('Дата индикатора'!AI86="нет данных","x",$AH$2-'Дата индикатора'!AI86)</f>
        <v>0</v>
      </c>
      <c r="AI85" s="42">
        <f>IF('Дата индикатора'!AJ86="нет данных","x",$AI$2-'Дата индикатора'!AJ86)</f>
        <v>0</v>
      </c>
      <c r="AJ85" s="42">
        <f>IF('Дата индикатора'!AK86="нет данных","x",$AJ$2-'Дата индикатора'!AK86)</f>
        <v>0</v>
      </c>
      <c r="AK85" s="42">
        <f>IF('Дата индикатора'!AL86="нет данных","x",$AK$2-'Дата индикатора'!AL86)</f>
        <v>0</v>
      </c>
      <c r="AL85" s="42">
        <f>IF('Дата индикатора'!AM86="нет данных","x",$AL$2-'Дата индикатора'!AM86)</f>
        <v>0</v>
      </c>
      <c r="AM85" s="42">
        <f>IF('Дата индикатора'!AN86="нет данных","x",$AM$2-'Дата индикатора'!AN86)</f>
        <v>0</v>
      </c>
      <c r="AN85" s="42">
        <f>IF('Дата индикатора'!AO86="нет данных","x",$AN$2-'Дата индикатора'!AO86)</f>
        <v>0</v>
      </c>
      <c r="AO85" s="42">
        <f>IF('Дата индикатора'!AP86="нет данных","x",$AO$2-'Дата индикатора'!AP86)</f>
        <v>0</v>
      </c>
      <c r="AP85" s="42">
        <f>IF('Дата индикатора'!AQ86="нет данных","x",$AP$2-'Дата индикатора'!AQ86)</f>
        <v>0</v>
      </c>
      <c r="AQ85" s="42">
        <f>IF('Дата индикатора'!AR86="нет данных","x",$AQ$2-'Дата индикатора'!AR86)</f>
        <v>0</v>
      </c>
      <c r="AR85" s="42">
        <f>IF('Дата индикатора'!AS86="нет данных","x",$AR$2-'Дата индикатора'!AS86)</f>
        <v>0</v>
      </c>
      <c r="AS85" s="42">
        <f>IF('Дата индикатора'!AT86="нет данных","x",$AS$2-'Дата индикатора'!AT86)</f>
        <v>0</v>
      </c>
      <c r="AT85" s="42">
        <f>IF('Дата индикатора'!AU86="нет данных","x",$AT$2-'Дата индикатора'!AU86)</f>
        <v>0</v>
      </c>
      <c r="AU85" s="42">
        <f>IF('Дата индикатора'!AV86="нет данных","x",$AU$2-'Дата индикатора'!AV86)</f>
        <v>0</v>
      </c>
      <c r="AV85" s="42">
        <f>IF('Дата индикатора'!AW86="нет данных","x",$AV$2-'Дата индикатора'!AW86)</f>
        <v>0</v>
      </c>
      <c r="AW85" s="42">
        <f>IF('Дата индикатора'!AX86="нет данных","x",$AW$2-'Дата индикатора'!AX86)</f>
        <v>0</v>
      </c>
      <c r="AX85" s="42">
        <f>IF('Дата индикатора'!AY86="нет данных","x",$AX$2-'Дата индикатора'!AY86)</f>
        <v>0</v>
      </c>
      <c r="AY85" s="42">
        <f>IF('Дата индикатора'!AZ86="нет данных","x",$AY$2-'Дата индикатора'!AZ86)</f>
        <v>0</v>
      </c>
      <c r="AZ85" s="42">
        <f>IF('Дата индикатора'!BA86="нет данных","x",$AZ$2-'Дата индикатора'!BA86)</f>
        <v>0</v>
      </c>
      <c r="BA85" s="42">
        <f>IF('Дата индикатора'!BB86="нет данных","x",$BA$2-'Дата индикатора'!BB86)</f>
        <v>0</v>
      </c>
      <c r="BB85" s="42">
        <f>IF('Дата индикатора'!BC86="нет данных","x",$BB$2-'Дата индикатора'!BC86)</f>
        <v>0</v>
      </c>
      <c r="BC85" s="42">
        <f>IF('Дата индикатора'!BD86="нет данных","x",$BC$2-'Дата индикатора'!BD86)</f>
        <v>0</v>
      </c>
      <c r="BD85" s="42">
        <f>IF('Дата индикатора'!BE86="нет данных","x",$BD$2-'Дата индикатора'!BE86)</f>
        <v>2</v>
      </c>
      <c r="BE85" s="42">
        <f>IF('Дата индикатора'!BF86="нет данных","x",$BE$2-'Дата индикатора'!BF86)</f>
        <v>2</v>
      </c>
      <c r="BF85" s="42">
        <f>IF('Дата индикатора'!BG86="нет данных","x",$BF$2-'Дата индикатора'!BG86)</f>
        <v>1</v>
      </c>
      <c r="BG85" s="42">
        <f>IF('Дата индикатора'!BH86="нет данных","x",$BG$2-'Дата индикатора'!BH86)</f>
        <v>0</v>
      </c>
      <c r="BH85" s="4">
        <f t="shared" si="9"/>
        <v>32</v>
      </c>
      <c r="BI85" s="43">
        <f t="shared" si="13"/>
        <v>0.55172413793103448</v>
      </c>
      <c r="BJ85" s="4">
        <f t="shared" si="10"/>
        <v>7</v>
      </c>
      <c r="BK85" s="43">
        <f t="shared" si="11"/>
        <v>2.0609038341357149</v>
      </c>
      <c r="BL85" s="45">
        <f t="shared" si="12"/>
        <v>0</v>
      </c>
    </row>
    <row r="86" spans="1:64" x14ac:dyDescent="0.25">
      <c r="I86" s="42"/>
    </row>
  </sheetData>
  <phoneticPr fontId="11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K87"/>
  <sheetViews>
    <sheetView showGridLines="0" zoomScale="75" zoomScaleNormal="75" workbookViewId="0">
      <pane xSplit="2" ySplit="4" topLeftCell="C5" activePane="bottomRight" state="frozen"/>
      <selection pane="topRight" activeCell="C1" sqref="C1"/>
      <selection pane="bottomLeft" activeCell="A5" sqref="A5"/>
      <selection pane="bottomRight" activeCell="I2" sqref="I2"/>
    </sheetView>
  </sheetViews>
  <sheetFormatPr defaultColWidth="9.140625" defaultRowHeight="15" x14ac:dyDescent="0.25"/>
  <cols>
    <col min="1" max="1" width="46.42578125" style="3" customWidth="1"/>
    <col min="2" max="2" width="14.140625" style="3" bestFit="1" customWidth="1"/>
    <col min="3" max="45" width="11.42578125" style="3" customWidth="1"/>
    <col min="46" max="16384" width="9.140625" style="3"/>
  </cols>
  <sheetData>
    <row r="1" spans="1:63" x14ac:dyDescent="0.25">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row>
    <row r="2" spans="1:63" s="55" customFormat="1" ht="121.5" customHeight="1" x14ac:dyDescent="0.25">
      <c r="A2" s="189" t="s">
        <v>338</v>
      </c>
      <c r="B2" s="271" t="s">
        <v>368</v>
      </c>
      <c r="C2" s="343" t="s">
        <v>395</v>
      </c>
      <c r="D2" s="343" t="s">
        <v>396</v>
      </c>
      <c r="E2" s="343" t="s">
        <v>398</v>
      </c>
      <c r="F2" s="343" t="s">
        <v>399</v>
      </c>
      <c r="G2" s="343" t="s">
        <v>397</v>
      </c>
      <c r="H2" s="343" t="s">
        <v>401</v>
      </c>
      <c r="I2" s="343" t="s">
        <v>804</v>
      </c>
      <c r="J2" s="343" t="s">
        <v>403</v>
      </c>
      <c r="K2" s="343" t="s">
        <v>404</v>
      </c>
      <c r="L2" s="343" t="s">
        <v>405</v>
      </c>
      <c r="M2" s="343" t="s">
        <v>406</v>
      </c>
      <c r="N2" s="343" t="s">
        <v>407</v>
      </c>
      <c r="O2" s="343" t="s">
        <v>408</v>
      </c>
      <c r="P2" s="343" t="s">
        <v>409</v>
      </c>
      <c r="Q2" s="343" t="s">
        <v>410</v>
      </c>
      <c r="R2" s="343" t="s">
        <v>411</v>
      </c>
      <c r="S2" s="343" t="s">
        <v>412</v>
      </c>
      <c r="T2" s="343" t="s">
        <v>413</v>
      </c>
      <c r="U2" s="343" t="s">
        <v>414</v>
      </c>
      <c r="V2" s="343" t="s">
        <v>415</v>
      </c>
      <c r="W2" s="343" t="s">
        <v>416</v>
      </c>
      <c r="X2" s="343" t="s">
        <v>417</v>
      </c>
      <c r="Y2" s="343" t="s">
        <v>418</v>
      </c>
      <c r="Z2" s="343" t="s">
        <v>419</v>
      </c>
      <c r="AA2" s="343" t="s">
        <v>420</v>
      </c>
      <c r="AB2" s="343" t="s">
        <v>421</v>
      </c>
      <c r="AC2" s="343" t="s">
        <v>421</v>
      </c>
      <c r="AD2" s="343" t="s">
        <v>422</v>
      </c>
      <c r="AE2" s="343" t="s">
        <v>423</v>
      </c>
      <c r="AF2" s="343" t="s">
        <v>424</v>
      </c>
      <c r="AG2" s="343" t="s">
        <v>425</v>
      </c>
      <c r="AH2" s="343" t="s">
        <v>426</v>
      </c>
      <c r="AI2" s="343" t="s">
        <v>427</v>
      </c>
      <c r="AJ2" s="343" t="s">
        <v>428</v>
      </c>
      <c r="AK2" s="343" t="s">
        <v>429</v>
      </c>
      <c r="AL2" s="343" t="s">
        <v>430</v>
      </c>
      <c r="AM2" s="343" t="s">
        <v>431</v>
      </c>
      <c r="AN2" s="343" t="s">
        <v>432</v>
      </c>
      <c r="AO2" s="343" t="s">
        <v>433</v>
      </c>
      <c r="AP2" s="343" t="s">
        <v>434</v>
      </c>
      <c r="AQ2" s="343" t="s">
        <v>435</v>
      </c>
      <c r="AR2" s="343" t="s">
        <v>436</v>
      </c>
      <c r="AS2" s="343" t="s">
        <v>437</v>
      </c>
      <c r="AT2" s="343" t="s">
        <v>438</v>
      </c>
      <c r="AU2" s="343" t="s">
        <v>439</v>
      </c>
      <c r="AV2" s="343" t="s">
        <v>440</v>
      </c>
      <c r="AW2" s="343" t="s">
        <v>441</v>
      </c>
      <c r="AX2" s="343" t="s">
        <v>442</v>
      </c>
      <c r="AY2" s="343" t="s">
        <v>443</v>
      </c>
      <c r="AZ2" s="343" t="s">
        <v>444</v>
      </c>
      <c r="BA2" s="343" t="s">
        <v>445</v>
      </c>
      <c r="BB2" s="343" t="s">
        <v>446</v>
      </c>
      <c r="BC2" s="343" t="s">
        <v>447</v>
      </c>
      <c r="BD2" s="343" t="s">
        <v>448</v>
      </c>
      <c r="BE2" s="343" t="s">
        <v>449</v>
      </c>
      <c r="BF2" s="343" t="s">
        <v>801</v>
      </c>
      <c r="BG2" s="343" t="s">
        <v>451</v>
      </c>
      <c r="BH2" s="343" t="s">
        <v>452</v>
      </c>
      <c r="BI2" s="343" t="s">
        <v>453</v>
      </c>
      <c r="BJ2" s="343" t="s">
        <v>454</v>
      </c>
      <c r="BK2" s="343" t="s">
        <v>455</v>
      </c>
    </row>
    <row r="3" spans="1:63" ht="31.5" x14ac:dyDescent="0.25">
      <c r="A3" s="276" t="s">
        <v>375</v>
      </c>
      <c r="B3" s="188"/>
      <c r="C3" s="349">
        <v>2015</v>
      </c>
      <c r="D3" s="349">
        <v>2015</v>
      </c>
      <c r="E3" s="349" t="s">
        <v>130</v>
      </c>
      <c r="F3" s="349" t="s">
        <v>130</v>
      </c>
      <c r="G3" s="349">
        <v>2015</v>
      </c>
      <c r="H3" s="349" t="s">
        <v>187</v>
      </c>
      <c r="I3" s="349" t="s">
        <v>187</v>
      </c>
      <c r="J3" s="349">
        <v>2020</v>
      </c>
      <c r="K3" s="349">
        <v>2020</v>
      </c>
      <c r="L3" s="349">
        <v>2021</v>
      </c>
      <c r="M3" s="349">
        <v>2021</v>
      </c>
      <c r="N3" s="349">
        <v>2021</v>
      </c>
      <c r="O3" s="349" t="s">
        <v>175</v>
      </c>
      <c r="P3" s="349" t="s">
        <v>176</v>
      </c>
      <c r="Q3" s="349" t="s">
        <v>177</v>
      </c>
      <c r="R3" s="349" t="s">
        <v>178</v>
      </c>
      <c r="S3" s="349">
        <v>2019</v>
      </c>
      <c r="T3" s="349" t="s">
        <v>189</v>
      </c>
      <c r="U3" s="349" t="s">
        <v>189</v>
      </c>
      <c r="V3" s="349" t="s">
        <v>178</v>
      </c>
      <c r="W3" s="349" t="s">
        <v>178</v>
      </c>
      <c r="X3" s="349" t="s">
        <v>185</v>
      </c>
      <c r="Y3" s="349" t="s">
        <v>185</v>
      </c>
      <c r="Z3" s="349" t="s">
        <v>185</v>
      </c>
      <c r="AA3" s="349" t="s">
        <v>179</v>
      </c>
      <c r="AB3" s="349">
        <v>2018</v>
      </c>
      <c r="AC3" s="349">
        <v>2019</v>
      </c>
      <c r="AD3" s="349" t="s">
        <v>177</v>
      </c>
      <c r="AE3" s="349">
        <v>2020</v>
      </c>
      <c r="AF3" s="349">
        <v>2020</v>
      </c>
      <c r="AG3" s="349">
        <v>2020</v>
      </c>
      <c r="AH3" s="349">
        <v>2019</v>
      </c>
      <c r="AI3" s="349">
        <v>2019</v>
      </c>
      <c r="AJ3" s="349" t="s">
        <v>178</v>
      </c>
      <c r="AK3" s="349" t="s">
        <v>185</v>
      </c>
      <c r="AL3" s="349" t="s">
        <v>182</v>
      </c>
      <c r="AM3" s="349" t="s">
        <v>178</v>
      </c>
      <c r="AN3" s="349" t="s">
        <v>180</v>
      </c>
      <c r="AO3" s="349" t="s">
        <v>181</v>
      </c>
      <c r="AP3" s="349">
        <v>2020</v>
      </c>
      <c r="AQ3" s="349">
        <v>2020</v>
      </c>
      <c r="AR3" s="349">
        <v>2021</v>
      </c>
      <c r="AS3" s="349">
        <v>2019</v>
      </c>
      <c r="AT3" s="344" t="s">
        <v>182</v>
      </c>
      <c r="AU3" s="344" t="s">
        <v>183</v>
      </c>
      <c r="AV3" s="344">
        <v>2020</v>
      </c>
      <c r="AW3" s="349" t="s">
        <v>188</v>
      </c>
      <c r="AX3" s="349" t="s">
        <v>188</v>
      </c>
      <c r="AY3" s="349">
        <v>2019</v>
      </c>
      <c r="AZ3" s="349">
        <v>2019</v>
      </c>
      <c r="BA3" s="349">
        <v>2019</v>
      </c>
      <c r="BB3" s="349">
        <v>2019</v>
      </c>
      <c r="BC3" s="344" t="s">
        <v>178</v>
      </c>
      <c r="BD3" s="344" t="s">
        <v>178</v>
      </c>
      <c r="BE3" s="344" t="s">
        <v>178</v>
      </c>
      <c r="BF3" s="344" t="s">
        <v>178</v>
      </c>
      <c r="BG3" s="344">
        <v>2020</v>
      </c>
      <c r="BH3" s="344">
        <v>2018</v>
      </c>
      <c r="BI3" s="344">
        <v>2020</v>
      </c>
      <c r="BJ3" s="344" t="s">
        <v>191</v>
      </c>
      <c r="BK3" s="344">
        <v>2015</v>
      </c>
    </row>
    <row r="4" spans="1:63" ht="78.75" x14ac:dyDescent="0.25">
      <c r="A4" s="278" t="s">
        <v>376</v>
      </c>
      <c r="B4" s="188"/>
      <c r="C4" s="349" t="s">
        <v>390</v>
      </c>
      <c r="D4" s="349" t="s">
        <v>390</v>
      </c>
      <c r="E4" s="349" t="s">
        <v>390</v>
      </c>
      <c r="F4" s="349" t="s">
        <v>390</v>
      </c>
      <c r="G4" s="349" t="s">
        <v>390</v>
      </c>
      <c r="H4" s="349" t="s">
        <v>0</v>
      </c>
      <c r="I4" s="349" t="s">
        <v>390</v>
      </c>
      <c r="J4" s="349" t="s">
        <v>387</v>
      </c>
      <c r="K4" s="349" t="s">
        <v>387</v>
      </c>
      <c r="L4" s="349" t="s">
        <v>387</v>
      </c>
      <c r="M4" s="349" t="s">
        <v>0</v>
      </c>
      <c r="N4" s="349" t="s">
        <v>0</v>
      </c>
      <c r="O4" s="349" t="s">
        <v>387</v>
      </c>
      <c r="P4" s="349" t="s">
        <v>387</v>
      </c>
      <c r="Q4" s="349" t="s">
        <v>394</v>
      </c>
      <c r="R4" s="349" t="s">
        <v>392</v>
      </c>
      <c r="S4" s="349" t="s">
        <v>393</v>
      </c>
      <c r="T4" s="349" t="s">
        <v>0</v>
      </c>
      <c r="U4" s="349" t="s">
        <v>0</v>
      </c>
      <c r="V4" s="349" t="s">
        <v>0</v>
      </c>
      <c r="W4" s="349" t="s">
        <v>0</v>
      </c>
      <c r="X4" s="349" t="s">
        <v>0</v>
      </c>
      <c r="Y4" s="349" t="s">
        <v>0</v>
      </c>
      <c r="Z4" s="349" t="s">
        <v>387</v>
      </c>
      <c r="AA4" s="349" t="s">
        <v>386</v>
      </c>
      <c r="AB4" s="349" t="s">
        <v>385</v>
      </c>
      <c r="AC4" s="349" t="s">
        <v>385</v>
      </c>
      <c r="AD4" s="349" t="s">
        <v>384</v>
      </c>
      <c r="AE4" s="349" t="s">
        <v>0</v>
      </c>
      <c r="AF4" s="349" t="s">
        <v>0</v>
      </c>
      <c r="AG4" s="349" t="s">
        <v>0</v>
      </c>
      <c r="AH4" s="349" t="s">
        <v>0</v>
      </c>
      <c r="AI4" s="349" t="s">
        <v>382</v>
      </c>
      <c r="AJ4" s="349" t="s">
        <v>383</v>
      </c>
      <c r="AK4" s="349" t="s">
        <v>0</v>
      </c>
      <c r="AL4" s="349" t="s">
        <v>388</v>
      </c>
      <c r="AM4" s="349" t="s">
        <v>387</v>
      </c>
      <c r="AN4" s="349" t="s">
        <v>0</v>
      </c>
      <c r="AO4" s="349" t="s">
        <v>0</v>
      </c>
      <c r="AP4" s="349" t="s">
        <v>0</v>
      </c>
      <c r="AQ4" s="349" t="s">
        <v>0</v>
      </c>
      <c r="AR4" s="349" t="s">
        <v>0</v>
      </c>
      <c r="AS4" s="349" t="s">
        <v>387</v>
      </c>
      <c r="AT4" s="344" t="s">
        <v>391</v>
      </c>
      <c r="AU4" s="344" t="s">
        <v>0</v>
      </c>
      <c r="AV4" s="344" t="s">
        <v>389</v>
      </c>
      <c r="AW4" s="349" t="s">
        <v>390</v>
      </c>
      <c r="AX4" s="349" t="s">
        <v>390</v>
      </c>
      <c r="AY4" s="344" t="s">
        <v>0</v>
      </c>
      <c r="AZ4" s="344" t="s">
        <v>0</v>
      </c>
      <c r="BA4" s="344" t="s">
        <v>0</v>
      </c>
      <c r="BB4" s="344" t="s">
        <v>0</v>
      </c>
      <c r="BC4" s="344" t="s">
        <v>0</v>
      </c>
      <c r="BD4" s="344" t="s">
        <v>381</v>
      </c>
      <c r="BE4" s="344" t="s">
        <v>0</v>
      </c>
      <c r="BF4" s="344" t="s">
        <v>0</v>
      </c>
      <c r="BG4" s="344" t="s">
        <v>378</v>
      </c>
      <c r="BH4" s="344" t="s">
        <v>380</v>
      </c>
      <c r="BI4" s="344" t="s">
        <v>379</v>
      </c>
      <c r="BJ4" s="344" t="s">
        <v>389</v>
      </c>
      <c r="BK4" s="344" t="s">
        <v>389</v>
      </c>
    </row>
    <row r="5" spans="1:63" ht="15.75" x14ac:dyDescent="0.25">
      <c r="A5" s="187" t="s">
        <v>238</v>
      </c>
      <c r="B5" s="188" t="s">
        <v>48</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270"/>
      <c r="AU5" s="270"/>
      <c r="AV5" s="270"/>
      <c r="AW5" s="270"/>
      <c r="AX5" s="270"/>
      <c r="AY5" s="270"/>
      <c r="AZ5" s="270"/>
      <c r="BA5" s="270"/>
      <c r="BB5" s="270"/>
      <c r="BC5" s="270"/>
      <c r="BD5" s="270"/>
      <c r="BE5" s="270"/>
      <c r="BF5" s="270"/>
      <c r="BG5" s="270"/>
      <c r="BH5" s="270"/>
      <c r="BI5" s="270"/>
      <c r="BJ5" s="270"/>
      <c r="BK5" s="270"/>
    </row>
    <row r="6" spans="1:63" ht="15.75" x14ac:dyDescent="0.25">
      <c r="A6" s="187" t="s">
        <v>239</v>
      </c>
      <c r="B6" s="188" t="s">
        <v>49</v>
      </c>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270"/>
      <c r="AU6" s="270"/>
      <c r="AV6" s="270"/>
      <c r="AW6" s="270"/>
      <c r="AX6" s="270"/>
      <c r="AY6" s="270"/>
      <c r="AZ6" s="270"/>
      <c r="BA6" s="270"/>
      <c r="BB6" s="270"/>
      <c r="BC6" s="270"/>
      <c r="BD6" s="270"/>
      <c r="BE6" s="270"/>
      <c r="BF6" s="270"/>
      <c r="BG6" s="270"/>
      <c r="BH6" s="270"/>
      <c r="BI6" s="270"/>
      <c r="BJ6" s="270"/>
      <c r="BK6" s="270"/>
    </row>
    <row r="7" spans="1:63" ht="15.75" x14ac:dyDescent="0.25">
      <c r="A7" s="187" t="s">
        <v>240</v>
      </c>
      <c r="B7" s="188" t="s">
        <v>50</v>
      </c>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270"/>
      <c r="AU7" s="270"/>
      <c r="AV7" s="270"/>
      <c r="AW7" s="270"/>
      <c r="AX7" s="270"/>
      <c r="AY7" s="270"/>
      <c r="AZ7" s="270"/>
      <c r="BA7" s="270"/>
      <c r="BB7" s="270"/>
      <c r="BC7" s="270"/>
      <c r="BD7" s="270"/>
      <c r="BE7" s="270"/>
      <c r="BF7" s="270"/>
      <c r="BG7" s="270"/>
      <c r="BH7" s="270"/>
      <c r="BI7" s="270"/>
      <c r="BJ7" s="270"/>
      <c r="BK7" s="270"/>
    </row>
    <row r="8" spans="1:63" ht="15.75" x14ac:dyDescent="0.25">
      <c r="A8" s="187" t="s">
        <v>241</v>
      </c>
      <c r="B8" s="188" t="s">
        <v>51</v>
      </c>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270"/>
      <c r="AU8" s="270"/>
      <c r="AV8" s="270"/>
      <c r="AW8" s="270"/>
      <c r="AX8" s="270"/>
      <c r="AY8" s="270"/>
      <c r="AZ8" s="270"/>
      <c r="BA8" s="270"/>
      <c r="BB8" s="270"/>
      <c r="BC8" s="270"/>
      <c r="BD8" s="270"/>
      <c r="BE8" s="270"/>
      <c r="BF8" s="270"/>
      <c r="BG8" s="270"/>
      <c r="BH8" s="270"/>
      <c r="BI8" s="270"/>
      <c r="BJ8" s="270"/>
      <c r="BK8" s="270"/>
    </row>
    <row r="9" spans="1:63" ht="15.75" x14ac:dyDescent="0.25">
      <c r="A9" s="187" t="s">
        <v>242</v>
      </c>
      <c r="B9" s="188" t="s">
        <v>52</v>
      </c>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270"/>
      <c r="AU9" s="270"/>
      <c r="AV9" s="270"/>
      <c r="AW9" s="270"/>
      <c r="AX9" s="270"/>
      <c r="AY9" s="270"/>
      <c r="AZ9" s="270"/>
      <c r="BA9" s="270"/>
      <c r="BB9" s="270"/>
      <c r="BC9" s="270"/>
      <c r="BD9" s="270"/>
      <c r="BE9" s="270"/>
      <c r="BF9" s="270"/>
      <c r="BG9" s="270"/>
      <c r="BH9" s="270"/>
      <c r="BI9" s="270"/>
      <c r="BJ9" s="270"/>
      <c r="BK9" s="270"/>
    </row>
    <row r="10" spans="1:63" ht="15.75" x14ac:dyDescent="0.25">
      <c r="A10" s="187" t="s">
        <v>243</v>
      </c>
      <c r="B10" s="188" t="s">
        <v>53</v>
      </c>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270"/>
      <c r="AU10" s="270"/>
      <c r="AV10" s="270"/>
      <c r="AW10" s="270"/>
      <c r="AX10" s="270"/>
      <c r="AY10" s="270"/>
      <c r="AZ10" s="270"/>
      <c r="BA10" s="270"/>
      <c r="BB10" s="270"/>
      <c r="BC10" s="270"/>
      <c r="BD10" s="270"/>
      <c r="BE10" s="270"/>
      <c r="BF10" s="270"/>
      <c r="BG10" s="270"/>
      <c r="BH10" s="270"/>
      <c r="BI10" s="270"/>
      <c r="BJ10" s="270"/>
      <c r="BK10" s="270"/>
    </row>
    <row r="11" spans="1:63" ht="15.75" x14ac:dyDescent="0.25">
      <c r="A11" s="187" t="s">
        <v>244</v>
      </c>
      <c r="B11" s="188" t="s">
        <v>54</v>
      </c>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270"/>
      <c r="AU11" s="270"/>
      <c r="AV11" s="270"/>
      <c r="AW11" s="270"/>
      <c r="AX11" s="270"/>
      <c r="AY11" s="270"/>
      <c r="AZ11" s="270"/>
      <c r="BA11" s="270"/>
      <c r="BB11" s="270"/>
      <c r="BC11" s="270"/>
      <c r="BD11" s="270"/>
      <c r="BE11" s="270"/>
      <c r="BF11" s="270"/>
      <c r="BG11" s="270"/>
      <c r="BH11" s="270"/>
      <c r="BI11" s="270"/>
      <c r="BJ11" s="270"/>
      <c r="BK11" s="270"/>
    </row>
    <row r="12" spans="1:63" ht="15.75" x14ac:dyDescent="0.25">
      <c r="A12" s="187" t="s">
        <v>245</v>
      </c>
      <c r="B12" s="188" t="s">
        <v>55</v>
      </c>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270"/>
      <c r="AU12" s="270"/>
      <c r="AV12" s="270"/>
      <c r="AW12" s="270"/>
      <c r="AX12" s="270"/>
      <c r="AY12" s="270"/>
      <c r="AZ12" s="270"/>
      <c r="BA12" s="270"/>
      <c r="BB12" s="270"/>
      <c r="BC12" s="270"/>
      <c r="BD12" s="270"/>
      <c r="BE12" s="270"/>
      <c r="BF12" s="270"/>
      <c r="BG12" s="270"/>
      <c r="BH12" s="270"/>
      <c r="BI12" s="270"/>
      <c r="BJ12" s="270"/>
      <c r="BK12" s="270"/>
    </row>
    <row r="13" spans="1:63" ht="15.75" x14ac:dyDescent="0.25">
      <c r="A13" s="187" t="s">
        <v>246</v>
      </c>
      <c r="B13" s="188" t="s">
        <v>56</v>
      </c>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270"/>
      <c r="AU13" s="270"/>
      <c r="AV13" s="270"/>
      <c r="AW13" s="270"/>
      <c r="AX13" s="270"/>
      <c r="AY13" s="270"/>
      <c r="AZ13" s="270"/>
      <c r="BA13" s="270"/>
      <c r="BB13" s="270"/>
      <c r="BC13" s="270"/>
      <c r="BD13" s="270"/>
      <c r="BE13" s="270"/>
      <c r="BF13" s="270"/>
      <c r="BG13" s="270"/>
      <c r="BH13" s="270"/>
      <c r="BI13" s="270"/>
      <c r="BJ13" s="270"/>
      <c r="BK13" s="270"/>
    </row>
    <row r="14" spans="1:63" ht="15.75" x14ac:dyDescent="0.25">
      <c r="A14" s="187" t="s">
        <v>247</v>
      </c>
      <c r="B14" s="188" t="s">
        <v>57</v>
      </c>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270"/>
      <c r="AU14" s="270"/>
      <c r="AV14" s="270"/>
      <c r="AW14" s="270"/>
      <c r="AX14" s="270"/>
      <c r="AY14" s="270"/>
      <c r="AZ14" s="270"/>
      <c r="BA14" s="270"/>
      <c r="BB14" s="270"/>
      <c r="BC14" s="270"/>
      <c r="BD14" s="270"/>
      <c r="BE14" s="270"/>
      <c r="BF14" s="270"/>
      <c r="BG14" s="270"/>
      <c r="BH14" s="270"/>
      <c r="BI14" s="270"/>
      <c r="BJ14" s="270"/>
      <c r="BK14" s="270"/>
    </row>
    <row r="15" spans="1:63" ht="15.75" x14ac:dyDescent="0.25">
      <c r="A15" s="187" t="s">
        <v>248</v>
      </c>
      <c r="B15" s="188" t="s">
        <v>58</v>
      </c>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270"/>
      <c r="AU15" s="270"/>
      <c r="AV15" s="270"/>
      <c r="AW15" s="270"/>
      <c r="AX15" s="270"/>
      <c r="AY15" s="270"/>
      <c r="AZ15" s="270"/>
      <c r="BA15" s="270"/>
      <c r="BB15" s="270"/>
      <c r="BC15" s="270"/>
      <c r="BD15" s="270"/>
      <c r="BE15" s="270"/>
      <c r="BF15" s="270"/>
      <c r="BG15" s="270"/>
      <c r="BH15" s="270"/>
      <c r="BI15" s="270"/>
      <c r="BJ15" s="270"/>
      <c r="BK15" s="270"/>
    </row>
    <row r="16" spans="1:63" ht="15.75" x14ac:dyDescent="0.25">
      <c r="A16" s="187" t="s">
        <v>250</v>
      </c>
      <c r="B16" s="188" t="s">
        <v>59</v>
      </c>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270"/>
      <c r="AU16" s="270"/>
      <c r="AV16" s="270"/>
      <c r="AW16" s="270"/>
      <c r="AX16" s="270"/>
      <c r="AY16" s="270"/>
      <c r="AZ16" s="270"/>
      <c r="BA16" s="270"/>
      <c r="BB16" s="270"/>
      <c r="BC16" s="270"/>
      <c r="BD16" s="270"/>
      <c r="BE16" s="270"/>
      <c r="BF16" s="270"/>
      <c r="BG16" s="270"/>
      <c r="BH16" s="270"/>
      <c r="BI16" s="270"/>
      <c r="BJ16" s="270"/>
      <c r="BK16" s="270"/>
    </row>
    <row r="17" spans="1:63" ht="15.75" x14ac:dyDescent="0.25">
      <c r="A17" s="187" t="s">
        <v>251</v>
      </c>
      <c r="B17" s="188" t="s">
        <v>60</v>
      </c>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270"/>
      <c r="AU17" s="270"/>
      <c r="AV17" s="270"/>
      <c r="AW17" s="270"/>
      <c r="AX17" s="270"/>
      <c r="AY17" s="270"/>
      <c r="AZ17" s="270"/>
      <c r="BA17" s="270"/>
      <c r="BB17" s="270"/>
      <c r="BC17" s="270"/>
      <c r="BD17" s="270"/>
      <c r="BE17" s="270"/>
      <c r="BF17" s="270"/>
      <c r="BG17" s="270"/>
      <c r="BH17" s="270"/>
      <c r="BI17" s="270"/>
      <c r="BJ17" s="270"/>
      <c r="BK17" s="270"/>
    </row>
    <row r="18" spans="1:63" ht="15.75" x14ac:dyDescent="0.25">
      <c r="A18" s="187" t="s">
        <v>252</v>
      </c>
      <c r="B18" s="188" t="s">
        <v>68</v>
      </c>
      <c r="C18" s="356"/>
      <c r="D18" s="356"/>
      <c r="E18" s="356"/>
      <c r="F18" s="356"/>
      <c r="G18" s="356"/>
      <c r="H18" s="356" t="s">
        <v>466</v>
      </c>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270"/>
      <c r="AU18" s="270"/>
      <c r="AV18" s="270"/>
      <c r="AW18" s="270"/>
      <c r="AX18" s="270"/>
      <c r="AY18" s="270"/>
      <c r="AZ18" s="270"/>
      <c r="BA18" s="270"/>
      <c r="BB18" s="270"/>
      <c r="BC18" s="270"/>
      <c r="BD18" s="270"/>
      <c r="BE18" s="270"/>
      <c r="BF18" s="270"/>
      <c r="BG18" s="270"/>
      <c r="BH18" s="270"/>
      <c r="BI18" s="270"/>
      <c r="BJ18" s="270"/>
      <c r="BK18" s="270"/>
    </row>
    <row r="19" spans="1:63" ht="15.75" x14ac:dyDescent="0.25">
      <c r="A19" s="187" t="s">
        <v>253</v>
      </c>
      <c r="B19" s="188" t="s">
        <v>61</v>
      </c>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c r="AQ19" s="356"/>
      <c r="AR19" s="356"/>
      <c r="AS19" s="356"/>
      <c r="AT19" s="270"/>
      <c r="AU19" s="270"/>
      <c r="AV19" s="270"/>
      <c r="AW19" s="270"/>
      <c r="AX19" s="270"/>
      <c r="AY19" s="270"/>
      <c r="AZ19" s="270"/>
      <c r="BA19" s="270"/>
      <c r="BB19" s="270"/>
      <c r="BC19" s="270"/>
      <c r="BD19" s="270"/>
      <c r="BE19" s="270"/>
      <c r="BF19" s="270"/>
      <c r="BG19" s="270"/>
      <c r="BH19" s="270"/>
      <c r="BI19" s="270"/>
      <c r="BJ19" s="270"/>
      <c r="BK19" s="270"/>
    </row>
    <row r="20" spans="1:63" ht="15.75" x14ac:dyDescent="0.25">
      <c r="A20" s="187" t="s">
        <v>254</v>
      </c>
      <c r="B20" s="188" t="s">
        <v>62</v>
      </c>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356"/>
      <c r="AP20" s="356"/>
      <c r="AQ20" s="356"/>
      <c r="AR20" s="356"/>
      <c r="AS20" s="356"/>
      <c r="AT20" s="270"/>
      <c r="AU20" s="270"/>
      <c r="AV20" s="270"/>
      <c r="AW20" s="270"/>
      <c r="AX20" s="270"/>
      <c r="AY20" s="270"/>
      <c r="AZ20" s="270"/>
      <c r="BA20" s="270"/>
      <c r="BB20" s="270"/>
      <c r="BC20" s="270"/>
      <c r="BD20" s="270"/>
      <c r="BE20" s="270"/>
      <c r="BF20" s="270"/>
      <c r="BG20" s="270"/>
      <c r="BH20" s="270"/>
      <c r="BI20" s="270"/>
      <c r="BJ20" s="270"/>
      <c r="BK20" s="270"/>
    </row>
    <row r="21" spans="1:63" ht="15.75" x14ac:dyDescent="0.25">
      <c r="A21" s="187" t="s">
        <v>255</v>
      </c>
      <c r="B21" s="188" t="s">
        <v>63</v>
      </c>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6"/>
      <c r="AK21" s="356"/>
      <c r="AL21" s="356"/>
      <c r="AM21" s="356"/>
      <c r="AN21" s="356"/>
      <c r="AO21" s="356"/>
      <c r="AP21" s="356"/>
      <c r="AQ21" s="356"/>
      <c r="AR21" s="356"/>
      <c r="AS21" s="356"/>
      <c r="AT21" s="270"/>
      <c r="AU21" s="270"/>
      <c r="AV21" s="270"/>
      <c r="AW21" s="270"/>
      <c r="AX21" s="270"/>
      <c r="AY21" s="270"/>
      <c r="AZ21" s="270"/>
      <c r="BA21" s="270"/>
      <c r="BB21" s="270"/>
      <c r="BC21" s="270"/>
      <c r="BD21" s="270"/>
      <c r="BE21" s="270"/>
      <c r="BF21" s="270"/>
      <c r="BG21" s="270"/>
      <c r="BH21" s="270"/>
      <c r="BI21" s="270"/>
      <c r="BJ21" s="270"/>
      <c r="BK21" s="270"/>
    </row>
    <row r="22" spans="1:63" ht="15.75" x14ac:dyDescent="0.25">
      <c r="A22" s="187" t="s">
        <v>256</v>
      </c>
      <c r="B22" s="188" t="s">
        <v>64</v>
      </c>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270"/>
      <c r="AU22" s="270"/>
      <c r="AV22" s="270"/>
      <c r="AW22" s="270"/>
      <c r="AX22" s="270"/>
      <c r="AY22" s="270"/>
      <c r="AZ22" s="270"/>
      <c r="BA22" s="270"/>
      <c r="BB22" s="270"/>
      <c r="BC22" s="270"/>
      <c r="BD22" s="270"/>
      <c r="BE22" s="270"/>
      <c r="BF22" s="270"/>
      <c r="BG22" s="270"/>
      <c r="BH22" s="270"/>
      <c r="BI22" s="270"/>
      <c r="BJ22" s="270"/>
      <c r="BK22" s="270"/>
    </row>
    <row r="23" spans="1:63" ht="15.75" x14ac:dyDescent="0.25">
      <c r="A23" s="187" t="s">
        <v>257</v>
      </c>
      <c r="B23" s="188" t="s">
        <v>65</v>
      </c>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270"/>
      <c r="AU23" s="270"/>
      <c r="AV23" s="270"/>
      <c r="AW23" s="270"/>
      <c r="AX23" s="270"/>
      <c r="AY23" s="270"/>
      <c r="AZ23" s="270"/>
      <c r="BA23" s="270"/>
      <c r="BB23" s="270"/>
      <c r="BC23" s="270"/>
      <c r="BD23" s="270"/>
      <c r="BE23" s="270"/>
      <c r="BF23" s="270"/>
      <c r="BG23" s="270"/>
      <c r="BH23" s="270"/>
      <c r="BI23" s="270"/>
      <c r="BJ23" s="270"/>
      <c r="BK23" s="270"/>
    </row>
    <row r="24" spans="1:63" ht="15.75" x14ac:dyDescent="0.25">
      <c r="A24" s="187" t="s">
        <v>258</v>
      </c>
      <c r="B24" s="188" t="s">
        <v>66</v>
      </c>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270"/>
      <c r="AU24" s="270"/>
      <c r="AV24" s="270"/>
      <c r="AW24" s="270"/>
      <c r="AX24" s="270"/>
      <c r="AY24" s="270"/>
      <c r="AZ24" s="270"/>
      <c r="BA24" s="270"/>
      <c r="BB24" s="270"/>
      <c r="BC24" s="270"/>
      <c r="BD24" s="270"/>
      <c r="BE24" s="270"/>
      <c r="BF24" s="270"/>
      <c r="BG24" s="270"/>
      <c r="BH24" s="270"/>
      <c r="BI24" s="270"/>
      <c r="BJ24" s="270"/>
      <c r="BK24" s="270"/>
    </row>
    <row r="25" spans="1:63" ht="15.75" x14ac:dyDescent="0.25">
      <c r="A25" s="187" t="s">
        <v>259</v>
      </c>
      <c r="B25" s="188" t="s">
        <v>67</v>
      </c>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270"/>
      <c r="AU25" s="270"/>
      <c r="AV25" s="270"/>
      <c r="AW25" s="270"/>
      <c r="AX25" s="270"/>
      <c r="AY25" s="270"/>
      <c r="AZ25" s="270"/>
      <c r="BA25" s="270"/>
      <c r="BB25" s="270"/>
      <c r="BC25" s="270"/>
      <c r="BD25" s="270"/>
      <c r="BE25" s="270"/>
      <c r="BF25" s="270"/>
      <c r="BG25" s="270"/>
      <c r="BH25" s="270"/>
      <c r="BI25" s="270"/>
      <c r="BJ25" s="270"/>
      <c r="BK25" s="270"/>
    </row>
    <row r="26" spans="1:63" ht="15.75" x14ac:dyDescent="0.25">
      <c r="A26" s="187" t="s">
        <v>260</v>
      </c>
      <c r="B26" s="188" t="s">
        <v>69</v>
      </c>
      <c r="C26" s="356"/>
      <c r="D26" s="356"/>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270"/>
      <c r="AU26" s="270"/>
      <c r="AV26" s="270"/>
      <c r="AW26" s="270"/>
      <c r="AX26" s="270"/>
      <c r="AY26" s="270"/>
      <c r="AZ26" s="270"/>
      <c r="BA26" s="270"/>
      <c r="BB26" s="270"/>
      <c r="BC26" s="270"/>
      <c r="BD26" s="270"/>
      <c r="BE26" s="270"/>
      <c r="BF26" s="270"/>
      <c r="BG26" s="270"/>
      <c r="BH26" s="270"/>
      <c r="BI26" s="270"/>
      <c r="BJ26" s="270"/>
      <c r="BK26" s="270"/>
    </row>
    <row r="27" spans="1:63" ht="15.75" x14ac:dyDescent="0.25">
      <c r="A27" s="187" t="s">
        <v>261</v>
      </c>
      <c r="B27" s="188" t="s">
        <v>70</v>
      </c>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270"/>
      <c r="AU27" s="270"/>
      <c r="AV27" s="270"/>
      <c r="AW27" s="270"/>
      <c r="AX27" s="270"/>
      <c r="AY27" s="270"/>
      <c r="AZ27" s="270"/>
      <c r="BA27" s="270"/>
      <c r="BB27" s="270"/>
      <c r="BC27" s="270"/>
      <c r="BD27" s="270"/>
      <c r="BE27" s="270"/>
      <c r="BF27" s="270"/>
      <c r="BG27" s="270"/>
      <c r="BH27" s="270"/>
      <c r="BI27" s="270"/>
      <c r="BJ27" s="270"/>
      <c r="BK27" s="270"/>
    </row>
    <row r="28" spans="1:63" ht="15.75" x14ac:dyDescent="0.25">
      <c r="A28" s="187" t="s">
        <v>262</v>
      </c>
      <c r="B28" s="188" t="s">
        <v>71</v>
      </c>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270"/>
      <c r="AU28" s="270"/>
      <c r="AV28" s="270"/>
      <c r="AW28" s="270"/>
      <c r="AX28" s="270"/>
      <c r="AY28" s="270"/>
      <c r="AZ28" s="270"/>
      <c r="BA28" s="270"/>
      <c r="BB28" s="270"/>
      <c r="BC28" s="270"/>
      <c r="BD28" s="270"/>
      <c r="BE28" s="270"/>
      <c r="BF28" s="270"/>
      <c r="BG28" s="270"/>
      <c r="BH28" s="270"/>
      <c r="BI28" s="270"/>
      <c r="BJ28" s="270"/>
      <c r="BK28" s="270"/>
    </row>
    <row r="29" spans="1:63" ht="15.75" x14ac:dyDescent="0.25">
      <c r="A29" s="187" t="s">
        <v>263</v>
      </c>
      <c r="B29" s="188" t="s">
        <v>72</v>
      </c>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270"/>
      <c r="AU29" s="270"/>
      <c r="AV29" s="270"/>
      <c r="AW29" s="270"/>
      <c r="AX29" s="270"/>
      <c r="AY29" s="270"/>
      <c r="AZ29" s="270"/>
      <c r="BA29" s="270"/>
      <c r="BB29" s="270"/>
      <c r="BC29" s="270"/>
      <c r="BD29" s="270"/>
      <c r="BE29" s="270"/>
      <c r="BF29" s="270"/>
      <c r="BG29" s="270"/>
      <c r="BH29" s="270"/>
      <c r="BI29" s="270"/>
      <c r="BJ29" s="270"/>
      <c r="BK29" s="270"/>
    </row>
    <row r="30" spans="1:63" ht="15.75" x14ac:dyDescent="0.25">
      <c r="A30" s="187" t="s">
        <v>264</v>
      </c>
      <c r="B30" s="188" t="s">
        <v>73</v>
      </c>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356"/>
      <c r="AR30" s="356"/>
      <c r="AS30" s="356"/>
      <c r="AT30" s="270"/>
      <c r="AU30" s="270"/>
      <c r="AV30" s="270"/>
      <c r="AW30" s="270"/>
      <c r="AX30" s="270"/>
      <c r="AY30" s="270"/>
      <c r="AZ30" s="270"/>
      <c r="BA30" s="270"/>
      <c r="BB30" s="270"/>
      <c r="BC30" s="270"/>
      <c r="BD30" s="270"/>
      <c r="BE30" s="270"/>
      <c r="BF30" s="270"/>
      <c r="BG30" s="270"/>
      <c r="BH30" s="270"/>
      <c r="BI30" s="270"/>
      <c r="BJ30" s="270"/>
      <c r="BK30" s="270"/>
    </row>
    <row r="31" spans="1:63" ht="15.75" x14ac:dyDescent="0.25">
      <c r="A31" s="187" t="s">
        <v>265</v>
      </c>
      <c r="B31" s="188" t="s">
        <v>74</v>
      </c>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270"/>
      <c r="AU31" s="270"/>
      <c r="AV31" s="270"/>
      <c r="AW31" s="270"/>
      <c r="AX31" s="270"/>
      <c r="AY31" s="270"/>
      <c r="AZ31" s="270"/>
      <c r="BA31" s="270"/>
      <c r="BB31" s="270"/>
      <c r="BC31" s="270"/>
      <c r="BD31" s="270"/>
      <c r="BE31" s="270"/>
      <c r="BF31" s="270"/>
      <c r="BG31" s="270"/>
      <c r="BH31" s="270"/>
      <c r="BI31" s="270"/>
      <c r="BJ31" s="270"/>
      <c r="BK31" s="270"/>
    </row>
    <row r="32" spans="1:63" ht="15.75" x14ac:dyDescent="0.25">
      <c r="A32" s="187" t="s">
        <v>266</v>
      </c>
      <c r="B32" s="188" t="s">
        <v>75</v>
      </c>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6"/>
      <c r="AM32" s="356"/>
      <c r="AN32" s="356"/>
      <c r="AO32" s="356"/>
      <c r="AP32" s="356"/>
      <c r="AQ32" s="356"/>
      <c r="AR32" s="356"/>
      <c r="AS32" s="356"/>
      <c r="AT32" s="270"/>
      <c r="AU32" s="270"/>
      <c r="AV32" s="270"/>
      <c r="AW32" s="270"/>
      <c r="AX32" s="270"/>
      <c r="AY32" s="270"/>
      <c r="AZ32" s="270"/>
      <c r="BA32" s="270"/>
      <c r="BB32" s="270"/>
      <c r="BC32" s="270"/>
      <c r="BD32" s="270"/>
      <c r="BE32" s="270"/>
      <c r="BF32" s="270"/>
      <c r="BG32" s="270"/>
      <c r="BH32" s="270"/>
      <c r="BI32" s="270"/>
      <c r="BJ32" s="270"/>
      <c r="BK32" s="270"/>
    </row>
    <row r="33" spans="1:63" ht="15.75" x14ac:dyDescent="0.25">
      <c r="A33" s="187" t="s">
        <v>267</v>
      </c>
      <c r="B33" s="188" t="s">
        <v>76</v>
      </c>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6"/>
      <c r="AN33" s="356"/>
      <c r="AO33" s="356"/>
      <c r="AP33" s="356"/>
      <c r="AQ33" s="356"/>
      <c r="AR33" s="356"/>
      <c r="AS33" s="356"/>
      <c r="AT33" s="270"/>
      <c r="AU33" s="270"/>
      <c r="AV33" s="270"/>
      <c r="AW33" s="270"/>
      <c r="AX33" s="270"/>
      <c r="AY33" s="270"/>
      <c r="AZ33" s="270"/>
      <c r="BA33" s="270"/>
      <c r="BB33" s="270"/>
      <c r="BC33" s="270"/>
      <c r="BD33" s="270"/>
      <c r="BE33" s="270"/>
      <c r="BF33" s="270"/>
      <c r="BG33" s="270"/>
      <c r="BH33" s="270"/>
      <c r="BI33" s="270"/>
      <c r="BJ33" s="270"/>
      <c r="BK33" s="270"/>
    </row>
    <row r="34" spans="1:63" ht="15.75" x14ac:dyDescent="0.25">
      <c r="A34" s="187" t="s">
        <v>268</v>
      </c>
      <c r="B34" s="188" t="s">
        <v>77</v>
      </c>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270"/>
      <c r="AU34" s="270"/>
      <c r="AV34" s="270"/>
      <c r="AW34" s="270"/>
      <c r="AX34" s="270"/>
      <c r="AY34" s="270"/>
      <c r="AZ34" s="270"/>
      <c r="BA34" s="270"/>
      <c r="BB34" s="270"/>
      <c r="BC34" s="270"/>
      <c r="BD34" s="270"/>
      <c r="BE34" s="270"/>
      <c r="BF34" s="270"/>
      <c r="BG34" s="270"/>
      <c r="BH34" s="270"/>
      <c r="BI34" s="270"/>
      <c r="BJ34" s="270"/>
      <c r="BK34" s="270"/>
    </row>
    <row r="35" spans="1:63" ht="15.75" x14ac:dyDescent="0.25">
      <c r="A35" s="187" t="s">
        <v>269</v>
      </c>
      <c r="B35" s="188" t="s">
        <v>78</v>
      </c>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270"/>
      <c r="AU35" s="270"/>
      <c r="AV35" s="270"/>
      <c r="AW35" s="270"/>
      <c r="AX35" s="270"/>
      <c r="AY35" s="270"/>
      <c r="AZ35" s="270"/>
      <c r="BA35" s="270"/>
      <c r="BB35" s="270"/>
      <c r="BC35" s="270"/>
      <c r="BD35" s="270"/>
      <c r="BE35" s="270"/>
      <c r="BF35" s="270"/>
      <c r="BG35" s="270"/>
      <c r="BH35" s="270"/>
      <c r="BI35" s="270"/>
      <c r="BJ35" s="270"/>
      <c r="BK35" s="270"/>
    </row>
    <row r="36" spans="1:63" ht="15.75" x14ac:dyDescent="0.25">
      <c r="A36" s="187" t="s">
        <v>270</v>
      </c>
      <c r="B36" s="188" t="s">
        <v>79</v>
      </c>
      <c r="C36" s="356"/>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270"/>
      <c r="AU36" s="270"/>
      <c r="AV36" s="270"/>
      <c r="AW36" s="270"/>
      <c r="AX36" s="270"/>
      <c r="AY36" s="270"/>
      <c r="AZ36" s="270"/>
      <c r="BA36" s="270"/>
      <c r="BB36" s="270"/>
      <c r="BC36" s="270"/>
      <c r="BD36" s="270"/>
      <c r="BE36" s="270"/>
      <c r="BF36" s="270"/>
      <c r="BG36" s="270"/>
      <c r="BH36" s="270"/>
      <c r="BI36" s="270"/>
      <c r="BJ36" s="270"/>
      <c r="BK36" s="270"/>
    </row>
    <row r="37" spans="1:63" ht="15.75" x14ac:dyDescent="0.25">
      <c r="A37" s="187" t="s">
        <v>271</v>
      </c>
      <c r="B37" s="188" t="s">
        <v>80</v>
      </c>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c r="AS37" s="356"/>
      <c r="AT37" s="270"/>
      <c r="AU37" s="270"/>
      <c r="AV37" s="270"/>
      <c r="AW37" s="270"/>
      <c r="AX37" s="270"/>
      <c r="AY37" s="270"/>
      <c r="AZ37" s="270"/>
      <c r="BA37" s="270"/>
      <c r="BB37" s="270"/>
      <c r="BC37" s="270"/>
      <c r="BD37" s="270"/>
      <c r="BE37" s="270"/>
      <c r="BF37" s="270"/>
      <c r="BG37" s="270"/>
      <c r="BH37" s="270"/>
      <c r="BI37" s="270"/>
      <c r="BJ37" s="270"/>
      <c r="BK37" s="270"/>
    </row>
    <row r="38" spans="1:63" ht="15.75" x14ac:dyDescent="0.25">
      <c r="A38" s="187" t="s">
        <v>272</v>
      </c>
      <c r="B38" s="188" t="s">
        <v>81</v>
      </c>
      <c r="C38" s="356"/>
      <c r="D38" s="356"/>
      <c r="E38" s="356"/>
      <c r="F38" s="356"/>
      <c r="G38" s="356"/>
      <c r="H38" s="356"/>
      <c r="I38" s="356"/>
      <c r="J38" s="356"/>
      <c r="K38" s="356"/>
      <c r="L38" s="356"/>
      <c r="M38" s="356"/>
      <c r="N38" s="356"/>
      <c r="O38" s="356"/>
      <c r="P38" s="356"/>
      <c r="Q38" s="356"/>
      <c r="R38" s="356"/>
      <c r="S38" s="356"/>
      <c r="T38" s="356"/>
      <c r="U38" s="356"/>
      <c r="V38" s="356"/>
      <c r="W38" s="356"/>
      <c r="X38" s="356"/>
      <c r="Y38" s="356"/>
      <c r="Z38" s="356"/>
      <c r="AA38" s="356"/>
      <c r="AB38" s="356"/>
      <c r="AC38" s="356"/>
      <c r="AD38" s="356"/>
      <c r="AE38" s="356"/>
      <c r="AF38" s="356"/>
      <c r="AG38" s="356"/>
      <c r="AH38" s="356"/>
      <c r="AI38" s="356"/>
      <c r="AJ38" s="356"/>
      <c r="AK38" s="356"/>
      <c r="AL38" s="356"/>
      <c r="AM38" s="356"/>
      <c r="AN38" s="356"/>
      <c r="AO38" s="356"/>
      <c r="AP38" s="356"/>
      <c r="AQ38" s="356"/>
      <c r="AR38" s="356"/>
      <c r="AS38" s="356"/>
      <c r="AT38" s="270"/>
      <c r="AU38" s="270"/>
      <c r="AV38" s="270"/>
      <c r="AW38" s="270"/>
      <c r="AX38" s="270"/>
      <c r="AY38" s="270"/>
      <c r="AZ38" s="270"/>
      <c r="BA38" s="270"/>
      <c r="BB38" s="270"/>
      <c r="BC38" s="270"/>
      <c r="BD38" s="270"/>
      <c r="BE38" s="270"/>
      <c r="BF38" s="270"/>
      <c r="BG38" s="270"/>
      <c r="BH38" s="270"/>
      <c r="BI38" s="270"/>
      <c r="BJ38" s="270"/>
      <c r="BK38" s="270"/>
    </row>
    <row r="39" spans="1:63" ht="15.75" x14ac:dyDescent="0.25">
      <c r="A39" s="187" t="s">
        <v>273</v>
      </c>
      <c r="B39" s="188" t="s">
        <v>82</v>
      </c>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6"/>
      <c r="AK39" s="356"/>
      <c r="AL39" s="356"/>
      <c r="AM39" s="356"/>
      <c r="AN39" s="356"/>
      <c r="AO39" s="356"/>
      <c r="AP39" s="356"/>
      <c r="AQ39" s="356"/>
      <c r="AR39" s="356"/>
      <c r="AS39" s="356"/>
      <c r="AT39" s="270"/>
      <c r="AU39" s="270"/>
      <c r="AV39" s="270"/>
      <c r="AW39" s="270"/>
      <c r="AX39" s="270"/>
      <c r="AY39" s="270"/>
      <c r="AZ39" s="270"/>
      <c r="BA39" s="270"/>
      <c r="BB39" s="270"/>
      <c r="BC39" s="270"/>
      <c r="BD39" s="270"/>
      <c r="BE39" s="270"/>
      <c r="BF39" s="270"/>
      <c r="BG39" s="270"/>
      <c r="BH39" s="270"/>
      <c r="BI39" s="270"/>
      <c r="BJ39" s="270"/>
      <c r="BK39" s="270"/>
    </row>
    <row r="40" spans="1:63" ht="15.75" x14ac:dyDescent="0.25">
      <c r="A40" s="187" t="s">
        <v>274</v>
      </c>
      <c r="B40" s="188" t="s">
        <v>83</v>
      </c>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356"/>
      <c r="AN40" s="356"/>
      <c r="AO40" s="356"/>
      <c r="AP40" s="356"/>
      <c r="AQ40" s="356"/>
      <c r="AR40" s="356"/>
      <c r="AS40" s="356"/>
      <c r="AT40" s="270"/>
      <c r="AU40" s="270"/>
      <c r="AV40" s="270"/>
      <c r="AW40" s="270"/>
      <c r="AX40" s="270"/>
      <c r="AY40" s="270"/>
      <c r="AZ40" s="270"/>
      <c r="BA40" s="270"/>
      <c r="BB40" s="270"/>
      <c r="BC40" s="270"/>
      <c r="BD40" s="270"/>
      <c r="BE40" s="270"/>
      <c r="BF40" s="270"/>
      <c r="BG40" s="270"/>
      <c r="BH40" s="270"/>
      <c r="BI40" s="270"/>
      <c r="BJ40" s="270"/>
      <c r="BK40" s="270"/>
    </row>
    <row r="41" spans="1:63" ht="15.75" x14ac:dyDescent="0.25">
      <c r="A41" s="187" t="s">
        <v>275</v>
      </c>
      <c r="B41" s="188" t="s">
        <v>84</v>
      </c>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356"/>
      <c r="AN41" s="356"/>
      <c r="AO41" s="356"/>
      <c r="AP41" s="356"/>
      <c r="AQ41" s="356"/>
      <c r="AR41" s="356"/>
      <c r="AS41" s="356"/>
      <c r="AT41" s="270"/>
      <c r="AU41" s="270"/>
      <c r="AV41" s="270"/>
      <c r="AW41" s="270"/>
      <c r="AX41" s="270"/>
      <c r="AY41" s="270"/>
      <c r="AZ41" s="270"/>
      <c r="BA41" s="270"/>
      <c r="BB41" s="270"/>
      <c r="BC41" s="270"/>
      <c r="BD41" s="270"/>
      <c r="BE41" s="270"/>
      <c r="BF41" s="270"/>
      <c r="BG41" s="270"/>
      <c r="BH41" s="270"/>
      <c r="BI41" s="270"/>
      <c r="BJ41" s="270"/>
      <c r="BK41" s="270"/>
    </row>
    <row r="42" spans="1:63" ht="15.75" x14ac:dyDescent="0.25">
      <c r="A42" s="187" t="s">
        <v>276</v>
      </c>
      <c r="B42" s="188" t="s">
        <v>85</v>
      </c>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270"/>
      <c r="AU42" s="270"/>
      <c r="AV42" s="270"/>
      <c r="AW42" s="270"/>
      <c r="AX42" s="270"/>
      <c r="AY42" s="270"/>
      <c r="AZ42" s="270"/>
      <c r="BA42" s="270"/>
      <c r="BB42" s="270"/>
      <c r="BC42" s="270"/>
      <c r="BD42" s="270"/>
      <c r="BE42" s="270"/>
      <c r="BF42" s="270"/>
      <c r="BG42" s="270"/>
      <c r="BH42" s="270"/>
      <c r="BI42" s="270"/>
      <c r="BJ42" s="270"/>
      <c r="BK42" s="270"/>
    </row>
    <row r="43" spans="1:63" ht="15.75" x14ac:dyDescent="0.25">
      <c r="A43" s="187" t="s">
        <v>277</v>
      </c>
      <c r="B43" s="188" t="s">
        <v>86</v>
      </c>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270"/>
      <c r="AU43" s="270"/>
      <c r="AV43" s="270"/>
      <c r="AW43" s="270"/>
      <c r="AX43" s="270"/>
      <c r="AY43" s="270"/>
      <c r="AZ43" s="270"/>
      <c r="BA43" s="270"/>
      <c r="BB43" s="270"/>
      <c r="BC43" s="270"/>
      <c r="BD43" s="270"/>
      <c r="BE43" s="270"/>
      <c r="BF43" s="270"/>
      <c r="BG43" s="270"/>
      <c r="BH43" s="270"/>
      <c r="BI43" s="270"/>
      <c r="BJ43" s="270"/>
      <c r="BK43" s="270"/>
    </row>
    <row r="44" spans="1:63" ht="15.75" x14ac:dyDescent="0.25">
      <c r="A44" s="187" t="s">
        <v>278</v>
      </c>
      <c r="B44" s="188" t="s">
        <v>87</v>
      </c>
      <c r="C44" s="356"/>
      <c r="D44" s="356"/>
      <c r="E44" s="356"/>
      <c r="F44" s="356"/>
      <c r="G44" s="356"/>
      <c r="H44" s="356" t="s">
        <v>467</v>
      </c>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6"/>
      <c r="AT44" s="270"/>
      <c r="AU44" s="270"/>
      <c r="AV44" s="270"/>
      <c r="AW44" s="270"/>
      <c r="AX44" s="270"/>
      <c r="AY44" s="270"/>
      <c r="AZ44" s="270"/>
      <c r="BA44" s="270"/>
      <c r="BB44" s="270"/>
      <c r="BC44" s="270"/>
      <c r="BD44" s="270"/>
      <c r="BE44" s="270"/>
      <c r="BF44" s="270"/>
      <c r="BG44" s="270"/>
      <c r="BH44" s="270"/>
      <c r="BI44" s="270"/>
      <c r="BJ44" s="270"/>
      <c r="BK44" s="270"/>
    </row>
    <row r="45" spans="1:63" ht="15.75" x14ac:dyDescent="0.25">
      <c r="A45" s="187" t="s">
        <v>279</v>
      </c>
      <c r="B45" s="188" t="s">
        <v>88</v>
      </c>
      <c r="C45" s="356"/>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6"/>
      <c r="AP45" s="356"/>
      <c r="AQ45" s="356"/>
      <c r="AR45" s="356"/>
      <c r="AS45" s="356"/>
      <c r="AT45" s="270"/>
      <c r="AU45" s="270"/>
      <c r="AV45" s="270"/>
      <c r="AW45" s="270"/>
      <c r="AX45" s="270"/>
      <c r="AY45" s="270"/>
      <c r="AZ45" s="270"/>
      <c r="BA45" s="270"/>
      <c r="BB45" s="270"/>
      <c r="BC45" s="270"/>
      <c r="BD45" s="270"/>
      <c r="BE45" s="270"/>
      <c r="BF45" s="270"/>
      <c r="BG45" s="270"/>
      <c r="BH45" s="270"/>
      <c r="BI45" s="270"/>
      <c r="BJ45" s="270"/>
      <c r="BK45" s="270"/>
    </row>
    <row r="46" spans="1:63" ht="15.75" x14ac:dyDescent="0.25">
      <c r="A46" s="187" t="s">
        <v>280</v>
      </c>
      <c r="B46" s="188" t="s">
        <v>89</v>
      </c>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270"/>
      <c r="AU46" s="270"/>
      <c r="AV46" s="270"/>
      <c r="AW46" s="270"/>
      <c r="AX46" s="270"/>
      <c r="AY46" s="270"/>
      <c r="AZ46" s="270"/>
      <c r="BA46" s="270"/>
      <c r="BB46" s="270"/>
      <c r="BC46" s="270"/>
      <c r="BD46" s="270"/>
      <c r="BE46" s="270"/>
      <c r="BF46" s="270"/>
      <c r="BG46" s="270"/>
      <c r="BH46" s="270"/>
      <c r="BI46" s="270"/>
      <c r="BJ46" s="270"/>
      <c r="BK46" s="270"/>
    </row>
    <row r="47" spans="1:63" ht="15.75" x14ac:dyDescent="0.25">
      <c r="A47" s="187" t="s">
        <v>281</v>
      </c>
      <c r="B47" s="188" t="s">
        <v>90</v>
      </c>
      <c r="C47" s="356"/>
      <c r="D47" s="356"/>
      <c r="E47" s="356"/>
      <c r="F47" s="356"/>
      <c r="G47" s="356"/>
      <c r="H47" s="356"/>
      <c r="I47" s="356"/>
      <c r="J47" s="356"/>
      <c r="K47" s="356"/>
      <c r="L47" s="356"/>
      <c r="M47" s="356"/>
      <c r="N47" s="356"/>
      <c r="O47" s="356"/>
      <c r="P47" s="356"/>
      <c r="Q47" s="356"/>
      <c r="R47" s="356"/>
      <c r="S47" s="356"/>
      <c r="T47" s="356"/>
      <c r="U47" s="356"/>
      <c r="V47" s="356"/>
      <c r="W47" s="356"/>
      <c r="X47" s="356"/>
      <c r="Y47" s="356"/>
      <c r="Z47" s="356"/>
      <c r="AA47" s="356"/>
      <c r="AB47" s="356"/>
      <c r="AC47" s="356"/>
      <c r="AD47" s="356"/>
      <c r="AE47" s="356"/>
      <c r="AF47" s="356"/>
      <c r="AG47" s="356"/>
      <c r="AH47" s="356"/>
      <c r="AI47" s="356"/>
      <c r="AJ47" s="356"/>
      <c r="AK47" s="356"/>
      <c r="AL47" s="356"/>
      <c r="AM47" s="356"/>
      <c r="AN47" s="356"/>
      <c r="AO47" s="356"/>
      <c r="AP47" s="356"/>
      <c r="AQ47" s="356"/>
      <c r="AR47" s="356"/>
      <c r="AS47" s="356"/>
      <c r="AT47" s="270"/>
      <c r="AU47" s="270"/>
      <c r="AV47" s="270"/>
      <c r="AW47" s="270"/>
      <c r="AX47" s="270"/>
      <c r="AY47" s="270"/>
      <c r="AZ47" s="270"/>
      <c r="BA47" s="270"/>
      <c r="BB47" s="270"/>
      <c r="BC47" s="270"/>
      <c r="BD47" s="270"/>
      <c r="BE47" s="270"/>
      <c r="BF47" s="270"/>
      <c r="BG47" s="270"/>
      <c r="BH47" s="270"/>
      <c r="BI47" s="270"/>
      <c r="BJ47" s="270"/>
      <c r="BK47" s="270"/>
    </row>
    <row r="48" spans="1:63" ht="15.75" x14ac:dyDescent="0.25">
      <c r="A48" s="187" t="s">
        <v>282</v>
      </c>
      <c r="B48" s="188" t="s">
        <v>91</v>
      </c>
      <c r="C48" s="356"/>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356"/>
      <c r="AP48" s="356"/>
      <c r="AQ48" s="356"/>
      <c r="AR48" s="356"/>
      <c r="AS48" s="356"/>
      <c r="AT48" s="270"/>
      <c r="AU48" s="270"/>
      <c r="AV48" s="270"/>
      <c r="AW48" s="270"/>
      <c r="AX48" s="270"/>
      <c r="AY48" s="270"/>
      <c r="AZ48" s="270"/>
      <c r="BA48" s="270"/>
      <c r="BB48" s="270"/>
      <c r="BC48" s="270"/>
      <c r="BD48" s="270"/>
      <c r="BE48" s="270"/>
      <c r="BF48" s="270"/>
      <c r="BG48" s="270"/>
      <c r="BH48" s="270"/>
      <c r="BI48" s="270"/>
      <c r="BJ48" s="270"/>
      <c r="BK48" s="270"/>
    </row>
    <row r="49" spans="1:63" ht="15.75" x14ac:dyDescent="0.25">
      <c r="A49" s="187" t="s">
        <v>283</v>
      </c>
      <c r="B49" s="188" t="s">
        <v>92</v>
      </c>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270"/>
      <c r="AU49" s="270"/>
      <c r="AV49" s="270"/>
      <c r="AW49" s="270"/>
      <c r="AX49" s="270"/>
      <c r="AY49" s="270"/>
      <c r="AZ49" s="270"/>
      <c r="BA49" s="270"/>
      <c r="BB49" s="270"/>
      <c r="BC49" s="270"/>
      <c r="BD49" s="270"/>
      <c r="BE49" s="270"/>
      <c r="BF49" s="270"/>
      <c r="BG49" s="270"/>
      <c r="BH49" s="270"/>
      <c r="BI49" s="270"/>
      <c r="BJ49" s="270"/>
      <c r="BK49" s="270"/>
    </row>
    <row r="50" spans="1:63" ht="15.75" x14ac:dyDescent="0.25">
      <c r="A50" s="187" t="s">
        <v>284</v>
      </c>
      <c r="B50" s="188" t="s">
        <v>94</v>
      </c>
      <c r="C50" s="356"/>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270"/>
      <c r="AU50" s="270"/>
      <c r="AV50" s="270"/>
      <c r="AW50" s="270"/>
      <c r="AX50" s="270"/>
      <c r="AY50" s="270"/>
      <c r="AZ50" s="270"/>
      <c r="BA50" s="270"/>
      <c r="BB50" s="270"/>
      <c r="BC50" s="270"/>
      <c r="BD50" s="270"/>
      <c r="BE50" s="270"/>
      <c r="BF50" s="270"/>
      <c r="BG50" s="270"/>
      <c r="BH50" s="270"/>
      <c r="BI50" s="270"/>
      <c r="BJ50" s="270"/>
      <c r="BK50" s="270"/>
    </row>
    <row r="51" spans="1:63" ht="15.75" x14ac:dyDescent="0.25">
      <c r="A51" s="187" t="s">
        <v>285</v>
      </c>
      <c r="B51" s="188" t="s">
        <v>95</v>
      </c>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356"/>
      <c r="AH51" s="356"/>
      <c r="AI51" s="356"/>
      <c r="AJ51" s="356"/>
      <c r="AK51" s="356"/>
      <c r="AL51" s="356"/>
      <c r="AM51" s="356"/>
      <c r="AN51" s="356"/>
      <c r="AO51" s="356"/>
      <c r="AP51" s="356"/>
      <c r="AQ51" s="356"/>
      <c r="AR51" s="356"/>
      <c r="AS51" s="356"/>
      <c r="AT51" s="270"/>
      <c r="AU51" s="270"/>
      <c r="AV51" s="270"/>
      <c r="AW51" s="270"/>
      <c r="AX51" s="270"/>
      <c r="AY51" s="270"/>
      <c r="AZ51" s="270"/>
      <c r="BA51" s="270"/>
      <c r="BB51" s="270"/>
      <c r="BC51" s="270"/>
      <c r="BD51" s="270"/>
      <c r="BE51" s="270"/>
      <c r="BF51" s="270"/>
      <c r="BG51" s="270"/>
      <c r="BH51" s="270"/>
      <c r="BI51" s="270"/>
      <c r="BJ51" s="270"/>
      <c r="BK51" s="270"/>
    </row>
    <row r="52" spans="1:63" ht="15.75" x14ac:dyDescent="0.25">
      <c r="A52" s="187" t="s">
        <v>286</v>
      </c>
      <c r="B52" s="188" t="s">
        <v>97</v>
      </c>
      <c r="C52" s="356"/>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6"/>
      <c r="AG52" s="356"/>
      <c r="AH52" s="356"/>
      <c r="AI52" s="356"/>
      <c r="AJ52" s="356"/>
      <c r="AK52" s="356"/>
      <c r="AL52" s="356"/>
      <c r="AM52" s="356"/>
      <c r="AN52" s="356"/>
      <c r="AO52" s="356"/>
      <c r="AP52" s="356"/>
      <c r="AQ52" s="356"/>
      <c r="AR52" s="356"/>
      <c r="AS52" s="356"/>
      <c r="AT52" s="270"/>
      <c r="AU52" s="270"/>
      <c r="AV52" s="270"/>
      <c r="AW52" s="270"/>
      <c r="AX52" s="270"/>
      <c r="AY52" s="270"/>
      <c r="AZ52" s="270"/>
      <c r="BA52" s="270"/>
      <c r="BB52" s="270"/>
      <c r="BC52" s="270"/>
      <c r="BD52" s="270"/>
      <c r="BE52" s="270"/>
      <c r="BF52" s="270"/>
      <c r="BG52" s="270"/>
      <c r="BH52" s="270"/>
      <c r="BI52" s="270"/>
      <c r="BJ52" s="270"/>
      <c r="BK52" s="270"/>
    </row>
    <row r="53" spans="1:63" ht="15.75" x14ac:dyDescent="0.25">
      <c r="A53" s="187" t="s">
        <v>287</v>
      </c>
      <c r="B53" s="188" t="s">
        <v>98</v>
      </c>
      <c r="C53" s="356"/>
      <c r="D53" s="356"/>
      <c r="E53" s="356"/>
      <c r="F53" s="356"/>
      <c r="G53" s="356"/>
      <c r="H53" s="356"/>
      <c r="I53" s="356"/>
      <c r="J53" s="356"/>
      <c r="K53" s="356"/>
      <c r="L53" s="356"/>
      <c r="M53" s="356"/>
      <c r="N53" s="356"/>
      <c r="O53" s="356"/>
      <c r="P53" s="356"/>
      <c r="Q53" s="356"/>
      <c r="R53" s="356"/>
      <c r="S53" s="356"/>
      <c r="T53" s="356"/>
      <c r="U53" s="356"/>
      <c r="V53" s="356"/>
      <c r="W53" s="356"/>
      <c r="X53" s="356"/>
      <c r="Y53" s="356"/>
      <c r="Z53" s="356"/>
      <c r="AA53" s="356"/>
      <c r="AB53" s="356"/>
      <c r="AC53" s="356"/>
      <c r="AD53" s="356"/>
      <c r="AE53" s="356"/>
      <c r="AF53" s="356"/>
      <c r="AG53" s="356"/>
      <c r="AH53" s="356"/>
      <c r="AI53" s="356"/>
      <c r="AJ53" s="356"/>
      <c r="AK53" s="356"/>
      <c r="AL53" s="356"/>
      <c r="AM53" s="356"/>
      <c r="AN53" s="356"/>
      <c r="AO53" s="356"/>
      <c r="AP53" s="356"/>
      <c r="AQ53" s="356"/>
      <c r="AR53" s="356"/>
      <c r="AS53" s="356"/>
      <c r="AT53" s="270"/>
      <c r="AU53" s="270"/>
      <c r="AV53" s="270"/>
      <c r="AW53" s="270"/>
      <c r="AX53" s="270"/>
      <c r="AY53" s="270"/>
      <c r="AZ53" s="270"/>
      <c r="BA53" s="270"/>
      <c r="BB53" s="270"/>
      <c r="BC53" s="270"/>
      <c r="BD53" s="270"/>
      <c r="BE53" s="270"/>
      <c r="BF53" s="270"/>
      <c r="BG53" s="270"/>
      <c r="BH53" s="270"/>
      <c r="BI53" s="270"/>
      <c r="BJ53" s="270"/>
      <c r="BK53" s="270"/>
    </row>
    <row r="54" spans="1:63" ht="15.75" x14ac:dyDescent="0.25">
      <c r="A54" s="187" t="s">
        <v>288</v>
      </c>
      <c r="B54" s="188" t="s">
        <v>99</v>
      </c>
      <c r="C54" s="356"/>
      <c r="D54" s="356"/>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c r="AC54" s="356"/>
      <c r="AD54" s="356"/>
      <c r="AE54" s="356"/>
      <c r="AF54" s="356"/>
      <c r="AG54" s="356"/>
      <c r="AH54" s="356"/>
      <c r="AI54" s="356"/>
      <c r="AJ54" s="356"/>
      <c r="AK54" s="356"/>
      <c r="AL54" s="356"/>
      <c r="AM54" s="356"/>
      <c r="AN54" s="356"/>
      <c r="AO54" s="356"/>
      <c r="AP54" s="356"/>
      <c r="AQ54" s="356"/>
      <c r="AR54" s="356"/>
      <c r="AS54" s="356"/>
      <c r="AT54" s="270"/>
      <c r="AU54" s="270"/>
      <c r="AV54" s="270"/>
      <c r="AW54" s="270"/>
      <c r="AX54" s="270"/>
      <c r="AY54" s="270"/>
      <c r="AZ54" s="270"/>
      <c r="BA54" s="270"/>
      <c r="BB54" s="270"/>
      <c r="BC54" s="270"/>
      <c r="BD54" s="270"/>
      <c r="BE54" s="270"/>
      <c r="BF54" s="270"/>
      <c r="BG54" s="270"/>
      <c r="BH54" s="270"/>
      <c r="BI54" s="270"/>
      <c r="BJ54" s="270"/>
      <c r="BK54" s="270"/>
    </row>
    <row r="55" spans="1:63" ht="15.75" x14ac:dyDescent="0.25">
      <c r="A55" s="187" t="s">
        <v>289</v>
      </c>
      <c r="B55" s="188" t="s">
        <v>100</v>
      </c>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c r="AG55" s="356"/>
      <c r="AH55" s="356"/>
      <c r="AI55" s="356"/>
      <c r="AJ55" s="356"/>
      <c r="AK55" s="356"/>
      <c r="AL55" s="356"/>
      <c r="AM55" s="356"/>
      <c r="AN55" s="356"/>
      <c r="AO55" s="356"/>
      <c r="AP55" s="356"/>
      <c r="AQ55" s="356"/>
      <c r="AR55" s="356"/>
      <c r="AS55" s="356"/>
      <c r="AT55" s="270"/>
      <c r="AU55" s="270"/>
      <c r="AV55" s="270"/>
      <c r="AW55" s="270"/>
      <c r="AX55" s="270"/>
      <c r="AY55" s="270"/>
      <c r="AZ55" s="270"/>
      <c r="BA55" s="270"/>
      <c r="BB55" s="270"/>
      <c r="BC55" s="270"/>
      <c r="BD55" s="270"/>
      <c r="BE55" s="270"/>
      <c r="BF55" s="270"/>
      <c r="BG55" s="270"/>
      <c r="BH55" s="270"/>
      <c r="BI55" s="270"/>
      <c r="BJ55" s="270"/>
      <c r="BK55" s="270"/>
    </row>
    <row r="56" spans="1:63" ht="15.75" x14ac:dyDescent="0.25">
      <c r="A56" s="187" t="s">
        <v>290</v>
      </c>
      <c r="B56" s="188" t="s">
        <v>101</v>
      </c>
      <c r="C56" s="356"/>
      <c r="D56" s="356"/>
      <c r="E56" s="356"/>
      <c r="F56" s="356"/>
      <c r="G56" s="356"/>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270"/>
      <c r="AU56" s="270"/>
      <c r="AV56" s="270"/>
      <c r="AW56" s="270"/>
      <c r="AX56" s="270"/>
      <c r="AY56" s="270"/>
      <c r="AZ56" s="270"/>
      <c r="BA56" s="270"/>
      <c r="BB56" s="270"/>
      <c r="BC56" s="270"/>
      <c r="BD56" s="270"/>
      <c r="BE56" s="270"/>
      <c r="BF56" s="270"/>
      <c r="BG56" s="270"/>
      <c r="BH56" s="270"/>
      <c r="BI56" s="270"/>
      <c r="BJ56" s="270"/>
      <c r="BK56" s="270"/>
    </row>
    <row r="57" spans="1:63" ht="15.75" x14ac:dyDescent="0.25">
      <c r="A57" s="187" t="s">
        <v>291</v>
      </c>
      <c r="B57" s="188" t="s">
        <v>93</v>
      </c>
      <c r="C57" s="356"/>
      <c r="D57" s="356"/>
      <c r="E57" s="356"/>
      <c r="F57" s="356"/>
      <c r="G57" s="356"/>
      <c r="H57" s="356" t="s">
        <v>468</v>
      </c>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270"/>
      <c r="AU57" s="270"/>
      <c r="AV57" s="270"/>
      <c r="AW57" s="270"/>
      <c r="AX57" s="270"/>
      <c r="AY57" s="270"/>
      <c r="AZ57" s="270"/>
      <c r="BA57" s="270"/>
      <c r="BB57" s="270"/>
      <c r="BC57" s="270"/>
      <c r="BD57" s="270"/>
      <c r="BE57" s="270"/>
      <c r="BF57" s="270"/>
      <c r="BG57" s="270"/>
      <c r="BH57" s="270"/>
      <c r="BI57" s="270"/>
      <c r="BJ57" s="270"/>
      <c r="BK57" s="270"/>
    </row>
    <row r="58" spans="1:63" ht="15.75" x14ac:dyDescent="0.25">
      <c r="A58" s="187" t="s">
        <v>292</v>
      </c>
      <c r="B58" s="188" t="s">
        <v>102</v>
      </c>
      <c r="C58" s="356"/>
      <c r="D58" s="356"/>
      <c r="E58" s="356"/>
      <c r="F58" s="356"/>
      <c r="G58" s="356"/>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356"/>
      <c r="AL58" s="356"/>
      <c r="AM58" s="356"/>
      <c r="AN58" s="356"/>
      <c r="AO58" s="356"/>
      <c r="AP58" s="356"/>
      <c r="AQ58" s="356"/>
      <c r="AR58" s="356"/>
      <c r="AS58" s="356"/>
      <c r="AT58" s="270"/>
      <c r="AU58" s="270"/>
      <c r="AV58" s="270"/>
      <c r="AW58" s="270"/>
      <c r="AX58" s="270"/>
      <c r="AY58" s="270"/>
      <c r="AZ58" s="270"/>
      <c r="BA58" s="270"/>
      <c r="BB58" s="270"/>
      <c r="BC58" s="270"/>
      <c r="BD58" s="270"/>
      <c r="BE58" s="270"/>
      <c r="BF58" s="270"/>
      <c r="BG58" s="270"/>
      <c r="BH58" s="270"/>
      <c r="BI58" s="270"/>
      <c r="BJ58" s="270"/>
      <c r="BK58" s="270"/>
    </row>
    <row r="59" spans="1:63" ht="15.75" x14ac:dyDescent="0.25">
      <c r="A59" s="187" t="s">
        <v>293</v>
      </c>
      <c r="B59" s="188" t="s">
        <v>174</v>
      </c>
      <c r="C59" s="356"/>
      <c r="D59" s="356"/>
      <c r="E59" s="356"/>
      <c r="F59" s="356"/>
      <c r="G59" s="356"/>
      <c r="H59" s="356" t="s">
        <v>469</v>
      </c>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270"/>
      <c r="AU59" s="270"/>
      <c r="AV59" s="270"/>
      <c r="AW59" s="270"/>
      <c r="AX59" s="270"/>
      <c r="AY59" s="270"/>
      <c r="AZ59" s="270"/>
      <c r="BA59" s="270"/>
      <c r="BB59" s="270"/>
      <c r="BC59" s="270"/>
      <c r="BD59" s="270"/>
      <c r="BE59" s="270"/>
      <c r="BF59" s="270"/>
      <c r="BG59" s="270"/>
      <c r="BH59" s="270"/>
      <c r="BI59" s="270"/>
      <c r="BJ59" s="270"/>
      <c r="BK59" s="270"/>
    </row>
    <row r="60" spans="1:63" ht="15.75" x14ac:dyDescent="0.25">
      <c r="A60" s="187" t="s">
        <v>294</v>
      </c>
      <c r="B60" s="188" t="s">
        <v>103</v>
      </c>
      <c r="C60" s="356"/>
      <c r="D60" s="356"/>
      <c r="E60" s="356"/>
      <c r="F60" s="356"/>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6"/>
      <c r="AH60" s="356"/>
      <c r="AI60" s="356"/>
      <c r="AJ60" s="356"/>
      <c r="AK60" s="356"/>
      <c r="AL60" s="356"/>
      <c r="AM60" s="356"/>
      <c r="AN60" s="356"/>
      <c r="AO60" s="356"/>
      <c r="AP60" s="356"/>
      <c r="AQ60" s="356"/>
      <c r="AR60" s="356"/>
      <c r="AS60" s="356"/>
      <c r="AT60" s="270"/>
      <c r="AU60" s="270"/>
      <c r="AV60" s="270"/>
      <c r="AW60" s="270"/>
      <c r="AX60" s="270"/>
      <c r="AY60" s="270"/>
      <c r="AZ60" s="270"/>
      <c r="BA60" s="270"/>
      <c r="BB60" s="270"/>
      <c r="BC60" s="270"/>
      <c r="BD60" s="270"/>
      <c r="BE60" s="270"/>
      <c r="BF60" s="270"/>
      <c r="BG60" s="270"/>
      <c r="BH60" s="270"/>
      <c r="BI60" s="270"/>
      <c r="BJ60" s="270"/>
      <c r="BK60" s="270"/>
    </row>
    <row r="61" spans="1:63" ht="15.75" x14ac:dyDescent="0.25">
      <c r="A61" s="187" t="s">
        <v>295</v>
      </c>
      <c r="B61" s="188" t="s">
        <v>104</v>
      </c>
      <c r="C61" s="356"/>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270"/>
      <c r="AU61" s="270"/>
      <c r="AV61" s="270"/>
      <c r="AW61" s="270"/>
      <c r="AX61" s="270"/>
      <c r="AY61" s="270"/>
      <c r="AZ61" s="270"/>
      <c r="BA61" s="270"/>
      <c r="BB61" s="270"/>
      <c r="BC61" s="270"/>
      <c r="BD61" s="270"/>
      <c r="BE61" s="270"/>
      <c r="BF61" s="270"/>
      <c r="BG61" s="270"/>
      <c r="BH61" s="270"/>
      <c r="BI61" s="270"/>
      <c r="BJ61" s="270"/>
      <c r="BK61" s="270"/>
    </row>
    <row r="62" spans="1:63" ht="15.75" x14ac:dyDescent="0.25">
      <c r="A62" s="187" t="s">
        <v>296</v>
      </c>
      <c r="B62" s="188" t="s">
        <v>96</v>
      </c>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270"/>
      <c r="AU62" s="270"/>
      <c r="AV62" s="270"/>
      <c r="AW62" s="270"/>
      <c r="AX62" s="270"/>
      <c r="AY62" s="270"/>
      <c r="AZ62" s="270"/>
      <c r="BA62" s="270"/>
      <c r="BB62" s="270"/>
      <c r="BC62" s="270"/>
      <c r="BD62" s="270"/>
      <c r="BE62" s="270"/>
      <c r="BF62" s="270"/>
      <c r="BG62" s="270"/>
      <c r="BH62" s="270"/>
      <c r="BI62" s="270"/>
      <c r="BJ62" s="270"/>
      <c r="BK62" s="270"/>
    </row>
    <row r="63" spans="1:63" ht="15.75" x14ac:dyDescent="0.25">
      <c r="A63" s="187" t="s">
        <v>297</v>
      </c>
      <c r="B63" s="188" t="s">
        <v>105</v>
      </c>
      <c r="C63" s="356"/>
      <c r="D63" s="356"/>
      <c r="E63" s="356"/>
      <c r="F63" s="356"/>
      <c r="G63" s="356"/>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270"/>
      <c r="AU63" s="270"/>
      <c r="AV63" s="270"/>
      <c r="AW63" s="270"/>
      <c r="AX63" s="270"/>
      <c r="AY63" s="270"/>
      <c r="AZ63" s="270"/>
      <c r="BA63" s="270"/>
      <c r="BB63" s="270"/>
      <c r="BC63" s="270"/>
      <c r="BD63" s="270"/>
      <c r="BE63" s="270"/>
      <c r="BF63" s="270"/>
      <c r="BG63" s="270"/>
      <c r="BH63" s="270"/>
      <c r="BI63" s="270"/>
      <c r="BJ63" s="270"/>
      <c r="BK63" s="270"/>
    </row>
    <row r="64" spans="1:63" ht="15.75" x14ac:dyDescent="0.25">
      <c r="A64" s="187" t="s">
        <v>298</v>
      </c>
      <c r="B64" s="188" t="s">
        <v>106</v>
      </c>
      <c r="C64" s="356"/>
      <c r="D64" s="356"/>
      <c r="E64" s="356"/>
      <c r="F64" s="356"/>
      <c r="G64" s="356"/>
      <c r="H64" s="356" t="s">
        <v>470</v>
      </c>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270"/>
      <c r="AU64" s="270"/>
      <c r="AV64" s="270"/>
      <c r="AW64" s="270"/>
      <c r="AX64" s="270"/>
      <c r="AY64" s="270"/>
      <c r="AZ64" s="270"/>
      <c r="BA64" s="270"/>
      <c r="BB64" s="270"/>
      <c r="BC64" s="270"/>
      <c r="BD64" s="270"/>
      <c r="BE64" s="270"/>
      <c r="BF64" s="270"/>
      <c r="BG64" s="270"/>
      <c r="BH64" s="270"/>
      <c r="BI64" s="270"/>
      <c r="BJ64" s="270"/>
      <c r="BK64" s="270"/>
    </row>
    <row r="65" spans="1:63" ht="15.75" x14ac:dyDescent="0.25">
      <c r="A65" s="187" t="s">
        <v>299</v>
      </c>
      <c r="B65" s="188" t="s">
        <v>107</v>
      </c>
      <c r="C65" s="356"/>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c r="AD65" s="356"/>
      <c r="AE65" s="356"/>
      <c r="AF65" s="356"/>
      <c r="AG65" s="356"/>
      <c r="AH65" s="356"/>
      <c r="AI65" s="356"/>
      <c r="AJ65" s="356"/>
      <c r="AK65" s="356"/>
      <c r="AL65" s="356"/>
      <c r="AM65" s="356"/>
      <c r="AN65" s="356"/>
      <c r="AO65" s="356"/>
      <c r="AP65" s="356"/>
      <c r="AQ65" s="356"/>
      <c r="AR65" s="356"/>
      <c r="AS65" s="356"/>
      <c r="AT65" s="270"/>
      <c r="AU65" s="270"/>
      <c r="AV65" s="270"/>
      <c r="AW65" s="270"/>
      <c r="AX65" s="270"/>
      <c r="AY65" s="270"/>
      <c r="AZ65" s="270"/>
      <c r="BA65" s="270"/>
      <c r="BB65" s="270"/>
      <c r="BC65" s="270"/>
      <c r="BD65" s="270"/>
      <c r="BE65" s="270"/>
      <c r="BF65" s="270"/>
      <c r="BG65" s="270"/>
      <c r="BH65" s="270"/>
      <c r="BI65" s="270"/>
      <c r="BJ65" s="270"/>
      <c r="BK65" s="270"/>
    </row>
    <row r="66" spans="1:63" ht="15.75" x14ac:dyDescent="0.25">
      <c r="A66" s="187" t="s">
        <v>300</v>
      </c>
      <c r="B66" s="188" t="s">
        <v>108</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6"/>
      <c r="AH66" s="356"/>
      <c r="AI66" s="356"/>
      <c r="AJ66" s="356"/>
      <c r="AK66" s="356"/>
      <c r="AL66" s="356"/>
      <c r="AM66" s="356"/>
      <c r="AN66" s="356"/>
      <c r="AO66" s="356"/>
      <c r="AP66" s="356"/>
      <c r="AQ66" s="356"/>
      <c r="AR66" s="356"/>
      <c r="AS66" s="356"/>
      <c r="AT66" s="270"/>
      <c r="AU66" s="270"/>
      <c r="AV66" s="270"/>
      <c r="AW66" s="270"/>
      <c r="AX66" s="270"/>
      <c r="AY66" s="270"/>
      <c r="AZ66" s="270"/>
      <c r="BA66" s="270"/>
      <c r="BB66" s="270"/>
      <c r="BC66" s="270"/>
      <c r="BD66" s="270"/>
      <c r="BE66" s="270"/>
      <c r="BF66" s="270"/>
      <c r="BG66" s="270"/>
      <c r="BH66" s="270"/>
      <c r="BI66" s="270"/>
      <c r="BJ66" s="270"/>
      <c r="BK66" s="270"/>
    </row>
    <row r="67" spans="1:63" ht="15.75" x14ac:dyDescent="0.25">
      <c r="A67" s="187" t="s">
        <v>301</v>
      </c>
      <c r="B67" s="188" t="s">
        <v>109</v>
      </c>
      <c r="C67" s="356"/>
      <c r="D67" s="356"/>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6"/>
      <c r="AC67" s="356"/>
      <c r="AD67" s="356"/>
      <c r="AE67" s="356"/>
      <c r="AF67" s="356"/>
      <c r="AG67" s="356"/>
      <c r="AH67" s="356"/>
      <c r="AI67" s="356"/>
      <c r="AJ67" s="356"/>
      <c r="AK67" s="356"/>
      <c r="AL67" s="356"/>
      <c r="AM67" s="356"/>
      <c r="AN67" s="356"/>
      <c r="AO67" s="356"/>
      <c r="AP67" s="356"/>
      <c r="AQ67" s="356"/>
      <c r="AR67" s="356"/>
      <c r="AS67" s="356"/>
      <c r="AT67" s="270"/>
      <c r="AU67" s="270"/>
      <c r="AV67" s="270"/>
      <c r="AW67" s="270"/>
      <c r="AX67" s="270"/>
      <c r="AY67" s="270"/>
      <c r="AZ67" s="270"/>
      <c r="BA67" s="270"/>
      <c r="BB67" s="270"/>
      <c r="BC67" s="270"/>
      <c r="BD67" s="270"/>
      <c r="BE67" s="270"/>
      <c r="BF67" s="270"/>
      <c r="BG67" s="270"/>
      <c r="BH67" s="270"/>
      <c r="BI67" s="270"/>
      <c r="BJ67" s="270"/>
      <c r="BK67" s="270"/>
    </row>
    <row r="68" spans="1:63" ht="15.75" x14ac:dyDescent="0.25">
      <c r="A68" s="187" t="s">
        <v>302</v>
      </c>
      <c r="B68" s="188" t="s">
        <v>110</v>
      </c>
      <c r="C68" s="356"/>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6"/>
      <c r="AP68" s="356"/>
      <c r="AQ68" s="356"/>
      <c r="AR68" s="356"/>
      <c r="AS68" s="356"/>
      <c r="AT68" s="270"/>
      <c r="AU68" s="270"/>
      <c r="AV68" s="270"/>
      <c r="AW68" s="270"/>
      <c r="AX68" s="270"/>
      <c r="AY68" s="270"/>
      <c r="AZ68" s="270"/>
      <c r="BA68" s="270"/>
      <c r="BB68" s="270"/>
      <c r="BC68" s="270"/>
      <c r="BD68" s="270"/>
      <c r="BE68" s="270"/>
      <c r="BF68" s="270"/>
      <c r="BG68" s="270"/>
      <c r="BH68" s="270"/>
      <c r="BI68" s="270"/>
      <c r="BJ68" s="270"/>
      <c r="BK68" s="270"/>
    </row>
    <row r="69" spans="1:63" ht="15.75" x14ac:dyDescent="0.25">
      <c r="A69" s="187" t="s">
        <v>303</v>
      </c>
      <c r="B69" s="188" t="s">
        <v>111</v>
      </c>
      <c r="C69" s="356"/>
      <c r="D69" s="356"/>
      <c r="E69" s="356"/>
      <c r="F69" s="356"/>
      <c r="G69" s="356"/>
      <c r="H69" s="356" t="s">
        <v>471</v>
      </c>
      <c r="I69" s="356"/>
      <c r="J69" s="356"/>
      <c r="K69" s="356"/>
      <c r="L69" s="356"/>
      <c r="M69" s="356"/>
      <c r="N69" s="356"/>
      <c r="O69" s="356"/>
      <c r="P69" s="356"/>
      <c r="Q69" s="356"/>
      <c r="R69" s="356"/>
      <c r="S69" s="356"/>
      <c r="T69" s="356"/>
      <c r="U69" s="356"/>
      <c r="V69" s="356"/>
      <c r="W69" s="356"/>
      <c r="X69" s="356"/>
      <c r="Y69" s="356"/>
      <c r="Z69" s="356"/>
      <c r="AA69" s="356"/>
      <c r="AB69" s="356"/>
      <c r="AC69" s="356"/>
      <c r="AD69" s="356"/>
      <c r="AE69" s="356"/>
      <c r="AF69" s="356"/>
      <c r="AG69" s="356"/>
      <c r="AH69" s="356"/>
      <c r="AI69" s="356"/>
      <c r="AJ69" s="356"/>
      <c r="AK69" s="356"/>
      <c r="AL69" s="356"/>
      <c r="AM69" s="356"/>
      <c r="AN69" s="356"/>
      <c r="AO69" s="356"/>
      <c r="AP69" s="356"/>
      <c r="AQ69" s="356"/>
      <c r="AR69" s="356"/>
      <c r="AS69" s="356"/>
      <c r="AT69" s="270"/>
      <c r="AU69" s="270"/>
      <c r="AV69" s="270"/>
      <c r="AW69" s="270"/>
      <c r="AX69" s="270"/>
      <c r="AY69" s="270"/>
      <c r="AZ69" s="270"/>
      <c r="BA69" s="270"/>
      <c r="BB69" s="270"/>
      <c r="BC69" s="270"/>
      <c r="BD69" s="270"/>
      <c r="BE69" s="270"/>
      <c r="BF69" s="270"/>
      <c r="BG69" s="270"/>
      <c r="BH69" s="270"/>
      <c r="BI69" s="270"/>
      <c r="BJ69" s="270"/>
      <c r="BK69" s="270"/>
    </row>
    <row r="70" spans="1:63" ht="15.75" x14ac:dyDescent="0.25">
      <c r="A70" s="187" t="s">
        <v>304</v>
      </c>
      <c r="B70" s="188" t="s">
        <v>112</v>
      </c>
      <c r="C70" s="356"/>
      <c r="D70" s="356"/>
      <c r="E70" s="356"/>
      <c r="F70" s="356"/>
      <c r="G70" s="356"/>
      <c r="H70" s="356"/>
      <c r="I70" s="356"/>
      <c r="J70" s="356"/>
      <c r="K70" s="356"/>
      <c r="L70" s="356"/>
      <c r="M70" s="356"/>
      <c r="N70" s="356"/>
      <c r="O70" s="356"/>
      <c r="P70" s="356"/>
      <c r="Q70" s="356"/>
      <c r="R70" s="356"/>
      <c r="S70" s="356"/>
      <c r="T70" s="356"/>
      <c r="U70" s="356"/>
      <c r="V70" s="356"/>
      <c r="W70" s="356"/>
      <c r="X70" s="356"/>
      <c r="Y70" s="356"/>
      <c r="Z70" s="356"/>
      <c r="AA70" s="356"/>
      <c r="AB70" s="356"/>
      <c r="AC70" s="356"/>
      <c r="AD70" s="356"/>
      <c r="AE70" s="356"/>
      <c r="AF70" s="356"/>
      <c r="AG70" s="356"/>
      <c r="AH70" s="356"/>
      <c r="AI70" s="356"/>
      <c r="AJ70" s="356"/>
      <c r="AK70" s="356"/>
      <c r="AL70" s="356"/>
      <c r="AM70" s="356"/>
      <c r="AN70" s="356"/>
      <c r="AO70" s="356"/>
      <c r="AP70" s="356"/>
      <c r="AQ70" s="356"/>
      <c r="AR70" s="356"/>
      <c r="AS70" s="356"/>
      <c r="AT70" s="270"/>
      <c r="AU70" s="270"/>
      <c r="AV70" s="270"/>
      <c r="AW70" s="270"/>
      <c r="AX70" s="270"/>
      <c r="AY70" s="270"/>
      <c r="AZ70" s="270"/>
      <c r="BA70" s="270"/>
      <c r="BB70" s="270"/>
      <c r="BC70" s="270"/>
      <c r="BD70" s="270"/>
      <c r="BE70" s="270"/>
      <c r="BF70" s="270"/>
      <c r="BG70" s="270"/>
      <c r="BH70" s="270"/>
      <c r="BI70" s="270"/>
      <c r="BJ70" s="270"/>
      <c r="BK70" s="270"/>
    </row>
    <row r="71" spans="1:63" ht="15.75" x14ac:dyDescent="0.25">
      <c r="A71" s="187" t="s">
        <v>305</v>
      </c>
      <c r="B71" s="188" t="s">
        <v>113</v>
      </c>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6"/>
      <c r="AJ71" s="356"/>
      <c r="AK71" s="356"/>
      <c r="AL71" s="356"/>
      <c r="AM71" s="356"/>
      <c r="AN71" s="356"/>
      <c r="AO71" s="356"/>
      <c r="AP71" s="356"/>
      <c r="AQ71" s="356"/>
      <c r="AR71" s="356"/>
      <c r="AS71" s="356"/>
      <c r="AT71" s="270"/>
      <c r="AU71" s="270"/>
      <c r="AV71" s="270"/>
      <c r="AW71" s="270"/>
      <c r="AX71" s="270"/>
      <c r="AY71" s="270"/>
      <c r="AZ71" s="270"/>
      <c r="BA71" s="270"/>
      <c r="BB71" s="270"/>
      <c r="BC71" s="270"/>
      <c r="BD71" s="270"/>
      <c r="BE71" s="270"/>
      <c r="BF71" s="270"/>
      <c r="BG71" s="270"/>
      <c r="BH71" s="270"/>
      <c r="BI71" s="270"/>
      <c r="BJ71" s="270"/>
      <c r="BK71" s="270"/>
    </row>
    <row r="72" spans="1:63" ht="15.75" x14ac:dyDescent="0.25">
      <c r="A72" s="187" t="s">
        <v>306</v>
      </c>
      <c r="B72" s="188" t="s">
        <v>114</v>
      </c>
      <c r="C72" s="356"/>
      <c r="D72" s="356"/>
      <c r="E72" s="356"/>
      <c r="F72" s="356"/>
      <c r="G72" s="356"/>
      <c r="H72" s="356"/>
      <c r="I72" s="356"/>
      <c r="J72" s="356"/>
      <c r="K72" s="356"/>
      <c r="L72" s="356"/>
      <c r="M72" s="356"/>
      <c r="N72" s="356"/>
      <c r="O72" s="356"/>
      <c r="P72" s="356"/>
      <c r="Q72" s="356"/>
      <c r="R72" s="356"/>
      <c r="S72" s="356"/>
      <c r="T72" s="356"/>
      <c r="U72" s="356"/>
      <c r="V72" s="356"/>
      <c r="W72" s="356"/>
      <c r="X72" s="356"/>
      <c r="Y72" s="356"/>
      <c r="Z72" s="356"/>
      <c r="AA72" s="356"/>
      <c r="AB72" s="356"/>
      <c r="AC72" s="356"/>
      <c r="AD72" s="356"/>
      <c r="AE72" s="356"/>
      <c r="AF72" s="356"/>
      <c r="AG72" s="356"/>
      <c r="AH72" s="356"/>
      <c r="AI72" s="356"/>
      <c r="AJ72" s="356"/>
      <c r="AK72" s="356"/>
      <c r="AL72" s="356"/>
      <c r="AM72" s="356"/>
      <c r="AN72" s="356"/>
      <c r="AO72" s="356"/>
      <c r="AP72" s="356"/>
      <c r="AQ72" s="356"/>
      <c r="AR72" s="356"/>
      <c r="AS72" s="356"/>
      <c r="AT72" s="270"/>
      <c r="AU72" s="270"/>
      <c r="AV72" s="270"/>
      <c r="AW72" s="270"/>
      <c r="AX72" s="270"/>
      <c r="AY72" s="270"/>
      <c r="AZ72" s="270"/>
      <c r="BA72" s="270"/>
      <c r="BB72" s="270"/>
      <c r="BC72" s="270"/>
      <c r="BD72" s="270"/>
      <c r="BE72" s="270"/>
      <c r="BF72" s="270"/>
      <c r="BG72" s="270"/>
      <c r="BH72" s="270"/>
      <c r="BI72" s="270"/>
      <c r="BJ72" s="270"/>
      <c r="BK72" s="270"/>
    </row>
    <row r="73" spans="1:63" ht="15.75" x14ac:dyDescent="0.25">
      <c r="A73" s="187" t="s">
        <v>307</v>
      </c>
      <c r="B73" s="188" t="s">
        <v>115</v>
      </c>
      <c r="C73" s="356"/>
      <c r="D73" s="356"/>
      <c r="E73" s="356"/>
      <c r="F73" s="356"/>
      <c r="G73" s="356"/>
      <c r="H73" s="356"/>
      <c r="I73" s="356"/>
      <c r="J73" s="356"/>
      <c r="K73" s="356"/>
      <c r="L73" s="356"/>
      <c r="M73" s="356"/>
      <c r="N73" s="356"/>
      <c r="O73" s="356"/>
      <c r="P73" s="356"/>
      <c r="Q73" s="356"/>
      <c r="R73" s="356"/>
      <c r="S73" s="356"/>
      <c r="T73" s="356"/>
      <c r="U73" s="356"/>
      <c r="V73" s="356"/>
      <c r="W73" s="356"/>
      <c r="X73" s="356"/>
      <c r="Y73" s="356"/>
      <c r="Z73" s="356"/>
      <c r="AA73" s="356"/>
      <c r="AB73" s="356"/>
      <c r="AC73" s="356"/>
      <c r="AD73" s="356"/>
      <c r="AE73" s="356"/>
      <c r="AF73" s="356"/>
      <c r="AG73" s="356"/>
      <c r="AH73" s="356"/>
      <c r="AI73" s="356"/>
      <c r="AJ73" s="356"/>
      <c r="AK73" s="356"/>
      <c r="AL73" s="356"/>
      <c r="AM73" s="356"/>
      <c r="AN73" s="356"/>
      <c r="AO73" s="356"/>
      <c r="AP73" s="356"/>
      <c r="AQ73" s="356"/>
      <c r="AR73" s="356"/>
      <c r="AS73" s="356"/>
      <c r="AT73" s="270"/>
      <c r="AU73" s="270"/>
      <c r="AV73" s="270"/>
      <c r="AW73" s="270"/>
      <c r="AX73" s="270"/>
      <c r="AY73" s="270"/>
      <c r="AZ73" s="270"/>
      <c r="BA73" s="270"/>
      <c r="BB73" s="270"/>
      <c r="BC73" s="270"/>
      <c r="BD73" s="270"/>
      <c r="BE73" s="270"/>
      <c r="BF73" s="270"/>
      <c r="BG73" s="270"/>
      <c r="BH73" s="270"/>
      <c r="BI73" s="270"/>
      <c r="BJ73" s="270"/>
      <c r="BK73" s="270"/>
    </row>
    <row r="74" spans="1:63" ht="15.75" x14ac:dyDescent="0.25">
      <c r="A74" s="187" t="s">
        <v>308</v>
      </c>
      <c r="B74" s="188" t="s">
        <v>116</v>
      </c>
      <c r="C74" s="356"/>
      <c r="D74" s="356"/>
      <c r="E74" s="356"/>
      <c r="F74" s="356"/>
      <c r="G74" s="356"/>
      <c r="H74" s="356"/>
      <c r="I74" s="356"/>
      <c r="J74" s="356"/>
      <c r="K74" s="356"/>
      <c r="L74" s="356"/>
      <c r="M74" s="356"/>
      <c r="N74" s="356"/>
      <c r="O74" s="356"/>
      <c r="P74" s="356"/>
      <c r="Q74" s="356"/>
      <c r="R74" s="356"/>
      <c r="S74" s="356"/>
      <c r="T74" s="356"/>
      <c r="U74" s="356"/>
      <c r="V74" s="356"/>
      <c r="W74" s="356"/>
      <c r="X74" s="356"/>
      <c r="Y74" s="356"/>
      <c r="Z74" s="356"/>
      <c r="AA74" s="356"/>
      <c r="AB74" s="356"/>
      <c r="AC74" s="356"/>
      <c r="AD74" s="356"/>
      <c r="AE74" s="356"/>
      <c r="AF74" s="356"/>
      <c r="AG74" s="356"/>
      <c r="AH74" s="356"/>
      <c r="AI74" s="356"/>
      <c r="AJ74" s="356"/>
      <c r="AK74" s="356"/>
      <c r="AL74" s="356"/>
      <c r="AM74" s="356"/>
      <c r="AN74" s="356"/>
      <c r="AO74" s="356"/>
      <c r="AP74" s="356"/>
      <c r="AQ74" s="356"/>
      <c r="AR74" s="356"/>
      <c r="AS74" s="356"/>
      <c r="AT74" s="270"/>
      <c r="AU74" s="270"/>
      <c r="AV74" s="270"/>
      <c r="AW74" s="270"/>
      <c r="AX74" s="270"/>
      <c r="AY74" s="270"/>
      <c r="AZ74" s="270"/>
      <c r="BA74" s="270"/>
      <c r="BB74" s="270"/>
      <c r="BC74" s="270"/>
      <c r="BD74" s="270"/>
      <c r="BE74" s="270"/>
      <c r="BF74" s="270"/>
      <c r="BG74" s="270"/>
      <c r="BH74" s="270"/>
      <c r="BI74" s="270"/>
      <c r="BJ74" s="270"/>
      <c r="BK74" s="270"/>
    </row>
    <row r="75" spans="1:63" ht="15.75" x14ac:dyDescent="0.25">
      <c r="A75" s="187" t="s">
        <v>309</v>
      </c>
      <c r="B75" s="188" t="s">
        <v>117</v>
      </c>
      <c r="C75" s="356"/>
      <c r="D75" s="356"/>
      <c r="E75" s="356"/>
      <c r="F75" s="356"/>
      <c r="G75" s="356"/>
      <c r="H75" s="356"/>
      <c r="I75" s="356"/>
      <c r="J75" s="356"/>
      <c r="K75" s="356"/>
      <c r="L75" s="356"/>
      <c r="M75" s="356"/>
      <c r="N75" s="356"/>
      <c r="O75" s="356"/>
      <c r="P75" s="356"/>
      <c r="Q75" s="356"/>
      <c r="R75" s="356"/>
      <c r="S75" s="356"/>
      <c r="T75" s="356"/>
      <c r="U75" s="356"/>
      <c r="V75" s="356"/>
      <c r="W75" s="356"/>
      <c r="X75" s="356"/>
      <c r="Y75" s="356"/>
      <c r="Z75" s="356"/>
      <c r="AA75" s="356"/>
      <c r="AB75" s="356"/>
      <c r="AC75" s="356"/>
      <c r="AD75" s="356"/>
      <c r="AE75" s="356"/>
      <c r="AF75" s="356"/>
      <c r="AG75" s="356"/>
      <c r="AH75" s="356"/>
      <c r="AI75" s="356"/>
      <c r="AJ75" s="356"/>
      <c r="AK75" s="356"/>
      <c r="AL75" s="356"/>
      <c r="AM75" s="356"/>
      <c r="AN75" s="356"/>
      <c r="AO75" s="356"/>
      <c r="AP75" s="356"/>
      <c r="AQ75" s="356"/>
      <c r="AR75" s="356"/>
      <c r="AS75" s="356"/>
      <c r="AT75" s="270"/>
      <c r="AU75" s="270"/>
      <c r="AV75" s="270"/>
      <c r="AW75" s="270"/>
      <c r="AX75" s="270"/>
      <c r="AY75" s="270"/>
      <c r="AZ75" s="270"/>
      <c r="BA75" s="270"/>
      <c r="BB75" s="270"/>
      <c r="BC75" s="270"/>
      <c r="BD75" s="270"/>
      <c r="BE75" s="270"/>
      <c r="BF75" s="270"/>
      <c r="BG75" s="270"/>
      <c r="BH75" s="270"/>
      <c r="BI75" s="270"/>
      <c r="BJ75" s="270"/>
      <c r="BK75" s="270"/>
    </row>
    <row r="76" spans="1:63" ht="15.75" x14ac:dyDescent="0.25">
      <c r="A76" s="187" t="s">
        <v>310</v>
      </c>
      <c r="B76" s="188" t="s">
        <v>118</v>
      </c>
      <c r="C76" s="356"/>
      <c r="D76" s="356"/>
      <c r="E76" s="356"/>
      <c r="F76" s="356"/>
      <c r="G76" s="356"/>
      <c r="H76" s="356"/>
      <c r="I76" s="356"/>
      <c r="J76" s="356"/>
      <c r="K76" s="356"/>
      <c r="L76" s="356"/>
      <c r="M76" s="356"/>
      <c r="N76" s="356"/>
      <c r="O76" s="356"/>
      <c r="P76" s="356"/>
      <c r="Q76" s="356"/>
      <c r="R76" s="356"/>
      <c r="S76" s="356"/>
      <c r="T76" s="356"/>
      <c r="U76" s="356"/>
      <c r="V76" s="356"/>
      <c r="W76" s="356"/>
      <c r="X76" s="356"/>
      <c r="Y76" s="356"/>
      <c r="Z76" s="356"/>
      <c r="AA76" s="356"/>
      <c r="AB76" s="356"/>
      <c r="AC76" s="356"/>
      <c r="AD76" s="356"/>
      <c r="AE76" s="356"/>
      <c r="AF76" s="356"/>
      <c r="AG76" s="356"/>
      <c r="AH76" s="356"/>
      <c r="AI76" s="356"/>
      <c r="AJ76" s="356"/>
      <c r="AK76" s="356"/>
      <c r="AL76" s="356"/>
      <c r="AM76" s="356"/>
      <c r="AN76" s="356"/>
      <c r="AO76" s="356"/>
      <c r="AP76" s="356"/>
      <c r="AQ76" s="356"/>
      <c r="AR76" s="356"/>
      <c r="AS76" s="356"/>
      <c r="AT76" s="270"/>
      <c r="AU76" s="270"/>
      <c r="AV76" s="270"/>
      <c r="AW76" s="270"/>
      <c r="AX76" s="270"/>
      <c r="AY76" s="270"/>
      <c r="AZ76" s="270"/>
      <c r="BA76" s="270"/>
      <c r="BB76" s="270"/>
      <c r="BC76" s="270"/>
      <c r="BD76" s="270"/>
      <c r="BE76" s="270"/>
      <c r="BF76" s="270"/>
      <c r="BG76" s="270"/>
      <c r="BH76" s="270"/>
      <c r="BI76" s="270"/>
      <c r="BJ76" s="270"/>
      <c r="BK76" s="270"/>
    </row>
    <row r="77" spans="1:63" ht="15.75" x14ac:dyDescent="0.25">
      <c r="A77" s="187" t="s">
        <v>311</v>
      </c>
      <c r="B77" s="188" t="s">
        <v>119</v>
      </c>
      <c r="C77" s="356"/>
      <c r="D77" s="356"/>
      <c r="E77" s="356"/>
      <c r="F77" s="356"/>
      <c r="G77" s="356"/>
      <c r="H77" s="356"/>
      <c r="I77" s="356"/>
      <c r="J77" s="356"/>
      <c r="K77" s="356"/>
      <c r="L77" s="356"/>
      <c r="M77" s="356"/>
      <c r="N77" s="356"/>
      <c r="O77" s="356"/>
      <c r="P77" s="356"/>
      <c r="Q77" s="356"/>
      <c r="R77" s="356"/>
      <c r="S77" s="356"/>
      <c r="T77" s="356"/>
      <c r="U77" s="356"/>
      <c r="V77" s="356"/>
      <c r="W77" s="356"/>
      <c r="X77" s="356"/>
      <c r="Y77" s="356"/>
      <c r="Z77" s="356"/>
      <c r="AA77" s="356"/>
      <c r="AB77" s="356"/>
      <c r="AC77" s="356"/>
      <c r="AD77" s="356"/>
      <c r="AE77" s="356"/>
      <c r="AF77" s="356"/>
      <c r="AG77" s="356"/>
      <c r="AH77" s="356"/>
      <c r="AI77" s="356"/>
      <c r="AJ77" s="356"/>
      <c r="AK77" s="356"/>
      <c r="AL77" s="356"/>
      <c r="AM77" s="356"/>
      <c r="AN77" s="356"/>
      <c r="AO77" s="356"/>
      <c r="AP77" s="356"/>
      <c r="AQ77" s="356"/>
      <c r="AR77" s="356"/>
      <c r="AS77" s="356"/>
      <c r="AT77" s="270"/>
      <c r="AU77" s="270"/>
      <c r="AV77" s="270"/>
      <c r="AW77" s="270"/>
      <c r="AX77" s="270"/>
      <c r="AY77" s="270"/>
      <c r="AZ77" s="270"/>
      <c r="BA77" s="270"/>
      <c r="BB77" s="270"/>
      <c r="BC77" s="270"/>
      <c r="BD77" s="270"/>
      <c r="BE77" s="270"/>
      <c r="BF77" s="270"/>
      <c r="BG77" s="270"/>
      <c r="BH77" s="270"/>
      <c r="BI77" s="270"/>
      <c r="BJ77" s="270"/>
      <c r="BK77" s="270"/>
    </row>
    <row r="78" spans="1:63" ht="15.75" x14ac:dyDescent="0.25">
      <c r="A78" s="187" t="s">
        <v>312</v>
      </c>
      <c r="B78" s="188" t="s">
        <v>123</v>
      </c>
      <c r="C78" s="356"/>
      <c r="D78" s="356"/>
      <c r="E78" s="356"/>
      <c r="F78" s="356"/>
      <c r="G78" s="356"/>
      <c r="H78" s="356"/>
      <c r="I78" s="356"/>
      <c r="J78" s="356"/>
      <c r="K78" s="356"/>
      <c r="L78" s="356"/>
      <c r="M78" s="356"/>
      <c r="N78" s="356"/>
      <c r="O78" s="356"/>
      <c r="P78" s="356"/>
      <c r="Q78" s="356"/>
      <c r="R78" s="356"/>
      <c r="S78" s="356"/>
      <c r="T78" s="356"/>
      <c r="U78" s="356"/>
      <c r="V78" s="356"/>
      <c r="W78" s="356"/>
      <c r="X78" s="356"/>
      <c r="Y78" s="356"/>
      <c r="Z78" s="356"/>
      <c r="AA78" s="356"/>
      <c r="AB78" s="356"/>
      <c r="AC78" s="356"/>
      <c r="AD78" s="356"/>
      <c r="AE78" s="356"/>
      <c r="AF78" s="356"/>
      <c r="AG78" s="356"/>
      <c r="AH78" s="356"/>
      <c r="AI78" s="356"/>
      <c r="AJ78" s="356"/>
      <c r="AK78" s="356"/>
      <c r="AL78" s="356"/>
      <c r="AM78" s="356"/>
      <c r="AN78" s="356"/>
      <c r="AO78" s="356"/>
      <c r="AP78" s="356"/>
      <c r="AQ78" s="356"/>
      <c r="AR78" s="356"/>
      <c r="AS78" s="356"/>
      <c r="AT78" s="270"/>
      <c r="AU78" s="270"/>
      <c r="AV78" s="270"/>
      <c r="AW78" s="270"/>
      <c r="AX78" s="270"/>
      <c r="AY78" s="270"/>
      <c r="AZ78" s="270"/>
      <c r="BA78" s="270"/>
      <c r="BB78" s="270"/>
      <c r="BC78" s="270"/>
      <c r="BD78" s="270"/>
      <c r="BE78" s="270"/>
      <c r="BF78" s="270"/>
      <c r="BG78" s="270"/>
      <c r="BH78" s="270"/>
      <c r="BI78" s="270"/>
      <c r="BJ78" s="270"/>
      <c r="BK78" s="270"/>
    </row>
    <row r="79" spans="1:63" ht="15.75" x14ac:dyDescent="0.25">
      <c r="A79" s="187" t="s">
        <v>313</v>
      </c>
      <c r="B79" s="188" t="s">
        <v>129</v>
      </c>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6"/>
      <c r="AJ79" s="356"/>
      <c r="AK79" s="356"/>
      <c r="AL79" s="356"/>
      <c r="AM79" s="356"/>
      <c r="AN79" s="356"/>
      <c r="AO79" s="356"/>
      <c r="AP79" s="356"/>
      <c r="AQ79" s="356"/>
      <c r="AR79" s="356"/>
      <c r="AS79" s="356"/>
      <c r="AT79" s="270"/>
      <c r="AU79" s="270"/>
      <c r="AV79" s="270"/>
      <c r="AW79" s="270"/>
      <c r="AX79" s="270"/>
      <c r="AY79" s="270"/>
      <c r="AZ79" s="270"/>
      <c r="BA79" s="270"/>
      <c r="BB79" s="270"/>
      <c r="BC79" s="270"/>
      <c r="BD79" s="270"/>
      <c r="BE79" s="270"/>
      <c r="BF79" s="270"/>
      <c r="BG79" s="270"/>
      <c r="BH79" s="270"/>
      <c r="BI79" s="270"/>
      <c r="BJ79" s="270"/>
      <c r="BK79" s="270"/>
    </row>
    <row r="80" spans="1:63" ht="15.75" x14ac:dyDescent="0.25">
      <c r="A80" s="187" t="s">
        <v>314</v>
      </c>
      <c r="B80" s="188" t="s">
        <v>121</v>
      </c>
      <c r="C80" s="356"/>
      <c r="D80" s="356"/>
      <c r="E80" s="356"/>
      <c r="F80" s="356"/>
      <c r="G80" s="356"/>
      <c r="H80" s="356"/>
      <c r="I80" s="356"/>
      <c r="J80" s="356"/>
      <c r="K80" s="356"/>
      <c r="L80" s="356"/>
      <c r="M80" s="356"/>
      <c r="N80" s="356"/>
      <c r="O80" s="356"/>
      <c r="P80" s="356"/>
      <c r="Q80" s="356"/>
      <c r="R80" s="356"/>
      <c r="S80" s="356"/>
      <c r="T80" s="356"/>
      <c r="U80" s="356"/>
      <c r="V80" s="356"/>
      <c r="W80" s="356"/>
      <c r="X80" s="356"/>
      <c r="Y80" s="356"/>
      <c r="Z80" s="356"/>
      <c r="AA80" s="356"/>
      <c r="AB80" s="356"/>
      <c r="AC80" s="356"/>
      <c r="AD80" s="356"/>
      <c r="AE80" s="356"/>
      <c r="AF80" s="356"/>
      <c r="AG80" s="356"/>
      <c r="AH80" s="356"/>
      <c r="AI80" s="356"/>
      <c r="AJ80" s="356"/>
      <c r="AK80" s="356"/>
      <c r="AL80" s="356"/>
      <c r="AM80" s="356"/>
      <c r="AN80" s="356"/>
      <c r="AO80" s="356"/>
      <c r="AP80" s="356"/>
      <c r="AQ80" s="356"/>
      <c r="AR80" s="356"/>
      <c r="AS80" s="356"/>
      <c r="AT80" s="270"/>
      <c r="AU80" s="270"/>
      <c r="AV80" s="270"/>
      <c r="AW80" s="270"/>
      <c r="AX80" s="270"/>
      <c r="AY80" s="270"/>
      <c r="AZ80" s="270"/>
      <c r="BA80" s="270"/>
      <c r="BB80" s="270"/>
      <c r="BC80" s="270"/>
      <c r="BD80" s="270"/>
      <c r="BE80" s="270"/>
      <c r="BF80" s="270"/>
      <c r="BG80" s="270"/>
      <c r="BH80" s="270"/>
      <c r="BI80" s="270"/>
      <c r="BJ80" s="270"/>
      <c r="BK80" s="270"/>
    </row>
    <row r="81" spans="1:63" ht="15.75" x14ac:dyDescent="0.25">
      <c r="A81" s="187" t="s">
        <v>315</v>
      </c>
      <c r="B81" s="188" t="s">
        <v>122</v>
      </c>
      <c r="C81" s="356"/>
      <c r="D81" s="356"/>
      <c r="E81" s="356"/>
      <c r="F81" s="356"/>
      <c r="G81" s="356"/>
      <c r="H81" s="356"/>
      <c r="I81" s="356"/>
      <c r="J81" s="356"/>
      <c r="K81" s="356"/>
      <c r="L81" s="356"/>
      <c r="M81" s="356"/>
      <c r="N81" s="356"/>
      <c r="O81" s="356"/>
      <c r="P81" s="356"/>
      <c r="Q81" s="356"/>
      <c r="R81" s="356"/>
      <c r="S81" s="356"/>
      <c r="T81" s="356"/>
      <c r="U81" s="356"/>
      <c r="V81" s="356"/>
      <c r="W81" s="356"/>
      <c r="X81" s="356"/>
      <c r="Y81" s="356"/>
      <c r="Z81" s="356"/>
      <c r="AA81" s="356"/>
      <c r="AB81" s="356"/>
      <c r="AC81" s="356"/>
      <c r="AD81" s="356"/>
      <c r="AE81" s="356"/>
      <c r="AF81" s="356"/>
      <c r="AG81" s="356"/>
      <c r="AH81" s="356"/>
      <c r="AI81" s="356"/>
      <c r="AJ81" s="356"/>
      <c r="AK81" s="356"/>
      <c r="AL81" s="356"/>
      <c r="AM81" s="356"/>
      <c r="AN81" s="356"/>
      <c r="AO81" s="356"/>
      <c r="AP81" s="356"/>
      <c r="AQ81" s="356"/>
      <c r="AR81" s="356"/>
      <c r="AS81" s="356"/>
      <c r="AT81" s="270"/>
      <c r="AU81" s="270"/>
      <c r="AV81" s="270"/>
      <c r="AW81" s="270"/>
      <c r="AX81" s="270"/>
      <c r="AY81" s="270"/>
      <c r="AZ81" s="270"/>
      <c r="BA81" s="270"/>
      <c r="BB81" s="270"/>
      <c r="BC81" s="270"/>
      <c r="BD81" s="270"/>
      <c r="BE81" s="270"/>
      <c r="BF81" s="270"/>
      <c r="BG81" s="270"/>
      <c r="BH81" s="270"/>
      <c r="BI81" s="270"/>
      <c r="BJ81" s="270"/>
      <c r="BK81" s="270"/>
    </row>
    <row r="82" spans="1:63" ht="15.75" x14ac:dyDescent="0.25">
      <c r="A82" s="187" t="s">
        <v>316</v>
      </c>
      <c r="B82" s="188" t="s">
        <v>120</v>
      </c>
      <c r="C82" s="356"/>
      <c r="D82" s="356"/>
      <c r="E82" s="356"/>
      <c r="F82" s="356"/>
      <c r="G82" s="356"/>
      <c r="H82" s="356"/>
      <c r="I82" s="356"/>
      <c r="J82" s="356"/>
      <c r="K82" s="356"/>
      <c r="L82" s="356"/>
      <c r="M82" s="356"/>
      <c r="N82" s="356"/>
      <c r="O82" s="356"/>
      <c r="P82" s="356"/>
      <c r="Q82" s="356"/>
      <c r="R82" s="356"/>
      <c r="S82" s="356"/>
      <c r="T82" s="356"/>
      <c r="U82" s="356"/>
      <c r="V82" s="356"/>
      <c r="W82" s="356"/>
      <c r="X82" s="356"/>
      <c r="Y82" s="356"/>
      <c r="Z82" s="356"/>
      <c r="AA82" s="356"/>
      <c r="AB82" s="356"/>
      <c r="AC82" s="356"/>
      <c r="AD82" s="356"/>
      <c r="AE82" s="356"/>
      <c r="AF82" s="356"/>
      <c r="AG82" s="356"/>
      <c r="AH82" s="356"/>
      <c r="AI82" s="356"/>
      <c r="AJ82" s="356"/>
      <c r="AK82" s="356"/>
      <c r="AL82" s="356"/>
      <c r="AM82" s="356"/>
      <c r="AN82" s="356"/>
      <c r="AO82" s="356"/>
      <c r="AP82" s="356"/>
      <c r="AQ82" s="356"/>
      <c r="AR82" s="356"/>
      <c r="AS82" s="356"/>
      <c r="AT82" s="270"/>
      <c r="AU82" s="270"/>
      <c r="AV82" s="270"/>
      <c r="AW82" s="270"/>
      <c r="AX82" s="270"/>
      <c r="AY82" s="270"/>
      <c r="AZ82" s="270"/>
      <c r="BA82" s="270"/>
      <c r="BB82" s="270"/>
      <c r="BC82" s="270"/>
      <c r="BD82" s="270"/>
      <c r="BE82" s="270"/>
      <c r="BF82" s="270"/>
      <c r="BG82" s="270"/>
      <c r="BH82" s="270"/>
      <c r="BI82" s="270"/>
      <c r="BJ82" s="270"/>
      <c r="BK82" s="270"/>
    </row>
    <row r="83" spans="1:63" ht="15.75" x14ac:dyDescent="0.25">
      <c r="A83" s="187" t="s">
        <v>317</v>
      </c>
      <c r="B83" s="188" t="s">
        <v>124</v>
      </c>
      <c r="C83" s="356"/>
      <c r="D83" s="356"/>
      <c r="E83" s="356"/>
      <c r="F83" s="356"/>
      <c r="G83" s="356"/>
      <c r="H83" s="356"/>
      <c r="I83" s="356"/>
      <c r="J83" s="356"/>
      <c r="K83" s="356"/>
      <c r="L83" s="356"/>
      <c r="M83" s="356"/>
      <c r="N83" s="356"/>
      <c r="O83" s="356"/>
      <c r="P83" s="356"/>
      <c r="Q83" s="356"/>
      <c r="R83" s="356"/>
      <c r="S83" s="356"/>
      <c r="T83" s="356"/>
      <c r="U83" s="356"/>
      <c r="V83" s="356"/>
      <c r="W83" s="356"/>
      <c r="X83" s="356"/>
      <c r="Y83" s="356"/>
      <c r="Z83" s="356"/>
      <c r="AA83" s="356"/>
      <c r="AB83" s="356"/>
      <c r="AC83" s="356"/>
      <c r="AD83" s="356"/>
      <c r="AE83" s="356"/>
      <c r="AF83" s="356"/>
      <c r="AG83" s="356"/>
      <c r="AH83" s="356"/>
      <c r="AI83" s="356"/>
      <c r="AJ83" s="356"/>
      <c r="AK83" s="356"/>
      <c r="AL83" s="356"/>
      <c r="AM83" s="356"/>
      <c r="AN83" s="356"/>
      <c r="AO83" s="356"/>
      <c r="AP83" s="356"/>
      <c r="AQ83" s="356"/>
      <c r="AR83" s="356"/>
      <c r="AS83" s="356"/>
      <c r="AT83" s="270"/>
      <c r="AU83" s="270"/>
      <c r="AV83" s="270"/>
      <c r="AW83" s="270"/>
      <c r="AX83" s="270"/>
      <c r="AY83" s="270"/>
      <c r="AZ83" s="270"/>
      <c r="BA83" s="270"/>
      <c r="BB83" s="270"/>
      <c r="BC83" s="270"/>
      <c r="BD83" s="270"/>
      <c r="BE83" s="270"/>
      <c r="BF83" s="270"/>
      <c r="BG83" s="270"/>
      <c r="BH83" s="270"/>
      <c r="BI83" s="270"/>
      <c r="BJ83" s="270"/>
      <c r="BK83" s="270"/>
    </row>
    <row r="84" spans="1:63" ht="15.75" x14ac:dyDescent="0.25">
      <c r="A84" s="187" t="s">
        <v>318</v>
      </c>
      <c r="B84" s="188" t="s">
        <v>126</v>
      </c>
      <c r="C84" s="356"/>
      <c r="D84" s="356"/>
      <c r="E84" s="356"/>
      <c r="F84" s="356"/>
      <c r="G84" s="356"/>
      <c r="H84" s="356"/>
      <c r="I84" s="356"/>
      <c r="J84" s="356"/>
      <c r="K84" s="356"/>
      <c r="L84" s="356"/>
      <c r="M84" s="356"/>
      <c r="N84" s="356"/>
      <c r="O84" s="356"/>
      <c r="P84" s="356"/>
      <c r="Q84" s="356"/>
      <c r="R84" s="356"/>
      <c r="S84" s="356"/>
      <c r="T84" s="356"/>
      <c r="U84" s="356"/>
      <c r="V84" s="356"/>
      <c r="W84" s="356"/>
      <c r="X84" s="356"/>
      <c r="Y84" s="356"/>
      <c r="Z84" s="356"/>
      <c r="AA84" s="356"/>
      <c r="AB84" s="356"/>
      <c r="AC84" s="356"/>
      <c r="AD84" s="356"/>
      <c r="AE84" s="356"/>
      <c r="AF84" s="356"/>
      <c r="AG84" s="356"/>
      <c r="AH84" s="356"/>
      <c r="AI84" s="356"/>
      <c r="AJ84" s="356"/>
      <c r="AK84" s="356"/>
      <c r="AL84" s="356"/>
      <c r="AM84" s="356"/>
      <c r="AN84" s="356"/>
      <c r="AO84" s="356"/>
      <c r="AP84" s="356"/>
      <c r="AQ84" s="356"/>
      <c r="AR84" s="356"/>
      <c r="AS84" s="356"/>
      <c r="AT84" s="270"/>
      <c r="AU84" s="270"/>
      <c r="AV84" s="270"/>
      <c r="AW84" s="270"/>
      <c r="AX84" s="270"/>
      <c r="AY84" s="270"/>
      <c r="AZ84" s="270"/>
      <c r="BA84" s="270"/>
      <c r="BB84" s="270"/>
      <c r="BC84" s="352"/>
      <c r="BD84" s="270"/>
      <c r="BE84" s="270"/>
      <c r="BF84" s="270"/>
      <c r="BG84" s="270"/>
      <c r="BH84" s="270"/>
      <c r="BI84" s="270"/>
      <c r="BJ84" s="270"/>
      <c r="BK84" s="270"/>
    </row>
    <row r="85" spans="1:63" ht="15.75" x14ac:dyDescent="0.25">
      <c r="A85" s="187" t="s">
        <v>319</v>
      </c>
      <c r="B85" s="188" t="s">
        <v>125</v>
      </c>
      <c r="C85" s="356"/>
      <c r="D85" s="356"/>
      <c r="E85" s="356"/>
      <c r="F85" s="356"/>
      <c r="G85" s="356"/>
      <c r="H85" s="356"/>
      <c r="I85" s="356"/>
      <c r="J85" s="356"/>
      <c r="K85" s="356"/>
      <c r="L85" s="356"/>
      <c r="M85" s="356"/>
      <c r="N85" s="356"/>
      <c r="O85" s="356"/>
      <c r="P85" s="356"/>
      <c r="Q85" s="356"/>
      <c r="R85" s="356"/>
      <c r="S85" s="356"/>
      <c r="T85" s="356"/>
      <c r="U85" s="356"/>
      <c r="V85" s="356"/>
      <c r="W85" s="356"/>
      <c r="X85" s="356"/>
      <c r="Y85" s="356"/>
      <c r="Z85" s="356"/>
      <c r="AA85" s="356"/>
      <c r="AB85" s="356"/>
      <c r="AC85" s="356"/>
      <c r="AD85" s="356"/>
      <c r="AE85" s="356"/>
      <c r="AF85" s="356"/>
      <c r="AG85" s="356"/>
      <c r="AH85" s="356"/>
      <c r="AI85" s="356"/>
      <c r="AJ85" s="356"/>
      <c r="AK85" s="356"/>
      <c r="AL85" s="356"/>
      <c r="AM85" s="356"/>
      <c r="AN85" s="356"/>
      <c r="AO85" s="356"/>
      <c r="AP85" s="356"/>
      <c r="AQ85" s="356"/>
      <c r="AR85" s="356"/>
      <c r="AS85" s="356"/>
      <c r="AT85" s="270"/>
      <c r="AU85" s="270"/>
      <c r="AV85" s="270"/>
      <c r="AW85" s="270"/>
      <c r="AX85" s="270"/>
      <c r="AY85" s="270"/>
      <c r="AZ85" s="270"/>
      <c r="BA85" s="270"/>
      <c r="BB85" s="270"/>
      <c r="BC85" s="352"/>
      <c r="BD85" s="270"/>
      <c r="BE85" s="270"/>
      <c r="BF85" s="270"/>
      <c r="BG85" s="270"/>
      <c r="BH85" s="270"/>
      <c r="BI85" s="270"/>
      <c r="BJ85" s="270"/>
      <c r="BK85" s="270"/>
    </row>
    <row r="86" spans="1:63" ht="15.75" x14ac:dyDescent="0.25">
      <c r="A86" s="187" t="s">
        <v>320</v>
      </c>
      <c r="B86" s="188" t="s">
        <v>127</v>
      </c>
      <c r="C86" s="356"/>
      <c r="D86" s="356"/>
      <c r="E86" s="356"/>
      <c r="F86" s="356"/>
      <c r="G86" s="356"/>
      <c r="H86" s="356"/>
      <c r="I86" s="356"/>
      <c r="J86" s="356"/>
      <c r="K86" s="356"/>
      <c r="L86" s="356"/>
      <c r="M86" s="356"/>
      <c r="N86" s="356"/>
      <c r="O86" s="356"/>
      <c r="P86" s="356"/>
      <c r="Q86" s="356"/>
      <c r="R86" s="356"/>
      <c r="S86" s="356"/>
      <c r="T86" s="356"/>
      <c r="U86" s="356"/>
      <c r="V86" s="356"/>
      <c r="W86" s="356"/>
      <c r="X86" s="356"/>
      <c r="Y86" s="356"/>
      <c r="Z86" s="356"/>
      <c r="AA86" s="356"/>
      <c r="AB86" s="356"/>
      <c r="AC86" s="356"/>
      <c r="AD86" s="356"/>
      <c r="AE86" s="356"/>
      <c r="AF86" s="356"/>
      <c r="AG86" s="356"/>
      <c r="AH86" s="356"/>
      <c r="AI86" s="356"/>
      <c r="AJ86" s="356"/>
      <c r="AK86" s="356"/>
      <c r="AL86" s="356"/>
      <c r="AM86" s="356"/>
      <c r="AN86" s="356"/>
      <c r="AO86" s="356"/>
      <c r="AP86" s="356"/>
      <c r="AQ86" s="356"/>
      <c r="AR86" s="356"/>
      <c r="AS86" s="356"/>
      <c r="AT86" s="270"/>
      <c r="AU86" s="270"/>
      <c r="AV86" s="270"/>
      <c r="AW86" s="270"/>
      <c r="AX86" s="270"/>
      <c r="AY86" s="270"/>
      <c r="AZ86" s="270"/>
      <c r="BA86" s="270"/>
      <c r="BB86" s="270"/>
      <c r="BC86" s="270"/>
      <c r="BD86" s="270"/>
      <c r="BE86" s="270"/>
      <c r="BF86" s="270"/>
      <c r="BG86" s="270"/>
      <c r="BH86" s="270"/>
      <c r="BI86" s="270"/>
      <c r="BJ86" s="270"/>
      <c r="BK86" s="270"/>
    </row>
    <row r="87" spans="1:63" ht="15.75" x14ac:dyDescent="0.25">
      <c r="A87" s="187" t="s">
        <v>321</v>
      </c>
      <c r="B87" s="187" t="s">
        <v>128</v>
      </c>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0"/>
      <c r="AZ87" s="270"/>
      <c r="BA87" s="270"/>
      <c r="BB87" s="270"/>
      <c r="BC87" s="270"/>
      <c r="BD87" s="270"/>
      <c r="BE87" s="270"/>
      <c r="BF87" s="270"/>
      <c r="BG87" s="270"/>
      <c r="BH87" s="270"/>
      <c r="BI87" s="270"/>
      <c r="BJ87" s="270"/>
      <c r="BK87" s="270"/>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L84"/>
  <sheetViews>
    <sheetView zoomScale="68" zoomScaleNormal="68" workbookViewId="0">
      <pane xSplit="1" ySplit="1" topLeftCell="B2" activePane="bottomRight" state="frozen"/>
      <selection pane="topRight" activeCell="B1" sqref="B1"/>
      <selection pane="bottomLeft" activeCell="A2" sqref="A2"/>
      <selection pane="bottomRight" activeCell="AX1" sqref="AX1"/>
    </sheetView>
  </sheetViews>
  <sheetFormatPr defaultRowHeight="15" x14ac:dyDescent="0.25"/>
  <cols>
    <col min="2" max="40" width="5" bestFit="1" customWidth="1"/>
    <col min="41" max="43" width="5" style="4" customWidth="1"/>
    <col min="44" max="49" width="5" bestFit="1" customWidth="1"/>
    <col min="50" max="53" width="5" style="4" customWidth="1"/>
    <col min="54" max="59" width="5" bestFit="1" customWidth="1"/>
    <col min="60" max="62" width="5" style="4" customWidth="1"/>
  </cols>
  <sheetData>
    <row r="1" spans="1:64" ht="201.6" customHeight="1" x14ac:dyDescent="0.25">
      <c r="A1" s="4" t="s">
        <v>223</v>
      </c>
      <c r="B1" s="41" t="s">
        <v>395</v>
      </c>
      <c r="C1" s="41" t="s">
        <v>396</v>
      </c>
      <c r="D1" s="41" t="s">
        <v>398</v>
      </c>
      <c r="E1" s="41" t="s">
        <v>399</v>
      </c>
      <c r="F1" s="41" t="s">
        <v>397</v>
      </c>
      <c r="G1" s="41" t="s">
        <v>401</v>
      </c>
      <c r="H1" s="41" t="s">
        <v>402</v>
      </c>
      <c r="I1" s="41" t="s">
        <v>403</v>
      </c>
      <c r="J1" s="41" t="s">
        <v>404</v>
      </c>
      <c r="K1" s="41" t="s">
        <v>405</v>
      </c>
      <c r="L1" s="41" t="s">
        <v>406</v>
      </c>
      <c r="M1" s="41" t="s">
        <v>407</v>
      </c>
      <c r="N1" s="41" t="s">
        <v>408</v>
      </c>
      <c r="O1" s="41" t="s">
        <v>409</v>
      </c>
      <c r="P1" s="41" t="s">
        <v>410</v>
      </c>
      <c r="Q1" s="41" t="s">
        <v>411</v>
      </c>
      <c r="R1" s="41" t="s">
        <v>412</v>
      </c>
      <c r="S1" s="41" t="s">
        <v>413</v>
      </c>
      <c r="T1" s="41" t="s">
        <v>414</v>
      </c>
      <c r="U1" s="41" t="s">
        <v>415</v>
      </c>
      <c r="V1" s="41" t="s">
        <v>416</v>
      </c>
      <c r="W1" s="41" t="s">
        <v>417</v>
      </c>
      <c r="X1" s="41" t="s">
        <v>418</v>
      </c>
      <c r="Y1" s="41" t="s">
        <v>419</v>
      </c>
      <c r="Z1" s="41" t="s">
        <v>420</v>
      </c>
      <c r="AA1" s="41" t="s">
        <v>421</v>
      </c>
      <c r="AB1" s="41" t="s">
        <v>421</v>
      </c>
      <c r="AC1" s="41" t="s">
        <v>422</v>
      </c>
      <c r="AD1" s="41" t="s">
        <v>423</v>
      </c>
      <c r="AE1" s="41" t="s">
        <v>424</v>
      </c>
      <c r="AF1" s="41" t="s">
        <v>425</v>
      </c>
      <c r="AG1" s="41" t="s">
        <v>426</v>
      </c>
      <c r="AH1" s="41" t="s">
        <v>427</v>
      </c>
      <c r="AI1" s="41" t="s">
        <v>428</v>
      </c>
      <c r="AJ1" s="41" t="s">
        <v>429</v>
      </c>
      <c r="AK1" s="104" t="s">
        <v>430</v>
      </c>
      <c r="AL1" s="104" t="s">
        <v>431</v>
      </c>
      <c r="AM1" s="104" t="s">
        <v>432</v>
      </c>
      <c r="AN1" s="104" t="s">
        <v>433</v>
      </c>
      <c r="AO1" s="34" t="s">
        <v>434</v>
      </c>
      <c r="AP1" s="34" t="s">
        <v>435</v>
      </c>
      <c r="AQ1" s="34" t="s">
        <v>436</v>
      </c>
      <c r="AR1" s="104" t="s">
        <v>437</v>
      </c>
      <c r="AS1" s="104" t="s">
        <v>438</v>
      </c>
      <c r="AT1" s="104" t="s">
        <v>439</v>
      </c>
      <c r="AU1" s="104" t="s">
        <v>440</v>
      </c>
      <c r="AV1" s="104" t="s">
        <v>441</v>
      </c>
      <c r="AW1" s="104" t="s">
        <v>442</v>
      </c>
      <c r="AX1" s="49" t="s">
        <v>443</v>
      </c>
      <c r="AY1" s="49" t="s">
        <v>444</v>
      </c>
      <c r="AZ1" s="49" t="s">
        <v>445</v>
      </c>
      <c r="BA1" s="49" t="s">
        <v>446</v>
      </c>
      <c r="BB1" s="104" t="s">
        <v>447</v>
      </c>
      <c r="BC1" s="41" t="s">
        <v>448</v>
      </c>
      <c r="BD1" s="41" t="s">
        <v>449</v>
      </c>
      <c r="BE1" s="41" t="s">
        <v>450</v>
      </c>
      <c r="BF1" s="41" t="s">
        <v>451</v>
      </c>
      <c r="BG1" s="41" t="s">
        <v>452</v>
      </c>
      <c r="BH1" s="41" t="s">
        <v>453</v>
      </c>
      <c r="BI1" s="41" t="s">
        <v>454</v>
      </c>
      <c r="BJ1" s="41" t="s">
        <v>455</v>
      </c>
      <c r="BK1" s="41" t="s">
        <v>464</v>
      </c>
      <c r="BL1" s="41" t="s">
        <v>465</v>
      </c>
    </row>
    <row r="2" spans="1:64" x14ac:dyDescent="0.25">
      <c r="A2" s="30" t="s">
        <v>48</v>
      </c>
      <c r="B2" s="42">
        <f>IF('Данные индикатора'!D5="нет данных",1,IF('Условный расчет данных'!C5&lt;&gt;"",1,0))</f>
        <v>0</v>
      </c>
      <c r="C2" s="42">
        <f>IF('Данные индикатора'!E5="нет данных",1,IF('Условный расчет данных'!D5&lt;&gt;"",1,0))</f>
        <v>0</v>
      </c>
      <c r="D2" s="42">
        <f>IF('Данные индикатора'!F5="нет данных",1,IF('Условный расчет данных'!E5&lt;&gt;"",1,0))</f>
        <v>0</v>
      </c>
      <c r="E2" s="42">
        <f>IF('Данные индикатора'!G5="нет данных",1,IF('Условный расчет данных'!F5&lt;&gt;"",1,0))</f>
        <v>0</v>
      </c>
      <c r="F2" s="42">
        <f>IF('Данные индикатора'!H5="нет данных",1,IF('Условный расчет данных'!G5&lt;&gt;"",1,0))</f>
        <v>0</v>
      </c>
      <c r="G2" s="42">
        <f>IF('Данные индикатора'!I5="нет данных",1,IF('Условный расчет данных'!H5&lt;&gt;"",1,0))</f>
        <v>0</v>
      </c>
      <c r="H2" s="42">
        <f>IF('Данные индикатора'!J5="нет данных",1,IF('Условный расчет данных'!I5&lt;&gt;"",1,0))</f>
        <v>0</v>
      </c>
      <c r="I2" s="42">
        <f>IF('Данные индикатора'!K5="нет данных",1,IF('Условный расчет данных'!J5&lt;&gt;"",1,0))</f>
        <v>0</v>
      </c>
      <c r="J2" s="42">
        <f>IF('Данные индикатора'!L5="нет данных",1,IF('Условный расчет данных'!K5&lt;&gt;"",1,0))</f>
        <v>0</v>
      </c>
      <c r="K2" s="42">
        <f>IF('Данные индикатора'!M5="нет данных",1,IF('Условный расчет данных'!L5&lt;&gt;"",1,0))</f>
        <v>0</v>
      </c>
      <c r="L2" s="42">
        <f>IF('Данные индикатора'!N5="нет данных",1,IF('Условный расчет данных'!M5&lt;&gt;"",1,0))</f>
        <v>0</v>
      </c>
      <c r="M2" s="42">
        <f>IF('Данные индикатора'!O5="нет данных",1,IF('Условный расчет данных'!N5&lt;&gt;"",1,0))</f>
        <v>0</v>
      </c>
      <c r="N2" s="42">
        <f>IF('Данные индикатора'!P5="нет данных",1,IF('Условный расчет данных'!O5&lt;&gt;"",1,0))</f>
        <v>0</v>
      </c>
      <c r="O2" s="42">
        <f>IF('Данные индикатора'!Q5="нет данных",1,IF('Условный расчет данных'!P5&lt;&gt;"",1,0))</f>
        <v>0</v>
      </c>
      <c r="P2" s="42">
        <f>IF('Данные индикатора'!R5="нет данных",1,IF('Условный расчет данных'!Q5&lt;&gt;"",1,0))</f>
        <v>0</v>
      </c>
      <c r="Q2" s="42">
        <f>IF('Данные индикатора'!S5="нет данных",1,IF('Условный расчет данных'!R5&lt;&gt;"",1,0))</f>
        <v>0</v>
      </c>
      <c r="R2" s="42">
        <f>IF('Данные индикатора'!T5="нет данных",1,IF('Условный расчет данных'!S5&lt;&gt;"",1,0))</f>
        <v>0</v>
      </c>
      <c r="S2" s="42">
        <f>IF('Данные индикатора'!U5="нет данных",1,IF('Условный расчет данных'!T5&lt;&gt;"",1,0))</f>
        <v>0</v>
      </c>
      <c r="T2" s="42">
        <f>IF('Данные индикатора'!V5="нет данных",1,IF('Условный расчет данных'!U5&lt;&gt;"",1,0))</f>
        <v>0</v>
      </c>
      <c r="U2" s="42">
        <f>IF('Данные индикатора'!W5="нет данных",1,IF('Условный расчет данных'!V5&lt;&gt;"",1,0))</f>
        <v>0</v>
      </c>
      <c r="V2" s="42">
        <f>IF('Данные индикатора'!X5="нет данных",1,IF('Условный расчет данных'!W5&lt;&gt;"",1,0))</f>
        <v>0</v>
      </c>
      <c r="W2" s="42">
        <f>IF('Данные индикатора'!Y5="нет данных",1,IF('Условный расчет данных'!X5&lt;&gt;"",1,0))</f>
        <v>0</v>
      </c>
      <c r="X2" s="42">
        <f>IF('Данные индикатора'!Z5="нет данных",1,IF('Условный расчет данных'!Y5&lt;&gt;"",1,0))</f>
        <v>0</v>
      </c>
      <c r="Y2" s="42">
        <f>IF('Данные индикатора'!AA5="нет данных",1,IF('Условный расчет данных'!Z5&lt;&gt;"",1,0))</f>
        <v>0</v>
      </c>
      <c r="Z2" s="42">
        <f>IF('Данные индикатора'!AB5="нет данных",1,IF('Условный расчет данных'!AA5&lt;&gt;"",1,0))</f>
        <v>0</v>
      </c>
      <c r="AA2" s="42">
        <f>IF('Данные индикатора'!AC5="нет данных",1,IF('Условный расчет данных'!AB5&lt;&gt;"",1,0))</f>
        <v>0</v>
      </c>
      <c r="AB2" s="42">
        <f>IF('Данные индикатора'!AD5="нет данных",1,IF('Условный расчет данных'!AC5&lt;&gt;"",1,0))</f>
        <v>0</v>
      </c>
      <c r="AC2" s="42">
        <f>IF('Данные индикатора'!AE5="нет данных",1,IF('Условный расчет данных'!AD5&lt;&gt;"",1,0))</f>
        <v>0</v>
      </c>
      <c r="AD2" s="42">
        <f>IF('Данные индикатора'!AF5="нет данных",1,IF('Условный расчет данных'!AE5&lt;&gt;"",1,0))</f>
        <v>0</v>
      </c>
      <c r="AE2" s="42">
        <f>IF('Данные индикатора'!AG5="нет данных",1,IF('Условный расчет данных'!AF5&lt;&gt;"",1,0))</f>
        <v>0</v>
      </c>
      <c r="AF2" s="42">
        <f>IF('Данные индикатора'!AH5="нет данных",1,IF('Условный расчет данных'!AG5&lt;&gt;"",1,0))</f>
        <v>0</v>
      </c>
      <c r="AG2" s="42">
        <f>IF('Данные индикатора'!AI5="нет данных",1,IF('Условный расчет данных'!AH5&lt;&gt;"",1,0))</f>
        <v>0</v>
      </c>
      <c r="AH2" s="42">
        <f>IF('Данные индикатора'!AJ5="нет данных",1,IF('Условный расчет данных'!AI5&lt;&gt;"",1,0))</f>
        <v>0</v>
      </c>
      <c r="AI2" s="42">
        <f>IF('Данные индикатора'!AK5="нет данных",1,IF('Условный расчет данных'!AJ5&lt;&gt;"",1,0))</f>
        <v>0</v>
      </c>
      <c r="AJ2" s="42">
        <f>IF('Данные индикатора'!AL5="нет данных",1,IF('Условный расчет данных'!AK5&lt;&gt;"",1,0))</f>
        <v>0</v>
      </c>
      <c r="AK2" s="42">
        <f>IF('Данные индикатора'!AM5="нет данных",1,IF('Условный расчет данных'!AL5&lt;&gt;"",1,0))</f>
        <v>0</v>
      </c>
      <c r="AL2" s="42">
        <f>IF('Данные индикатора'!AN5="нет данных",1,IF('Условный расчет данных'!AM5&lt;&gt;"",1,0))</f>
        <v>0</v>
      </c>
      <c r="AM2" s="42">
        <f>IF('Данные индикатора'!AO5="нет данных",1,IF('Условный расчет данных'!AN5&lt;&gt;"",1,0))</f>
        <v>0</v>
      </c>
      <c r="AN2" s="42">
        <f>IF('Данные индикатора'!AP5="нет данных",1,IF('Условный расчет данных'!AO5&lt;&gt;"",1,0))</f>
        <v>0</v>
      </c>
      <c r="AO2" s="42">
        <f>IF('Данные индикатора'!AQ5="нет данных",1,IF('Условный расчет данных'!AS5&lt;&gt;"",1,0))</f>
        <v>0</v>
      </c>
      <c r="AP2" s="42">
        <f>IF('Данные индикатора'!AR5="нет данных",1,IF('Условный расчет данных'!AT5&lt;&gt;"",1,0))</f>
        <v>0</v>
      </c>
      <c r="AQ2" s="42">
        <f>IF('Данные индикатора'!AS5="нет данных",1,IF('Условный расчет данных'!AU5&lt;&gt;"",1,0))</f>
        <v>0</v>
      </c>
      <c r="AR2" s="42">
        <f>IF('Данные индикатора'!AT5="нет данных",1,IF('Условный расчет данных'!AS5&lt;&gt;"",1,0))</f>
        <v>0</v>
      </c>
      <c r="AS2" s="42">
        <f>IF('Данные индикатора'!AU5="нет данных",1,IF('Условный расчет данных'!AT5&lt;&gt;"",1,0))</f>
        <v>0</v>
      </c>
      <c r="AT2" s="42">
        <f>IF('Данные индикатора'!AV5="нет данных",1,IF('Условный расчет данных'!AU5&lt;&gt;"",1,0))</f>
        <v>0</v>
      </c>
      <c r="AU2" s="42">
        <f>IF('Данные индикатора'!AW5="нет данных",1,IF('Условный расчет данных'!AV5&lt;&gt;"",1,0))</f>
        <v>0</v>
      </c>
      <c r="AV2" s="42">
        <f>IF('Данные индикатора'!AX5="нет данных",1,IF('Условный расчет данных'!AW5&lt;&gt;"",1,0))</f>
        <v>0</v>
      </c>
      <c r="AW2" s="42">
        <f>IF('Данные индикатора'!AY5="нет данных",1,IF('Условный расчет данных'!AX5&lt;&gt;"",1,0))</f>
        <v>0</v>
      </c>
      <c r="AX2" s="42">
        <f>IF('Данные индикатора'!AZ5="нет данных",1,IF('Условный расчет данных'!AY5&lt;&gt;"",1,0))</f>
        <v>0</v>
      </c>
      <c r="AY2" s="42">
        <f>IF('Данные индикатора'!BA5="нет данных",1,IF('Условный расчет данных'!AZ5&lt;&gt;"",1,0))</f>
        <v>0</v>
      </c>
      <c r="AZ2" s="42">
        <f>IF('Данные индикатора'!BB5="нет данных",1,IF('Условный расчет данных'!BA5&lt;&gt;"",1,0))</f>
        <v>0</v>
      </c>
      <c r="BA2" s="42">
        <f>IF('Данные индикатора'!BC5="нет данных",1,IF('Условный расчет данных'!BB5&lt;&gt;"",1,0))</f>
        <v>1</v>
      </c>
      <c r="BB2" s="42">
        <f>IF('Данные индикатора'!BD5="нет данных",1,IF('Условный расчет данных'!BC5&lt;&gt;"",1,0))</f>
        <v>0</v>
      </c>
      <c r="BC2" s="42">
        <f>IF('Данные индикатора'!BE5="нет данных",1,IF('Условный расчет данных'!BD5&lt;&gt;"",1,0))</f>
        <v>0</v>
      </c>
      <c r="BD2" s="42">
        <f>IF('Данные индикатора'!BF5="нет данных",1,IF('Условный расчет данных'!BE5&lt;&gt;"",1,0))</f>
        <v>0</v>
      </c>
      <c r="BE2" s="42">
        <f>IF('Данные индикатора'!BG5="нет данных",1,IF('Условный расчет данных'!BF5&lt;&gt;"",1,0))</f>
        <v>0</v>
      </c>
      <c r="BF2" s="42">
        <f>IF('Данные индикатора'!BH5="нет данных",1,IF('Условный расчет данных'!BG5&lt;&gt;"",1,0))</f>
        <v>0</v>
      </c>
      <c r="BG2" s="42">
        <f>IF('Данные индикатора'!BI5="нет данных",1,IF('Условный расчет данных'!BH5&lt;&gt;"",1,0))</f>
        <v>0</v>
      </c>
      <c r="BH2" s="42">
        <f>IF('Данные индикатора'!BJ5="нет данных",1,IF('Условный расчет данных'!BI5&lt;&gt;"",1,0))</f>
        <v>0</v>
      </c>
      <c r="BI2" s="42">
        <f>IF('Данные индикатора'!BK5="нет данных",1,IF('Условный расчет данных'!BJ5&lt;&gt;"",1,0))</f>
        <v>0</v>
      </c>
      <c r="BJ2" s="42">
        <f>IF('Данные индикатора'!BL5="нет данных",1,IF('Условный расчет данных'!BK5&lt;&gt;"",1,0))</f>
        <v>0</v>
      </c>
      <c r="BK2">
        <f>SUM(B2:BJ2)</f>
        <v>1</v>
      </c>
      <c r="BL2" s="44">
        <f>BK2/54</f>
        <v>1.8518518518518517E-2</v>
      </c>
    </row>
    <row r="3" spans="1:64" x14ac:dyDescent="0.25">
      <c r="A3" s="30" t="s">
        <v>49</v>
      </c>
      <c r="B3" s="42">
        <f>IF('Данные индикатора'!D6="нет данных",1,IF('Условный расчет данных'!C6&lt;&gt;"",1,0))</f>
        <v>0</v>
      </c>
      <c r="C3" s="42">
        <f>IF('Данные индикатора'!E6="нет данных",1,IF('Условный расчет данных'!D6&lt;&gt;"",1,0))</f>
        <v>0</v>
      </c>
      <c r="D3" s="42">
        <f>IF('Данные индикатора'!F6="нет данных",1,IF('Условный расчет данных'!E6&lt;&gt;"",1,0))</f>
        <v>0</v>
      </c>
      <c r="E3" s="42">
        <f>IF('Данные индикатора'!G6="нет данных",1,IF('Условный расчет данных'!F6&lt;&gt;"",1,0))</f>
        <v>0</v>
      </c>
      <c r="F3" s="42">
        <f>IF('Данные индикатора'!H6="нет данных",1,IF('Условный расчет данных'!G6&lt;&gt;"",1,0))</f>
        <v>0</v>
      </c>
      <c r="G3" s="42">
        <f>IF('Данные индикатора'!I6="нет данных",1,IF('Условный расчет данных'!H6&lt;&gt;"",1,0))</f>
        <v>0</v>
      </c>
      <c r="H3" s="42">
        <f>IF('Данные индикатора'!J6="нет данных",1,IF('Условный расчет данных'!I6&lt;&gt;"",1,0))</f>
        <v>0</v>
      </c>
      <c r="I3" s="42">
        <f>IF('Данные индикатора'!K6="нет данных",1,IF('Условный расчет данных'!J6&lt;&gt;"",1,0))</f>
        <v>0</v>
      </c>
      <c r="J3" s="42">
        <f>IF('Данные индикатора'!L6="нет данных",1,IF('Условный расчет данных'!K6&lt;&gt;"",1,0))</f>
        <v>0</v>
      </c>
      <c r="K3" s="42">
        <f>IF('Данные индикатора'!M6="нет данных",1,IF('Условный расчет данных'!L6&lt;&gt;"",1,0))</f>
        <v>0</v>
      </c>
      <c r="L3" s="42">
        <f>IF('Данные индикатора'!N6="нет данных",1,IF('Условный расчет данных'!M6&lt;&gt;"",1,0))</f>
        <v>0</v>
      </c>
      <c r="M3" s="42">
        <f>IF('Данные индикатора'!O6="нет данных",1,IF('Условный расчет данных'!N6&lt;&gt;"",1,0))</f>
        <v>0</v>
      </c>
      <c r="N3" s="42">
        <f>IF('Данные индикатора'!P6="нет данных",1,IF('Условный расчет данных'!O6&lt;&gt;"",1,0))</f>
        <v>0</v>
      </c>
      <c r="O3" s="42">
        <f>IF('Данные индикатора'!Q6="нет данных",1,IF('Условный расчет данных'!P6&lt;&gt;"",1,0))</f>
        <v>0</v>
      </c>
      <c r="P3" s="42">
        <f>IF('Данные индикатора'!R6="нет данных",1,IF('Условный расчет данных'!Q6&lt;&gt;"",1,0))</f>
        <v>0</v>
      </c>
      <c r="Q3" s="42">
        <f>IF('Данные индикатора'!S6="нет данных",1,IF('Условный расчет данных'!R6&lt;&gt;"",1,0))</f>
        <v>0</v>
      </c>
      <c r="R3" s="42">
        <f>IF('Данные индикатора'!T6="нет данных",1,IF('Условный расчет данных'!S6&lt;&gt;"",1,0))</f>
        <v>0</v>
      </c>
      <c r="S3" s="42">
        <f>IF('Данные индикатора'!U6="нет данных",1,IF('Условный расчет данных'!T6&lt;&gt;"",1,0))</f>
        <v>0</v>
      </c>
      <c r="T3" s="42">
        <f>IF('Данные индикатора'!V6="нет данных",1,IF('Условный расчет данных'!U6&lt;&gt;"",1,0))</f>
        <v>0</v>
      </c>
      <c r="U3" s="42">
        <f>IF('Данные индикатора'!W6="нет данных",1,IF('Условный расчет данных'!V6&lt;&gt;"",1,0))</f>
        <v>0</v>
      </c>
      <c r="V3" s="42">
        <f>IF('Данные индикатора'!X6="нет данных",1,IF('Условный расчет данных'!W6&lt;&gt;"",1,0))</f>
        <v>0</v>
      </c>
      <c r="W3" s="42">
        <f>IF('Данные индикатора'!Y6="нет данных",1,IF('Условный расчет данных'!X6&lt;&gt;"",1,0))</f>
        <v>0</v>
      </c>
      <c r="X3" s="42">
        <f>IF('Данные индикатора'!Z6="нет данных",1,IF('Условный расчет данных'!Y6&lt;&gt;"",1,0))</f>
        <v>0</v>
      </c>
      <c r="Y3" s="42">
        <f>IF('Данные индикатора'!AA6="нет данных",1,IF('Условный расчет данных'!Z6&lt;&gt;"",1,0))</f>
        <v>0</v>
      </c>
      <c r="Z3" s="42">
        <f>IF('Данные индикатора'!AB6="нет данных",1,IF('Условный расчет данных'!AA6&lt;&gt;"",1,0))</f>
        <v>0</v>
      </c>
      <c r="AA3" s="42">
        <f>IF('Данные индикатора'!AC6="нет данных",1,IF('Условный расчет данных'!AB6&lt;&gt;"",1,0))</f>
        <v>0</v>
      </c>
      <c r="AB3" s="42">
        <f>IF('Данные индикатора'!AD6="нет данных",1,IF('Условный расчет данных'!AC6&lt;&gt;"",1,0))</f>
        <v>0</v>
      </c>
      <c r="AC3" s="42">
        <f>IF('Данные индикатора'!AE6="нет данных",1,IF('Условный расчет данных'!AD6&lt;&gt;"",1,0))</f>
        <v>0</v>
      </c>
      <c r="AD3" s="42">
        <f>IF('Данные индикатора'!AF6="нет данных",1,IF('Условный расчет данных'!AE6&lt;&gt;"",1,0))</f>
        <v>0</v>
      </c>
      <c r="AE3" s="42">
        <f>IF('Данные индикатора'!AG6="нет данных",1,IF('Условный расчет данных'!AF6&lt;&gt;"",1,0))</f>
        <v>0</v>
      </c>
      <c r="AF3" s="42">
        <f>IF('Данные индикатора'!AH6="нет данных",1,IF('Условный расчет данных'!AG6&lt;&gt;"",1,0))</f>
        <v>0</v>
      </c>
      <c r="AG3" s="42">
        <f>IF('Данные индикатора'!AI6="нет данных",1,IF('Условный расчет данных'!AH6&lt;&gt;"",1,0))</f>
        <v>0</v>
      </c>
      <c r="AH3" s="42">
        <f>IF('Данные индикатора'!AJ6="нет данных",1,IF('Условный расчет данных'!AI6&lt;&gt;"",1,0))</f>
        <v>0</v>
      </c>
      <c r="AI3" s="42">
        <f>IF('Данные индикатора'!AK6="нет данных",1,IF('Условный расчет данных'!AJ6&lt;&gt;"",1,0))</f>
        <v>0</v>
      </c>
      <c r="AJ3" s="42">
        <f>IF('Данные индикатора'!AL6="нет данных",1,IF('Условный расчет данных'!AK6&lt;&gt;"",1,0))</f>
        <v>0</v>
      </c>
      <c r="AK3" s="42">
        <f>IF('Данные индикатора'!AM6="нет данных",1,IF('Условный расчет данных'!AL6&lt;&gt;"",1,0))</f>
        <v>0</v>
      </c>
      <c r="AL3" s="42">
        <f>IF('Данные индикатора'!AN6="нет данных",1,IF('Условный расчет данных'!AM6&lt;&gt;"",1,0))</f>
        <v>0</v>
      </c>
      <c r="AM3" s="42">
        <f>IF('Данные индикатора'!AO6="нет данных",1,IF('Условный расчет данных'!AN6&lt;&gt;"",1,0))</f>
        <v>0</v>
      </c>
      <c r="AN3" s="42">
        <f>IF('Данные индикатора'!AP6="нет данных",1,IF('Условный расчет данных'!AO6&lt;&gt;"",1,0))</f>
        <v>0</v>
      </c>
      <c r="AO3" s="42">
        <f>IF('Данные индикатора'!AQ6="нет данных",1,IF('Условный расчет данных'!AS6&lt;&gt;"",1,0))</f>
        <v>0</v>
      </c>
      <c r="AP3" s="42">
        <f>IF('Данные индикатора'!AR6="нет данных",1,IF('Условный расчет данных'!AT6&lt;&gt;"",1,0))</f>
        <v>0</v>
      </c>
      <c r="AQ3" s="42">
        <f>IF('Данные индикатора'!AS6="нет данных",1,IF('Условный расчет данных'!AU6&lt;&gt;"",1,0))</f>
        <v>0</v>
      </c>
      <c r="AR3" s="42">
        <f>IF('Данные индикатора'!AT6="нет данных",1,IF('Условный расчет данных'!AS6&lt;&gt;"",1,0))</f>
        <v>0</v>
      </c>
      <c r="AS3" s="42">
        <f>IF('Данные индикатора'!AU6="нет данных",1,IF('Условный расчет данных'!AT6&lt;&gt;"",1,0))</f>
        <v>0</v>
      </c>
      <c r="AT3" s="42">
        <f>IF('Данные индикатора'!AV6="нет данных",1,IF('Условный расчет данных'!AU6&lt;&gt;"",1,0))</f>
        <v>0</v>
      </c>
      <c r="AU3" s="42">
        <f>IF('Данные индикатора'!AW6="нет данных",1,IF('Условный расчет данных'!AV6&lt;&gt;"",1,0))</f>
        <v>0</v>
      </c>
      <c r="AV3" s="42">
        <f>IF('Данные индикатора'!AX6="нет данных",1,IF('Условный расчет данных'!AW6&lt;&gt;"",1,0))</f>
        <v>0</v>
      </c>
      <c r="AW3" s="42">
        <f>IF('Данные индикатора'!AY6="нет данных",1,IF('Условный расчет данных'!AX6&lt;&gt;"",1,0))</f>
        <v>0</v>
      </c>
      <c r="AX3" s="42">
        <f>IF('Данные индикатора'!AZ6="нет данных",1,IF('Условный расчет данных'!AY6&lt;&gt;"",1,0))</f>
        <v>0</v>
      </c>
      <c r="AY3" s="42">
        <f>IF('Данные индикатора'!BA6="нет данных",1,IF('Условный расчет данных'!AZ6&lt;&gt;"",1,0))</f>
        <v>0</v>
      </c>
      <c r="AZ3" s="42">
        <f>IF('Данные индикатора'!BB6="нет данных",1,IF('Условный расчет данных'!BA6&lt;&gt;"",1,0))</f>
        <v>0</v>
      </c>
      <c r="BA3" s="42">
        <f>IF('Данные индикатора'!BC6="нет данных",1,IF('Условный расчет данных'!BB6&lt;&gt;"",1,0))</f>
        <v>1</v>
      </c>
      <c r="BB3" s="42">
        <f>IF('Данные индикатора'!BD6="нет данных",1,IF('Условный расчет данных'!BC6&lt;&gt;"",1,0))</f>
        <v>0</v>
      </c>
      <c r="BC3" s="42">
        <f>IF('Данные индикатора'!BE6="нет данных",1,IF('Условный расчет данных'!BD6&lt;&gt;"",1,0))</f>
        <v>0</v>
      </c>
      <c r="BD3" s="42">
        <f>IF('Данные индикатора'!BF6="нет данных",1,IF('Условный расчет данных'!BE6&lt;&gt;"",1,0))</f>
        <v>0</v>
      </c>
      <c r="BE3" s="42">
        <f>IF('Данные индикатора'!BG6="нет данных",1,IF('Условный расчет данных'!BF6&lt;&gt;"",1,0))</f>
        <v>0</v>
      </c>
      <c r="BF3" s="42">
        <f>IF('Данные индикатора'!BH6="нет данных",1,IF('Условный расчет данных'!BG6&lt;&gt;"",1,0))</f>
        <v>0</v>
      </c>
      <c r="BG3" s="42">
        <f>IF('Данные индикатора'!BI6="нет данных",1,IF('Условный расчет данных'!BH6&lt;&gt;"",1,0))</f>
        <v>0</v>
      </c>
      <c r="BH3" s="42">
        <f>IF('Данные индикатора'!BJ6="нет данных",1,IF('Условный расчет данных'!BI6&lt;&gt;"",1,0))</f>
        <v>0</v>
      </c>
      <c r="BI3" s="42">
        <f>IF('Данные индикатора'!BK6="нет данных",1,IF('Условный расчет данных'!BJ6&lt;&gt;"",1,0))</f>
        <v>0</v>
      </c>
      <c r="BJ3" s="42">
        <f>IF('Данные индикатора'!BL6="нет данных",1,IF('Условный расчет данных'!BK6&lt;&gt;"",1,0))</f>
        <v>0</v>
      </c>
      <c r="BK3" s="4">
        <f t="shared" ref="BK3:BK13" si="0">SUM(B3:BJ3)</f>
        <v>1</v>
      </c>
      <c r="BL3" s="44">
        <f t="shared" ref="BL3:BL13" si="1">BK3/54</f>
        <v>1.8518518518518517E-2</v>
      </c>
    </row>
    <row r="4" spans="1:64" x14ac:dyDescent="0.25">
      <c r="A4" s="30" t="s">
        <v>50</v>
      </c>
      <c r="B4" s="42">
        <f>IF('Данные индикатора'!D7="нет данных",1,IF('Условный расчет данных'!C7&lt;&gt;"",1,0))</f>
        <v>0</v>
      </c>
      <c r="C4" s="42">
        <f>IF('Данные индикатора'!E7="нет данных",1,IF('Условный расчет данных'!D7&lt;&gt;"",1,0))</f>
        <v>0</v>
      </c>
      <c r="D4" s="42">
        <f>IF('Данные индикатора'!F7="нет данных",1,IF('Условный расчет данных'!E7&lt;&gt;"",1,0))</f>
        <v>0</v>
      </c>
      <c r="E4" s="42">
        <f>IF('Данные индикатора'!G7="нет данных",1,IF('Условный расчет данных'!F7&lt;&gt;"",1,0))</f>
        <v>0</v>
      </c>
      <c r="F4" s="42">
        <f>IF('Данные индикатора'!H7="нет данных",1,IF('Условный расчет данных'!G7&lt;&gt;"",1,0))</f>
        <v>0</v>
      </c>
      <c r="G4" s="42">
        <f>IF('Данные индикатора'!I7="нет данных",1,IF('Условный расчет данных'!H7&lt;&gt;"",1,0))</f>
        <v>0</v>
      </c>
      <c r="H4" s="42">
        <f>IF('Данные индикатора'!J7="нет данных",1,IF('Условный расчет данных'!I7&lt;&gt;"",1,0))</f>
        <v>0</v>
      </c>
      <c r="I4" s="42">
        <f>IF('Данные индикатора'!K7="нет данных",1,IF('Условный расчет данных'!J7&lt;&gt;"",1,0))</f>
        <v>0</v>
      </c>
      <c r="J4" s="42">
        <f>IF('Данные индикатора'!L7="нет данных",1,IF('Условный расчет данных'!K7&lt;&gt;"",1,0))</f>
        <v>0</v>
      </c>
      <c r="K4" s="42">
        <f>IF('Данные индикатора'!M7="нет данных",1,IF('Условный расчет данных'!L7&lt;&gt;"",1,0))</f>
        <v>0</v>
      </c>
      <c r="L4" s="42">
        <f>IF('Данные индикатора'!N7="нет данных",1,IF('Условный расчет данных'!M7&lt;&gt;"",1,0))</f>
        <v>0</v>
      </c>
      <c r="M4" s="42">
        <f>IF('Данные индикатора'!O7="нет данных",1,IF('Условный расчет данных'!N7&lt;&gt;"",1,0))</f>
        <v>0</v>
      </c>
      <c r="N4" s="42">
        <f>IF('Данные индикатора'!P7="нет данных",1,IF('Условный расчет данных'!O7&lt;&gt;"",1,0))</f>
        <v>0</v>
      </c>
      <c r="O4" s="42">
        <f>IF('Данные индикатора'!Q7="нет данных",1,IF('Условный расчет данных'!P7&lt;&gt;"",1,0))</f>
        <v>0</v>
      </c>
      <c r="P4" s="42">
        <f>IF('Данные индикатора'!R7="нет данных",1,IF('Условный расчет данных'!Q7&lt;&gt;"",1,0))</f>
        <v>0</v>
      </c>
      <c r="Q4" s="42">
        <f>IF('Данные индикатора'!S7="нет данных",1,IF('Условный расчет данных'!R7&lt;&gt;"",1,0))</f>
        <v>0</v>
      </c>
      <c r="R4" s="42">
        <f>IF('Данные индикатора'!T7="нет данных",1,IF('Условный расчет данных'!S7&lt;&gt;"",1,0))</f>
        <v>0</v>
      </c>
      <c r="S4" s="42">
        <f>IF('Данные индикатора'!U7="нет данных",1,IF('Условный расчет данных'!T7&lt;&gt;"",1,0))</f>
        <v>0</v>
      </c>
      <c r="T4" s="42">
        <f>IF('Данные индикатора'!V7="нет данных",1,IF('Условный расчет данных'!U7&lt;&gt;"",1,0))</f>
        <v>0</v>
      </c>
      <c r="U4" s="42">
        <f>IF('Данные индикатора'!W7="нет данных",1,IF('Условный расчет данных'!V7&lt;&gt;"",1,0))</f>
        <v>0</v>
      </c>
      <c r="V4" s="42">
        <f>IF('Данные индикатора'!X7="нет данных",1,IF('Условный расчет данных'!W7&lt;&gt;"",1,0))</f>
        <v>0</v>
      </c>
      <c r="W4" s="42">
        <f>IF('Данные индикатора'!Y7="нет данных",1,IF('Условный расчет данных'!X7&lt;&gt;"",1,0))</f>
        <v>0</v>
      </c>
      <c r="X4" s="42">
        <f>IF('Данные индикатора'!Z7="нет данных",1,IF('Условный расчет данных'!Y7&lt;&gt;"",1,0))</f>
        <v>0</v>
      </c>
      <c r="Y4" s="42">
        <f>IF('Данные индикатора'!AA7="нет данных",1,IF('Условный расчет данных'!Z7&lt;&gt;"",1,0))</f>
        <v>0</v>
      </c>
      <c r="Z4" s="42">
        <f>IF('Данные индикатора'!AB7="нет данных",1,IF('Условный расчет данных'!AA7&lt;&gt;"",1,0))</f>
        <v>0</v>
      </c>
      <c r="AA4" s="42">
        <f>IF('Данные индикатора'!AC7="нет данных",1,IF('Условный расчет данных'!AB7&lt;&gt;"",1,0))</f>
        <v>0</v>
      </c>
      <c r="AB4" s="42">
        <f>IF('Данные индикатора'!AD7="нет данных",1,IF('Условный расчет данных'!AC7&lt;&gt;"",1,0))</f>
        <v>0</v>
      </c>
      <c r="AC4" s="42">
        <f>IF('Данные индикатора'!AE7="нет данных",1,IF('Условный расчет данных'!AD7&lt;&gt;"",1,0))</f>
        <v>0</v>
      </c>
      <c r="AD4" s="42">
        <f>IF('Данные индикатора'!AF7="нет данных",1,IF('Условный расчет данных'!AE7&lt;&gt;"",1,0))</f>
        <v>0</v>
      </c>
      <c r="AE4" s="42">
        <f>IF('Данные индикатора'!AG7="нет данных",1,IF('Условный расчет данных'!AF7&lt;&gt;"",1,0))</f>
        <v>0</v>
      </c>
      <c r="AF4" s="42">
        <f>IF('Данные индикатора'!AH7="нет данных",1,IF('Условный расчет данных'!AG7&lt;&gt;"",1,0))</f>
        <v>0</v>
      </c>
      <c r="AG4" s="42">
        <f>IF('Данные индикатора'!AI7="нет данных",1,IF('Условный расчет данных'!AH7&lt;&gt;"",1,0))</f>
        <v>0</v>
      </c>
      <c r="AH4" s="42">
        <f>IF('Данные индикатора'!AJ7="нет данных",1,IF('Условный расчет данных'!AI7&lt;&gt;"",1,0))</f>
        <v>0</v>
      </c>
      <c r="AI4" s="42">
        <f>IF('Данные индикатора'!AK7="нет данных",1,IF('Условный расчет данных'!AJ7&lt;&gt;"",1,0))</f>
        <v>0</v>
      </c>
      <c r="AJ4" s="42">
        <f>IF('Данные индикатора'!AL7="нет данных",1,IF('Условный расчет данных'!AK7&lt;&gt;"",1,0))</f>
        <v>0</v>
      </c>
      <c r="AK4" s="42">
        <f>IF('Данные индикатора'!AM7="нет данных",1,IF('Условный расчет данных'!AL7&lt;&gt;"",1,0))</f>
        <v>0</v>
      </c>
      <c r="AL4" s="42">
        <f>IF('Данные индикатора'!AN7="нет данных",1,IF('Условный расчет данных'!AM7&lt;&gt;"",1,0))</f>
        <v>0</v>
      </c>
      <c r="AM4" s="42">
        <f>IF('Данные индикатора'!AO7="нет данных",1,IF('Условный расчет данных'!AN7&lt;&gt;"",1,0))</f>
        <v>0</v>
      </c>
      <c r="AN4" s="42">
        <f>IF('Данные индикатора'!AP7="нет данных",1,IF('Условный расчет данных'!AO7&lt;&gt;"",1,0))</f>
        <v>0</v>
      </c>
      <c r="AO4" s="42">
        <f>IF('Данные индикатора'!AQ7="нет данных",1,IF('Условный расчет данных'!AS7&lt;&gt;"",1,0))</f>
        <v>0</v>
      </c>
      <c r="AP4" s="42">
        <f>IF('Данные индикатора'!AR7="нет данных",1,IF('Условный расчет данных'!AT7&lt;&gt;"",1,0))</f>
        <v>0</v>
      </c>
      <c r="AQ4" s="42">
        <f>IF('Данные индикатора'!AS7="нет данных",1,IF('Условный расчет данных'!AU7&lt;&gt;"",1,0))</f>
        <v>0</v>
      </c>
      <c r="AR4" s="42">
        <f>IF('Данные индикатора'!AT7="нет данных",1,IF('Условный расчет данных'!AS7&lt;&gt;"",1,0))</f>
        <v>0</v>
      </c>
      <c r="AS4" s="42">
        <f>IF('Данные индикатора'!AU7="нет данных",1,IF('Условный расчет данных'!AT7&lt;&gt;"",1,0))</f>
        <v>0</v>
      </c>
      <c r="AT4" s="42">
        <f>IF('Данные индикатора'!AV7="нет данных",1,IF('Условный расчет данных'!AU7&lt;&gt;"",1,0))</f>
        <v>0</v>
      </c>
      <c r="AU4" s="42">
        <f>IF('Данные индикатора'!AW7="нет данных",1,IF('Условный расчет данных'!AV7&lt;&gt;"",1,0))</f>
        <v>0</v>
      </c>
      <c r="AV4" s="42">
        <f>IF('Данные индикатора'!AX7="нет данных",1,IF('Условный расчет данных'!AW7&lt;&gt;"",1,0))</f>
        <v>0</v>
      </c>
      <c r="AW4" s="42">
        <f>IF('Данные индикатора'!AY7="нет данных",1,IF('Условный расчет данных'!AX7&lt;&gt;"",1,0))</f>
        <v>0</v>
      </c>
      <c r="AX4" s="42">
        <f>IF('Данные индикатора'!AZ7="нет данных",1,IF('Условный расчет данных'!AY7&lt;&gt;"",1,0))</f>
        <v>0</v>
      </c>
      <c r="AY4" s="42">
        <f>IF('Данные индикатора'!BA7="нет данных",1,IF('Условный расчет данных'!AZ7&lt;&gt;"",1,0))</f>
        <v>0</v>
      </c>
      <c r="AZ4" s="42">
        <f>IF('Данные индикатора'!BB7="нет данных",1,IF('Условный расчет данных'!BA7&lt;&gt;"",1,0))</f>
        <v>0</v>
      </c>
      <c r="BA4" s="42">
        <f>IF('Данные индикатора'!BC7="нет данных",1,IF('Условный расчет данных'!BB7&lt;&gt;"",1,0))</f>
        <v>1</v>
      </c>
      <c r="BB4" s="42">
        <f>IF('Данные индикатора'!BD7="нет данных",1,IF('Условный расчет данных'!BC7&lt;&gt;"",1,0))</f>
        <v>0</v>
      </c>
      <c r="BC4" s="42">
        <f>IF('Данные индикатора'!BE7="нет данных",1,IF('Условный расчет данных'!BD7&lt;&gt;"",1,0))</f>
        <v>0</v>
      </c>
      <c r="BD4" s="42">
        <f>IF('Данные индикатора'!BF7="нет данных",1,IF('Условный расчет данных'!BE7&lt;&gt;"",1,0))</f>
        <v>0</v>
      </c>
      <c r="BE4" s="42">
        <f>IF('Данные индикатора'!BG7="нет данных",1,IF('Условный расчет данных'!BF7&lt;&gt;"",1,0))</f>
        <v>0</v>
      </c>
      <c r="BF4" s="42">
        <f>IF('Данные индикатора'!BH7="нет данных",1,IF('Условный расчет данных'!BG7&lt;&gt;"",1,0))</f>
        <v>0</v>
      </c>
      <c r="BG4" s="42">
        <f>IF('Данные индикатора'!BI7="нет данных",1,IF('Условный расчет данных'!BH7&lt;&gt;"",1,0))</f>
        <v>0</v>
      </c>
      <c r="BH4" s="42">
        <f>IF('Данные индикатора'!BJ7="нет данных",1,IF('Условный расчет данных'!BI7&lt;&gt;"",1,0))</f>
        <v>0</v>
      </c>
      <c r="BI4" s="42">
        <f>IF('Данные индикатора'!BK7="нет данных",1,IF('Условный расчет данных'!BJ7&lt;&gt;"",1,0))</f>
        <v>0</v>
      </c>
      <c r="BJ4" s="42">
        <f>IF('Данные индикатора'!BL7="нет данных",1,IF('Условный расчет данных'!BK7&lt;&gt;"",1,0))</f>
        <v>0</v>
      </c>
      <c r="BK4" s="4">
        <f t="shared" si="0"/>
        <v>1</v>
      </c>
      <c r="BL4" s="44">
        <f t="shared" si="1"/>
        <v>1.8518518518518517E-2</v>
      </c>
    </row>
    <row r="5" spans="1:64" x14ac:dyDescent="0.25">
      <c r="A5" s="30" t="s">
        <v>51</v>
      </c>
      <c r="B5" s="42">
        <f>IF('Данные индикатора'!D8="нет данных",1,IF('Условный расчет данных'!C8&lt;&gt;"",1,0))</f>
        <v>0</v>
      </c>
      <c r="C5" s="42">
        <f>IF('Данные индикатора'!E8="нет данных",1,IF('Условный расчет данных'!D8&lt;&gt;"",1,0))</f>
        <v>0</v>
      </c>
      <c r="D5" s="42">
        <f>IF('Данные индикатора'!F8="нет данных",1,IF('Условный расчет данных'!E8&lt;&gt;"",1,0))</f>
        <v>0</v>
      </c>
      <c r="E5" s="42">
        <f>IF('Данные индикатора'!G8="нет данных",1,IF('Условный расчет данных'!F8&lt;&gt;"",1,0))</f>
        <v>0</v>
      </c>
      <c r="F5" s="42">
        <f>IF('Данные индикатора'!H8="нет данных",1,IF('Условный расчет данных'!G8&lt;&gt;"",1,0))</f>
        <v>0</v>
      </c>
      <c r="G5" s="42">
        <f>IF('Данные индикатора'!I8="нет данных",1,IF('Условный расчет данных'!H8&lt;&gt;"",1,0))</f>
        <v>0</v>
      </c>
      <c r="H5" s="42">
        <f>IF('Данные индикатора'!J8="нет данных",1,IF('Условный расчет данных'!I8&lt;&gt;"",1,0))</f>
        <v>0</v>
      </c>
      <c r="I5" s="42">
        <f>IF('Данные индикатора'!K8="нет данных",1,IF('Условный расчет данных'!J8&lt;&gt;"",1,0))</f>
        <v>0</v>
      </c>
      <c r="J5" s="42">
        <f>IF('Данные индикатора'!L8="нет данных",1,IF('Условный расчет данных'!K8&lt;&gt;"",1,0))</f>
        <v>0</v>
      </c>
      <c r="K5" s="42">
        <f>IF('Данные индикатора'!M8="нет данных",1,IF('Условный расчет данных'!L8&lt;&gt;"",1,0))</f>
        <v>0</v>
      </c>
      <c r="L5" s="42">
        <f>IF('Данные индикатора'!N8="нет данных",1,IF('Условный расчет данных'!M8&lt;&gt;"",1,0))</f>
        <v>0</v>
      </c>
      <c r="M5" s="42">
        <f>IF('Данные индикатора'!O8="нет данных",1,IF('Условный расчет данных'!N8&lt;&gt;"",1,0))</f>
        <v>0</v>
      </c>
      <c r="N5" s="42">
        <f>IF('Данные индикатора'!P8="нет данных",1,IF('Условный расчет данных'!O8&lt;&gt;"",1,0))</f>
        <v>0</v>
      </c>
      <c r="O5" s="42">
        <f>IF('Данные индикатора'!Q8="нет данных",1,IF('Условный расчет данных'!P8&lt;&gt;"",1,0))</f>
        <v>0</v>
      </c>
      <c r="P5" s="42">
        <f>IF('Данные индикатора'!R8="нет данных",1,IF('Условный расчет данных'!Q8&lt;&gt;"",1,0))</f>
        <v>0</v>
      </c>
      <c r="Q5" s="42">
        <f>IF('Данные индикатора'!S8="нет данных",1,IF('Условный расчет данных'!R8&lt;&gt;"",1,0))</f>
        <v>0</v>
      </c>
      <c r="R5" s="42">
        <f>IF('Данные индикатора'!T8="нет данных",1,IF('Условный расчет данных'!S8&lt;&gt;"",1,0))</f>
        <v>0</v>
      </c>
      <c r="S5" s="42">
        <f>IF('Данные индикатора'!U8="нет данных",1,IF('Условный расчет данных'!T8&lt;&gt;"",1,0))</f>
        <v>0</v>
      </c>
      <c r="T5" s="42">
        <f>IF('Данные индикатора'!V8="нет данных",1,IF('Условный расчет данных'!U8&lt;&gt;"",1,0))</f>
        <v>0</v>
      </c>
      <c r="U5" s="42">
        <f>IF('Данные индикатора'!W8="нет данных",1,IF('Условный расчет данных'!V8&lt;&gt;"",1,0))</f>
        <v>0</v>
      </c>
      <c r="V5" s="42">
        <f>IF('Данные индикатора'!X8="нет данных",1,IF('Условный расчет данных'!W8&lt;&gt;"",1,0))</f>
        <v>0</v>
      </c>
      <c r="W5" s="42">
        <f>IF('Данные индикатора'!Y8="нет данных",1,IF('Условный расчет данных'!X8&lt;&gt;"",1,0))</f>
        <v>0</v>
      </c>
      <c r="X5" s="42">
        <f>IF('Данные индикатора'!Z8="нет данных",1,IF('Условный расчет данных'!Y8&lt;&gt;"",1,0))</f>
        <v>0</v>
      </c>
      <c r="Y5" s="42">
        <f>IF('Данные индикатора'!AA8="нет данных",1,IF('Условный расчет данных'!Z8&lt;&gt;"",1,0))</f>
        <v>0</v>
      </c>
      <c r="Z5" s="42">
        <f>IF('Данные индикатора'!AB8="нет данных",1,IF('Условный расчет данных'!AA8&lt;&gt;"",1,0))</f>
        <v>0</v>
      </c>
      <c r="AA5" s="42">
        <f>IF('Данные индикатора'!AC8="нет данных",1,IF('Условный расчет данных'!AB8&lt;&gt;"",1,0))</f>
        <v>0</v>
      </c>
      <c r="AB5" s="42">
        <f>IF('Данные индикатора'!AD8="нет данных",1,IF('Условный расчет данных'!AC8&lt;&gt;"",1,0))</f>
        <v>0</v>
      </c>
      <c r="AC5" s="42">
        <f>IF('Данные индикатора'!AE8="нет данных",1,IF('Условный расчет данных'!AD8&lt;&gt;"",1,0))</f>
        <v>0</v>
      </c>
      <c r="AD5" s="42">
        <f>IF('Данные индикатора'!AF8="нет данных",1,IF('Условный расчет данных'!AE8&lt;&gt;"",1,0))</f>
        <v>0</v>
      </c>
      <c r="AE5" s="42">
        <f>IF('Данные индикатора'!AG8="нет данных",1,IF('Условный расчет данных'!AF8&lt;&gt;"",1,0))</f>
        <v>0</v>
      </c>
      <c r="AF5" s="42">
        <f>IF('Данные индикатора'!AH8="нет данных",1,IF('Условный расчет данных'!AG8&lt;&gt;"",1,0))</f>
        <v>0</v>
      </c>
      <c r="AG5" s="42">
        <f>IF('Данные индикатора'!AI8="нет данных",1,IF('Условный расчет данных'!AH8&lt;&gt;"",1,0))</f>
        <v>0</v>
      </c>
      <c r="AH5" s="42">
        <f>IF('Данные индикатора'!AJ8="нет данных",1,IF('Условный расчет данных'!AI8&lt;&gt;"",1,0))</f>
        <v>0</v>
      </c>
      <c r="AI5" s="42">
        <f>IF('Данные индикатора'!AK8="нет данных",1,IF('Условный расчет данных'!AJ8&lt;&gt;"",1,0))</f>
        <v>0</v>
      </c>
      <c r="AJ5" s="42">
        <f>IF('Данные индикатора'!AL8="нет данных",1,IF('Условный расчет данных'!AK8&lt;&gt;"",1,0))</f>
        <v>0</v>
      </c>
      <c r="AK5" s="42">
        <f>IF('Данные индикатора'!AM8="нет данных",1,IF('Условный расчет данных'!AL8&lt;&gt;"",1,0))</f>
        <v>0</v>
      </c>
      <c r="AL5" s="42">
        <f>IF('Данные индикатора'!AN8="нет данных",1,IF('Условный расчет данных'!AM8&lt;&gt;"",1,0))</f>
        <v>0</v>
      </c>
      <c r="AM5" s="42">
        <f>IF('Данные индикатора'!AO8="нет данных",1,IF('Условный расчет данных'!AN8&lt;&gt;"",1,0))</f>
        <v>0</v>
      </c>
      <c r="AN5" s="42">
        <f>IF('Данные индикатора'!AP8="нет данных",1,IF('Условный расчет данных'!AO8&lt;&gt;"",1,0))</f>
        <v>0</v>
      </c>
      <c r="AO5" s="42">
        <f>IF('Данные индикатора'!AQ8="нет данных",1,IF('Условный расчет данных'!AS8&lt;&gt;"",1,0))</f>
        <v>0</v>
      </c>
      <c r="AP5" s="42">
        <f>IF('Данные индикатора'!AR8="нет данных",1,IF('Условный расчет данных'!AT8&lt;&gt;"",1,0))</f>
        <v>0</v>
      </c>
      <c r="AQ5" s="42">
        <f>IF('Данные индикатора'!AS8="нет данных",1,IF('Условный расчет данных'!AU8&lt;&gt;"",1,0))</f>
        <v>0</v>
      </c>
      <c r="AR5" s="42">
        <f>IF('Данные индикатора'!AT8="нет данных",1,IF('Условный расчет данных'!AS8&lt;&gt;"",1,0))</f>
        <v>0</v>
      </c>
      <c r="AS5" s="42">
        <f>IF('Данные индикатора'!AU8="нет данных",1,IF('Условный расчет данных'!AT8&lt;&gt;"",1,0))</f>
        <v>0</v>
      </c>
      <c r="AT5" s="42">
        <f>IF('Данные индикатора'!AV8="нет данных",1,IF('Условный расчет данных'!AU8&lt;&gt;"",1,0))</f>
        <v>0</v>
      </c>
      <c r="AU5" s="42">
        <f>IF('Данные индикатора'!AW8="нет данных",1,IF('Условный расчет данных'!AV8&lt;&gt;"",1,0))</f>
        <v>0</v>
      </c>
      <c r="AV5" s="42">
        <f>IF('Данные индикатора'!AX8="нет данных",1,IF('Условный расчет данных'!AW8&lt;&gt;"",1,0))</f>
        <v>0</v>
      </c>
      <c r="AW5" s="42">
        <f>IF('Данные индикатора'!AY8="нет данных",1,IF('Условный расчет данных'!AX8&lt;&gt;"",1,0))</f>
        <v>0</v>
      </c>
      <c r="AX5" s="42">
        <f>IF('Данные индикатора'!AZ8="нет данных",1,IF('Условный расчет данных'!AY8&lt;&gt;"",1,0))</f>
        <v>0</v>
      </c>
      <c r="AY5" s="42">
        <f>IF('Данные индикатора'!BA8="нет данных",1,IF('Условный расчет данных'!AZ8&lt;&gt;"",1,0))</f>
        <v>0</v>
      </c>
      <c r="AZ5" s="42">
        <f>IF('Данные индикатора'!BB8="нет данных",1,IF('Условный расчет данных'!BA8&lt;&gt;"",1,0))</f>
        <v>0</v>
      </c>
      <c r="BA5" s="42">
        <f>IF('Данные индикатора'!BC8="нет данных",1,IF('Условный расчет данных'!BB8&lt;&gt;"",1,0))</f>
        <v>1</v>
      </c>
      <c r="BB5" s="42">
        <f>IF('Данные индикатора'!BD8="нет данных",1,IF('Условный расчет данных'!BC8&lt;&gt;"",1,0))</f>
        <v>0</v>
      </c>
      <c r="BC5" s="42">
        <f>IF('Данные индикатора'!BE8="нет данных",1,IF('Условный расчет данных'!BD8&lt;&gt;"",1,0))</f>
        <v>0</v>
      </c>
      <c r="BD5" s="42">
        <f>IF('Данные индикатора'!BF8="нет данных",1,IF('Условный расчет данных'!BE8&lt;&gt;"",1,0))</f>
        <v>0</v>
      </c>
      <c r="BE5" s="42">
        <f>IF('Данные индикатора'!BG8="нет данных",1,IF('Условный расчет данных'!BF8&lt;&gt;"",1,0))</f>
        <v>0</v>
      </c>
      <c r="BF5" s="42">
        <f>IF('Данные индикатора'!BH8="нет данных",1,IF('Условный расчет данных'!BG8&lt;&gt;"",1,0))</f>
        <v>0</v>
      </c>
      <c r="BG5" s="42">
        <f>IF('Данные индикатора'!BI8="нет данных",1,IF('Условный расчет данных'!BH8&lt;&gt;"",1,0))</f>
        <v>0</v>
      </c>
      <c r="BH5" s="42">
        <f>IF('Данные индикатора'!BJ8="нет данных",1,IF('Условный расчет данных'!BI8&lt;&gt;"",1,0))</f>
        <v>0</v>
      </c>
      <c r="BI5" s="42">
        <f>IF('Данные индикатора'!BK8="нет данных",1,IF('Условный расчет данных'!BJ8&lt;&gt;"",1,0))</f>
        <v>0</v>
      </c>
      <c r="BJ5" s="42">
        <f>IF('Данные индикатора'!BL8="нет данных",1,IF('Условный расчет данных'!BK8&lt;&gt;"",1,0))</f>
        <v>0</v>
      </c>
      <c r="BK5" s="4">
        <f t="shared" si="0"/>
        <v>1</v>
      </c>
      <c r="BL5" s="44">
        <f t="shared" si="1"/>
        <v>1.8518518518518517E-2</v>
      </c>
    </row>
    <row r="6" spans="1:64" x14ac:dyDescent="0.25">
      <c r="A6" s="30" t="s">
        <v>52</v>
      </c>
      <c r="B6" s="42">
        <f>IF('Данные индикатора'!D9="нет данных",1,IF('Условный расчет данных'!C9&lt;&gt;"",1,0))</f>
        <v>0</v>
      </c>
      <c r="C6" s="42">
        <f>IF('Данные индикатора'!E9="нет данных",1,IF('Условный расчет данных'!D9&lt;&gt;"",1,0))</f>
        <v>0</v>
      </c>
      <c r="D6" s="42">
        <f>IF('Данные индикатора'!F9="нет данных",1,IF('Условный расчет данных'!E9&lt;&gt;"",1,0))</f>
        <v>0</v>
      </c>
      <c r="E6" s="42">
        <f>IF('Данные индикатора'!G9="нет данных",1,IF('Условный расчет данных'!F9&lt;&gt;"",1,0))</f>
        <v>0</v>
      </c>
      <c r="F6" s="42">
        <f>IF('Данные индикатора'!H9="нет данных",1,IF('Условный расчет данных'!G9&lt;&gt;"",1,0))</f>
        <v>0</v>
      </c>
      <c r="G6" s="42">
        <f>IF('Данные индикатора'!I9="нет данных",1,IF('Условный расчет данных'!H9&lt;&gt;"",1,0))</f>
        <v>0</v>
      </c>
      <c r="H6" s="42">
        <f>IF('Данные индикатора'!J9="нет данных",1,IF('Условный расчет данных'!I9&lt;&gt;"",1,0))</f>
        <v>0</v>
      </c>
      <c r="I6" s="42">
        <f>IF('Данные индикатора'!K9="нет данных",1,IF('Условный расчет данных'!J9&lt;&gt;"",1,0))</f>
        <v>0</v>
      </c>
      <c r="J6" s="42">
        <f>IF('Данные индикатора'!L9="нет данных",1,IF('Условный расчет данных'!K9&lt;&gt;"",1,0))</f>
        <v>0</v>
      </c>
      <c r="K6" s="42">
        <f>IF('Данные индикатора'!M9="нет данных",1,IF('Условный расчет данных'!L9&lt;&gt;"",1,0))</f>
        <v>0</v>
      </c>
      <c r="L6" s="42">
        <f>IF('Данные индикатора'!N9="нет данных",1,IF('Условный расчет данных'!M9&lt;&gt;"",1,0))</f>
        <v>0</v>
      </c>
      <c r="M6" s="42">
        <f>IF('Данные индикатора'!O9="нет данных",1,IF('Условный расчет данных'!N9&lt;&gt;"",1,0))</f>
        <v>0</v>
      </c>
      <c r="N6" s="42">
        <f>IF('Данные индикатора'!P9="нет данных",1,IF('Условный расчет данных'!O9&lt;&gt;"",1,0))</f>
        <v>0</v>
      </c>
      <c r="O6" s="42">
        <f>IF('Данные индикатора'!Q9="нет данных",1,IF('Условный расчет данных'!P9&lt;&gt;"",1,0))</f>
        <v>0</v>
      </c>
      <c r="P6" s="42">
        <f>IF('Данные индикатора'!R9="нет данных",1,IF('Условный расчет данных'!Q9&lt;&gt;"",1,0))</f>
        <v>0</v>
      </c>
      <c r="Q6" s="42">
        <f>IF('Данные индикатора'!S9="нет данных",1,IF('Условный расчет данных'!R9&lt;&gt;"",1,0))</f>
        <v>0</v>
      </c>
      <c r="R6" s="42">
        <f>IF('Данные индикатора'!T9="нет данных",1,IF('Условный расчет данных'!S9&lt;&gt;"",1,0))</f>
        <v>0</v>
      </c>
      <c r="S6" s="42">
        <f>IF('Данные индикатора'!U9="нет данных",1,IF('Условный расчет данных'!T9&lt;&gt;"",1,0))</f>
        <v>0</v>
      </c>
      <c r="T6" s="42">
        <f>IF('Данные индикатора'!V9="нет данных",1,IF('Условный расчет данных'!U9&lt;&gt;"",1,0))</f>
        <v>0</v>
      </c>
      <c r="U6" s="42">
        <f>IF('Данные индикатора'!W9="нет данных",1,IF('Условный расчет данных'!V9&lt;&gt;"",1,0))</f>
        <v>0</v>
      </c>
      <c r="V6" s="42">
        <f>IF('Данные индикатора'!X9="нет данных",1,IF('Условный расчет данных'!W9&lt;&gt;"",1,0))</f>
        <v>0</v>
      </c>
      <c r="W6" s="42">
        <f>IF('Данные индикатора'!Y9="нет данных",1,IF('Условный расчет данных'!X9&lt;&gt;"",1,0))</f>
        <v>0</v>
      </c>
      <c r="X6" s="42">
        <f>IF('Данные индикатора'!Z9="нет данных",1,IF('Условный расчет данных'!Y9&lt;&gt;"",1,0))</f>
        <v>0</v>
      </c>
      <c r="Y6" s="42">
        <f>IF('Данные индикатора'!AA9="нет данных",1,IF('Условный расчет данных'!Z9&lt;&gt;"",1,0))</f>
        <v>0</v>
      </c>
      <c r="Z6" s="42">
        <f>IF('Данные индикатора'!AB9="нет данных",1,IF('Условный расчет данных'!AA9&lt;&gt;"",1,0))</f>
        <v>0</v>
      </c>
      <c r="AA6" s="42">
        <f>IF('Данные индикатора'!AC9="нет данных",1,IF('Условный расчет данных'!AB9&lt;&gt;"",1,0))</f>
        <v>0</v>
      </c>
      <c r="AB6" s="42">
        <f>IF('Данные индикатора'!AD9="нет данных",1,IF('Условный расчет данных'!AC9&lt;&gt;"",1,0))</f>
        <v>0</v>
      </c>
      <c r="AC6" s="42">
        <f>IF('Данные индикатора'!AE9="нет данных",1,IF('Условный расчет данных'!AD9&lt;&gt;"",1,0))</f>
        <v>0</v>
      </c>
      <c r="AD6" s="42">
        <f>IF('Данные индикатора'!AF9="нет данных",1,IF('Условный расчет данных'!AE9&lt;&gt;"",1,0))</f>
        <v>0</v>
      </c>
      <c r="AE6" s="42">
        <f>IF('Данные индикатора'!AG9="нет данных",1,IF('Условный расчет данных'!AF9&lt;&gt;"",1,0))</f>
        <v>0</v>
      </c>
      <c r="AF6" s="42">
        <f>IF('Данные индикатора'!AH9="нет данных",1,IF('Условный расчет данных'!AG9&lt;&gt;"",1,0))</f>
        <v>0</v>
      </c>
      <c r="AG6" s="42">
        <f>IF('Данные индикатора'!AI9="нет данных",1,IF('Условный расчет данных'!AH9&lt;&gt;"",1,0))</f>
        <v>0</v>
      </c>
      <c r="AH6" s="42">
        <f>IF('Данные индикатора'!AJ9="нет данных",1,IF('Условный расчет данных'!AI9&lt;&gt;"",1,0))</f>
        <v>0</v>
      </c>
      <c r="AI6" s="42">
        <f>IF('Данные индикатора'!AK9="нет данных",1,IF('Условный расчет данных'!AJ9&lt;&gt;"",1,0))</f>
        <v>0</v>
      </c>
      <c r="AJ6" s="42">
        <f>IF('Данные индикатора'!AL9="нет данных",1,IF('Условный расчет данных'!AK9&lt;&gt;"",1,0))</f>
        <v>0</v>
      </c>
      <c r="AK6" s="42">
        <f>IF('Данные индикатора'!AM9="нет данных",1,IF('Условный расчет данных'!AL9&lt;&gt;"",1,0))</f>
        <v>0</v>
      </c>
      <c r="AL6" s="42">
        <f>IF('Данные индикатора'!AN9="нет данных",1,IF('Условный расчет данных'!AM9&lt;&gt;"",1,0))</f>
        <v>0</v>
      </c>
      <c r="AM6" s="42">
        <f>IF('Данные индикатора'!AO9="нет данных",1,IF('Условный расчет данных'!AN9&lt;&gt;"",1,0))</f>
        <v>0</v>
      </c>
      <c r="AN6" s="42">
        <f>IF('Данные индикатора'!AP9="нет данных",1,IF('Условный расчет данных'!AO9&lt;&gt;"",1,0))</f>
        <v>0</v>
      </c>
      <c r="AO6" s="42">
        <f>IF('Данные индикатора'!AQ9="нет данных",1,IF('Условный расчет данных'!AS9&lt;&gt;"",1,0))</f>
        <v>0</v>
      </c>
      <c r="AP6" s="42">
        <f>IF('Данные индикатора'!AR9="нет данных",1,IF('Условный расчет данных'!AT9&lt;&gt;"",1,0))</f>
        <v>0</v>
      </c>
      <c r="AQ6" s="42">
        <f>IF('Данные индикатора'!AS9="нет данных",1,IF('Условный расчет данных'!AU9&lt;&gt;"",1,0))</f>
        <v>0</v>
      </c>
      <c r="AR6" s="42">
        <f>IF('Данные индикатора'!AT9="нет данных",1,IF('Условный расчет данных'!AS9&lt;&gt;"",1,0))</f>
        <v>0</v>
      </c>
      <c r="AS6" s="42">
        <f>IF('Данные индикатора'!AU9="нет данных",1,IF('Условный расчет данных'!AT9&lt;&gt;"",1,0))</f>
        <v>0</v>
      </c>
      <c r="AT6" s="42">
        <f>IF('Данные индикатора'!AV9="нет данных",1,IF('Условный расчет данных'!AU9&lt;&gt;"",1,0))</f>
        <v>0</v>
      </c>
      <c r="AU6" s="42">
        <f>IF('Данные индикатора'!AW9="нет данных",1,IF('Условный расчет данных'!AV9&lt;&gt;"",1,0))</f>
        <v>0</v>
      </c>
      <c r="AV6" s="42">
        <f>IF('Данные индикатора'!AX9="нет данных",1,IF('Условный расчет данных'!AW9&lt;&gt;"",1,0))</f>
        <v>0</v>
      </c>
      <c r="AW6" s="42">
        <f>IF('Данные индикатора'!AY9="нет данных",1,IF('Условный расчет данных'!AX9&lt;&gt;"",1,0))</f>
        <v>0</v>
      </c>
      <c r="AX6" s="42">
        <f>IF('Данные индикатора'!AZ9="нет данных",1,IF('Условный расчет данных'!AY9&lt;&gt;"",1,0))</f>
        <v>0</v>
      </c>
      <c r="AY6" s="42">
        <f>IF('Данные индикатора'!BA9="нет данных",1,IF('Условный расчет данных'!AZ9&lt;&gt;"",1,0))</f>
        <v>0</v>
      </c>
      <c r="AZ6" s="42">
        <f>IF('Данные индикатора'!BB9="нет данных",1,IF('Условный расчет данных'!BA9&lt;&gt;"",1,0))</f>
        <v>0</v>
      </c>
      <c r="BA6" s="42">
        <f>IF('Данные индикатора'!BC9="нет данных",1,IF('Условный расчет данных'!BB9&lt;&gt;"",1,0))</f>
        <v>1</v>
      </c>
      <c r="BB6" s="42">
        <f>IF('Данные индикатора'!BD9="нет данных",1,IF('Условный расчет данных'!BC9&lt;&gt;"",1,0))</f>
        <v>0</v>
      </c>
      <c r="BC6" s="42">
        <f>IF('Данные индикатора'!BE9="нет данных",1,IF('Условный расчет данных'!BD9&lt;&gt;"",1,0))</f>
        <v>0</v>
      </c>
      <c r="BD6" s="42">
        <f>IF('Данные индикатора'!BF9="нет данных",1,IF('Условный расчет данных'!BE9&lt;&gt;"",1,0))</f>
        <v>0</v>
      </c>
      <c r="BE6" s="42">
        <f>IF('Данные индикатора'!BG9="нет данных",1,IF('Условный расчет данных'!BF9&lt;&gt;"",1,0))</f>
        <v>0</v>
      </c>
      <c r="BF6" s="42">
        <f>IF('Данные индикатора'!BH9="нет данных",1,IF('Условный расчет данных'!BG9&lt;&gt;"",1,0))</f>
        <v>0</v>
      </c>
      <c r="BG6" s="42">
        <f>IF('Данные индикатора'!BI9="нет данных",1,IF('Условный расчет данных'!BH9&lt;&gt;"",1,0))</f>
        <v>0</v>
      </c>
      <c r="BH6" s="42">
        <f>IF('Данные индикатора'!BJ9="нет данных",1,IF('Условный расчет данных'!BI9&lt;&gt;"",1,0))</f>
        <v>0</v>
      </c>
      <c r="BI6" s="42">
        <f>IF('Данные индикатора'!BK9="нет данных",1,IF('Условный расчет данных'!BJ9&lt;&gt;"",1,0))</f>
        <v>0</v>
      </c>
      <c r="BJ6" s="42">
        <f>IF('Данные индикатора'!BL9="нет данных",1,IF('Условный расчет данных'!BK9&lt;&gt;"",1,0))</f>
        <v>0</v>
      </c>
      <c r="BK6" s="4">
        <f t="shared" si="0"/>
        <v>1</v>
      </c>
      <c r="BL6" s="44">
        <f t="shared" si="1"/>
        <v>1.8518518518518517E-2</v>
      </c>
    </row>
    <row r="7" spans="1:64" x14ac:dyDescent="0.25">
      <c r="A7" s="30" t="s">
        <v>53</v>
      </c>
      <c r="B7" s="42">
        <f>IF('Данные индикатора'!D10="нет данных",1,IF('Условный расчет данных'!C10&lt;&gt;"",1,0))</f>
        <v>0</v>
      </c>
      <c r="C7" s="42">
        <f>IF('Данные индикатора'!E10="нет данных",1,IF('Условный расчет данных'!D10&lt;&gt;"",1,0))</f>
        <v>0</v>
      </c>
      <c r="D7" s="42">
        <f>IF('Данные индикатора'!F10="нет данных",1,IF('Условный расчет данных'!E10&lt;&gt;"",1,0))</f>
        <v>0</v>
      </c>
      <c r="E7" s="42">
        <f>IF('Данные индикатора'!G10="нет данных",1,IF('Условный расчет данных'!F10&lt;&gt;"",1,0))</f>
        <v>0</v>
      </c>
      <c r="F7" s="42">
        <f>IF('Данные индикатора'!H10="нет данных",1,IF('Условный расчет данных'!G10&lt;&gt;"",1,0))</f>
        <v>0</v>
      </c>
      <c r="G7" s="42">
        <f>IF('Данные индикатора'!I10="нет данных",1,IF('Условный расчет данных'!H10&lt;&gt;"",1,0))</f>
        <v>0</v>
      </c>
      <c r="H7" s="42">
        <f>IF('Данные индикатора'!J10="нет данных",1,IF('Условный расчет данных'!I10&lt;&gt;"",1,0))</f>
        <v>0</v>
      </c>
      <c r="I7" s="42">
        <f>IF('Данные индикатора'!K10="нет данных",1,IF('Условный расчет данных'!J10&lt;&gt;"",1,0))</f>
        <v>0</v>
      </c>
      <c r="J7" s="42">
        <f>IF('Данные индикатора'!L10="нет данных",1,IF('Условный расчет данных'!K10&lt;&gt;"",1,0))</f>
        <v>0</v>
      </c>
      <c r="K7" s="42">
        <f>IF('Данные индикатора'!M10="нет данных",1,IF('Условный расчет данных'!L10&lt;&gt;"",1,0))</f>
        <v>0</v>
      </c>
      <c r="L7" s="42">
        <f>IF('Данные индикатора'!N10="нет данных",1,IF('Условный расчет данных'!M10&lt;&gt;"",1,0))</f>
        <v>0</v>
      </c>
      <c r="M7" s="42">
        <f>IF('Данные индикатора'!O10="нет данных",1,IF('Условный расчет данных'!N10&lt;&gt;"",1,0))</f>
        <v>0</v>
      </c>
      <c r="N7" s="42">
        <f>IF('Данные индикатора'!P10="нет данных",1,IF('Условный расчет данных'!O10&lt;&gt;"",1,0))</f>
        <v>0</v>
      </c>
      <c r="O7" s="42">
        <f>IF('Данные индикатора'!Q10="нет данных",1,IF('Условный расчет данных'!P10&lt;&gt;"",1,0))</f>
        <v>0</v>
      </c>
      <c r="P7" s="42">
        <f>IF('Данные индикатора'!R10="нет данных",1,IF('Условный расчет данных'!Q10&lt;&gt;"",1,0))</f>
        <v>0</v>
      </c>
      <c r="Q7" s="42">
        <f>IF('Данные индикатора'!S10="нет данных",1,IF('Условный расчет данных'!R10&lt;&gt;"",1,0))</f>
        <v>0</v>
      </c>
      <c r="R7" s="42">
        <f>IF('Данные индикатора'!T10="нет данных",1,IF('Условный расчет данных'!S10&lt;&gt;"",1,0))</f>
        <v>0</v>
      </c>
      <c r="S7" s="42">
        <f>IF('Данные индикатора'!U10="нет данных",1,IF('Условный расчет данных'!T10&lt;&gt;"",1,0))</f>
        <v>0</v>
      </c>
      <c r="T7" s="42">
        <f>IF('Данные индикатора'!V10="нет данных",1,IF('Условный расчет данных'!U10&lt;&gt;"",1,0))</f>
        <v>0</v>
      </c>
      <c r="U7" s="42">
        <f>IF('Данные индикатора'!W10="нет данных",1,IF('Условный расчет данных'!V10&lt;&gt;"",1,0))</f>
        <v>0</v>
      </c>
      <c r="V7" s="42">
        <f>IF('Данные индикатора'!X10="нет данных",1,IF('Условный расчет данных'!W10&lt;&gt;"",1,0))</f>
        <v>0</v>
      </c>
      <c r="W7" s="42">
        <f>IF('Данные индикатора'!Y10="нет данных",1,IF('Условный расчет данных'!X10&lt;&gt;"",1,0))</f>
        <v>0</v>
      </c>
      <c r="X7" s="42">
        <f>IF('Данные индикатора'!Z10="нет данных",1,IF('Условный расчет данных'!Y10&lt;&gt;"",1,0))</f>
        <v>0</v>
      </c>
      <c r="Y7" s="42">
        <f>IF('Данные индикатора'!AA10="нет данных",1,IF('Условный расчет данных'!Z10&lt;&gt;"",1,0))</f>
        <v>0</v>
      </c>
      <c r="Z7" s="42">
        <f>IF('Данные индикатора'!AB10="нет данных",1,IF('Условный расчет данных'!AA10&lt;&gt;"",1,0))</f>
        <v>0</v>
      </c>
      <c r="AA7" s="42">
        <f>IF('Данные индикатора'!AC10="нет данных",1,IF('Условный расчет данных'!AB10&lt;&gt;"",1,0))</f>
        <v>0</v>
      </c>
      <c r="AB7" s="42">
        <f>IF('Данные индикатора'!AD10="нет данных",1,IF('Условный расчет данных'!AC10&lt;&gt;"",1,0))</f>
        <v>0</v>
      </c>
      <c r="AC7" s="42">
        <f>IF('Данные индикатора'!AE10="нет данных",1,IF('Условный расчет данных'!AD10&lt;&gt;"",1,0))</f>
        <v>0</v>
      </c>
      <c r="AD7" s="42">
        <f>IF('Данные индикатора'!AF10="нет данных",1,IF('Условный расчет данных'!AE10&lt;&gt;"",1,0))</f>
        <v>0</v>
      </c>
      <c r="AE7" s="42">
        <f>IF('Данные индикатора'!AG10="нет данных",1,IF('Условный расчет данных'!AF10&lt;&gt;"",1,0))</f>
        <v>0</v>
      </c>
      <c r="AF7" s="42">
        <f>IF('Данные индикатора'!AH10="нет данных",1,IF('Условный расчет данных'!AG10&lt;&gt;"",1,0))</f>
        <v>0</v>
      </c>
      <c r="AG7" s="42">
        <f>IF('Данные индикатора'!AI10="нет данных",1,IF('Условный расчет данных'!AH10&lt;&gt;"",1,0))</f>
        <v>0</v>
      </c>
      <c r="AH7" s="42">
        <f>IF('Данные индикатора'!AJ10="нет данных",1,IF('Условный расчет данных'!AI10&lt;&gt;"",1,0))</f>
        <v>0</v>
      </c>
      <c r="AI7" s="42">
        <f>IF('Данные индикатора'!AK10="нет данных",1,IF('Условный расчет данных'!AJ10&lt;&gt;"",1,0))</f>
        <v>0</v>
      </c>
      <c r="AJ7" s="42">
        <f>IF('Данные индикатора'!AL10="нет данных",1,IF('Условный расчет данных'!AK10&lt;&gt;"",1,0))</f>
        <v>0</v>
      </c>
      <c r="AK7" s="42">
        <f>IF('Данные индикатора'!AM10="нет данных",1,IF('Условный расчет данных'!AL10&lt;&gt;"",1,0))</f>
        <v>0</v>
      </c>
      <c r="AL7" s="42">
        <f>IF('Данные индикатора'!AN10="нет данных",1,IF('Условный расчет данных'!AM10&lt;&gt;"",1,0))</f>
        <v>0</v>
      </c>
      <c r="AM7" s="42">
        <f>IF('Данные индикатора'!AO10="нет данных",1,IF('Условный расчет данных'!AN10&lt;&gt;"",1,0))</f>
        <v>0</v>
      </c>
      <c r="AN7" s="42">
        <f>IF('Данные индикатора'!AP10="нет данных",1,IF('Условный расчет данных'!AO10&lt;&gt;"",1,0))</f>
        <v>0</v>
      </c>
      <c r="AO7" s="42">
        <f>IF('Данные индикатора'!AQ10="нет данных",1,IF('Условный расчет данных'!AS10&lt;&gt;"",1,0))</f>
        <v>0</v>
      </c>
      <c r="AP7" s="42">
        <f>IF('Данные индикатора'!AR10="нет данных",1,IF('Условный расчет данных'!AT10&lt;&gt;"",1,0))</f>
        <v>0</v>
      </c>
      <c r="AQ7" s="42">
        <f>IF('Данные индикатора'!AS10="нет данных",1,IF('Условный расчет данных'!AU10&lt;&gt;"",1,0))</f>
        <v>0</v>
      </c>
      <c r="AR7" s="42">
        <f>IF('Данные индикатора'!AT10="нет данных",1,IF('Условный расчет данных'!AS10&lt;&gt;"",1,0))</f>
        <v>0</v>
      </c>
      <c r="AS7" s="42">
        <f>IF('Данные индикатора'!AU10="нет данных",1,IF('Условный расчет данных'!AT10&lt;&gt;"",1,0))</f>
        <v>0</v>
      </c>
      <c r="AT7" s="42">
        <f>IF('Данные индикатора'!AV10="нет данных",1,IF('Условный расчет данных'!AU10&lt;&gt;"",1,0))</f>
        <v>0</v>
      </c>
      <c r="AU7" s="42">
        <f>IF('Данные индикатора'!AW10="нет данных",1,IF('Условный расчет данных'!AV10&lt;&gt;"",1,0))</f>
        <v>0</v>
      </c>
      <c r="AV7" s="42">
        <f>IF('Данные индикатора'!AX10="нет данных",1,IF('Условный расчет данных'!AW10&lt;&gt;"",1,0))</f>
        <v>0</v>
      </c>
      <c r="AW7" s="42">
        <f>IF('Данные индикатора'!AY10="нет данных",1,IF('Условный расчет данных'!AX10&lt;&gt;"",1,0))</f>
        <v>0</v>
      </c>
      <c r="AX7" s="42">
        <f>IF('Данные индикатора'!AZ10="нет данных",1,IF('Условный расчет данных'!AY10&lt;&gt;"",1,0))</f>
        <v>0</v>
      </c>
      <c r="AY7" s="42">
        <f>IF('Данные индикатора'!BA10="нет данных",1,IF('Условный расчет данных'!AZ10&lt;&gt;"",1,0))</f>
        <v>0</v>
      </c>
      <c r="AZ7" s="42">
        <f>IF('Данные индикатора'!BB10="нет данных",1,IF('Условный расчет данных'!BA10&lt;&gt;"",1,0))</f>
        <v>0</v>
      </c>
      <c r="BA7" s="42">
        <f>IF('Данные индикатора'!BC10="нет данных",1,IF('Условный расчет данных'!BB10&lt;&gt;"",1,0))</f>
        <v>1</v>
      </c>
      <c r="BB7" s="42">
        <f>IF('Данные индикатора'!BD10="нет данных",1,IF('Условный расчет данных'!BC10&lt;&gt;"",1,0))</f>
        <v>0</v>
      </c>
      <c r="BC7" s="42">
        <f>IF('Данные индикатора'!BE10="нет данных",1,IF('Условный расчет данных'!BD10&lt;&gt;"",1,0))</f>
        <v>0</v>
      </c>
      <c r="BD7" s="42">
        <f>IF('Данные индикатора'!BF10="нет данных",1,IF('Условный расчет данных'!BE10&lt;&gt;"",1,0))</f>
        <v>0</v>
      </c>
      <c r="BE7" s="42">
        <f>IF('Данные индикатора'!BG10="нет данных",1,IF('Условный расчет данных'!BF10&lt;&gt;"",1,0))</f>
        <v>0</v>
      </c>
      <c r="BF7" s="42">
        <f>IF('Данные индикатора'!BH10="нет данных",1,IF('Условный расчет данных'!BG10&lt;&gt;"",1,0))</f>
        <v>0</v>
      </c>
      <c r="BG7" s="42">
        <f>IF('Данные индикатора'!BI10="нет данных",1,IF('Условный расчет данных'!BH10&lt;&gt;"",1,0))</f>
        <v>0</v>
      </c>
      <c r="BH7" s="42">
        <f>IF('Данные индикатора'!BJ10="нет данных",1,IF('Условный расчет данных'!BI10&lt;&gt;"",1,0))</f>
        <v>0</v>
      </c>
      <c r="BI7" s="42">
        <f>IF('Данные индикатора'!BK10="нет данных",1,IF('Условный расчет данных'!BJ10&lt;&gt;"",1,0))</f>
        <v>0</v>
      </c>
      <c r="BJ7" s="42">
        <f>IF('Данные индикатора'!BL10="нет данных",1,IF('Условный расчет данных'!BK10&lt;&gt;"",1,0))</f>
        <v>0</v>
      </c>
      <c r="BK7" s="4">
        <f t="shared" si="0"/>
        <v>1</v>
      </c>
      <c r="BL7" s="44">
        <f t="shared" si="1"/>
        <v>1.8518518518518517E-2</v>
      </c>
    </row>
    <row r="8" spans="1:64" x14ac:dyDescent="0.25">
      <c r="A8" s="30" t="s">
        <v>54</v>
      </c>
      <c r="B8" s="42">
        <f>IF('Данные индикатора'!D11="нет данных",1,IF('Условный расчет данных'!C11&lt;&gt;"",1,0))</f>
        <v>0</v>
      </c>
      <c r="C8" s="42">
        <f>IF('Данные индикатора'!E11="нет данных",1,IF('Условный расчет данных'!D11&lt;&gt;"",1,0))</f>
        <v>0</v>
      </c>
      <c r="D8" s="42">
        <f>IF('Данные индикатора'!F11="нет данных",1,IF('Условный расчет данных'!E11&lt;&gt;"",1,0))</f>
        <v>0</v>
      </c>
      <c r="E8" s="42">
        <f>IF('Данные индикатора'!G11="нет данных",1,IF('Условный расчет данных'!F11&lt;&gt;"",1,0))</f>
        <v>0</v>
      </c>
      <c r="F8" s="42">
        <f>IF('Данные индикатора'!H11="нет данных",1,IF('Условный расчет данных'!G11&lt;&gt;"",1,0))</f>
        <v>0</v>
      </c>
      <c r="G8" s="42">
        <f>IF('Данные индикатора'!I11="нет данных",1,IF('Условный расчет данных'!H11&lt;&gt;"",1,0))</f>
        <v>0</v>
      </c>
      <c r="H8" s="42">
        <f>IF('Данные индикатора'!J11="нет данных",1,IF('Условный расчет данных'!I11&lt;&gt;"",1,0))</f>
        <v>0</v>
      </c>
      <c r="I8" s="42">
        <f>IF('Данные индикатора'!K11="нет данных",1,IF('Условный расчет данных'!J11&lt;&gt;"",1,0))</f>
        <v>0</v>
      </c>
      <c r="J8" s="42">
        <f>IF('Данные индикатора'!L11="нет данных",1,IF('Условный расчет данных'!K11&lt;&gt;"",1,0))</f>
        <v>0</v>
      </c>
      <c r="K8" s="42">
        <f>IF('Данные индикатора'!M11="нет данных",1,IF('Условный расчет данных'!L11&lt;&gt;"",1,0))</f>
        <v>0</v>
      </c>
      <c r="L8" s="42">
        <f>IF('Данные индикатора'!N11="нет данных",1,IF('Условный расчет данных'!M11&lt;&gt;"",1,0))</f>
        <v>0</v>
      </c>
      <c r="M8" s="42">
        <f>IF('Данные индикатора'!O11="нет данных",1,IF('Условный расчет данных'!N11&lt;&gt;"",1,0))</f>
        <v>0</v>
      </c>
      <c r="N8" s="42">
        <f>IF('Данные индикатора'!P11="нет данных",1,IF('Условный расчет данных'!O11&lt;&gt;"",1,0))</f>
        <v>0</v>
      </c>
      <c r="O8" s="42">
        <f>IF('Данные индикатора'!Q11="нет данных",1,IF('Условный расчет данных'!P11&lt;&gt;"",1,0))</f>
        <v>0</v>
      </c>
      <c r="P8" s="42">
        <f>IF('Данные индикатора'!R11="нет данных",1,IF('Условный расчет данных'!Q11&lt;&gt;"",1,0))</f>
        <v>0</v>
      </c>
      <c r="Q8" s="42">
        <f>IF('Данные индикатора'!S11="нет данных",1,IF('Условный расчет данных'!R11&lt;&gt;"",1,0))</f>
        <v>0</v>
      </c>
      <c r="R8" s="42">
        <f>IF('Данные индикатора'!T11="нет данных",1,IF('Условный расчет данных'!S11&lt;&gt;"",1,0))</f>
        <v>0</v>
      </c>
      <c r="S8" s="42">
        <f>IF('Данные индикатора'!U11="нет данных",1,IF('Условный расчет данных'!T11&lt;&gt;"",1,0))</f>
        <v>0</v>
      </c>
      <c r="T8" s="42">
        <f>IF('Данные индикатора'!V11="нет данных",1,IF('Условный расчет данных'!U11&lt;&gt;"",1,0))</f>
        <v>0</v>
      </c>
      <c r="U8" s="42">
        <f>IF('Данные индикатора'!W11="нет данных",1,IF('Условный расчет данных'!V11&lt;&gt;"",1,0))</f>
        <v>0</v>
      </c>
      <c r="V8" s="42">
        <f>IF('Данные индикатора'!X11="нет данных",1,IF('Условный расчет данных'!W11&lt;&gt;"",1,0))</f>
        <v>0</v>
      </c>
      <c r="W8" s="42">
        <f>IF('Данные индикатора'!Y11="нет данных",1,IF('Условный расчет данных'!X11&lt;&gt;"",1,0))</f>
        <v>0</v>
      </c>
      <c r="X8" s="42">
        <f>IF('Данные индикатора'!Z11="нет данных",1,IF('Условный расчет данных'!Y11&lt;&gt;"",1,0))</f>
        <v>0</v>
      </c>
      <c r="Y8" s="42">
        <f>IF('Данные индикатора'!AA11="нет данных",1,IF('Условный расчет данных'!Z11&lt;&gt;"",1,0))</f>
        <v>0</v>
      </c>
      <c r="Z8" s="42">
        <f>IF('Данные индикатора'!AB11="нет данных",1,IF('Условный расчет данных'!AA11&lt;&gt;"",1,0))</f>
        <v>0</v>
      </c>
      <c r="AA8" s="42">
        <f>IF('Данные индикатора'!AC11="нет данных",1,IF('Условный расчет данных'!AB11&lt;&gt;"",1,0))</f>
        <v>0</v>
      </c>
      <c r="AB8" s="42">
        <f>IF('Данные индикатора'!AD11="нет данных",1,IF('Условный расчет данных'!AC11&lt;&gt;"",1,0))</f>
        <v>0</v>
      </c>
      <c r="AC8" s="42">
        <f>IF('Данные индикатора'!AE11="нет данных",1,IF('Условный расчет данных'!AD11&lt;&gt;"",1,0))</f>
        <v>0</v>
      </c>
      <c r="AD8" s="42">
        <f>IF('Данные индикатора'!AF11="нет данных",1,IF('Условный расчет данных'!AE11&lt;&gt;"",1,0))</f>
        <v>0</v>
      </c>
      <c r="AE8" s="42">
        <f>IF('Данные индикатора'!AG11="нет данных",1,IF('Условный расчет данных'!AF11&lt;&gt;"",1,0))</f>
        <v>0</v>
      </c>
      <c r="AF8" s="42">
        <f>IF('Данные индикатора'!AH11="нет данных",1,IF('Условный расчет данных'!AG11&lt;&gt;"",1,0))</f>
        <v>0</v>
      </c>
      <c r="AG8" s="42">
        <f>IF('Данные индикатора'!AI11="нет данных",1,IF('Условный расчет данных'!AH11&lt;&gt;"",1,0))</f>
        <v>0</v>
      </c>
      <c r="AH8" s="42">
        <f>IF('Данные индикатора'!AJ11="нет данных",1,IF('Условный расчет данных'!AI11&lt;&gt;"",1,0))</f>
        <v>0</v>
      </c>
      <c r="AI8" s="42">
        <f>IF('Данные индикатора'!AK11="нет данных",1,IF('Условный расчет данных'!AJ11&lt;&gt;"",1,0))</f>
        <v>0</v>
      </c>
      <c r="AJ8" s="42">
        <f>IF('Данные индикатора'!AL11="нет данных",1,IF('Условный расчет данных'!AK11&lt;&gt;"",1,0))</f>
        <v>0</v>
      </c>
      <c r="AK8" s="42">
        <f>IF('Данные индикатора'!AM11="нет данных",1,IF('Условный расчет данных'!AL11&lt;&gt;"",1,0))</f>
        <v>0</v>
      </c>
      <c r="AL8" s="42">
        <f>IF('Данные индикатора'!AN11="нет данных",1,IF('Условный расчет данных'!AM11&lt;&gt;"",1,0))</f>
        <v>0</v>
      </c>
      <c r="AM8" s="42">
        <f>IF('Данные индикатора'!AO11="нет данных",1,IF('Условный расчет данных'!AN11&lt;&gt;"",1,0))</f>
        <v>0</v>
      </c>
      <c r="AN8" s="42">
        <f>IF('Данные индикатора'!AP11="нет данных",1,IF('Условный расчет данных'!AO11&lt;&gt;"",1,0))</f>
        <v>0</v>
      </c>
      <c r="AO8" s="42">
        <f>IF('Данные индикатора'!AQ11="нет данных",1,IF('Условный расчет данных'!AS11&lt;&gt;"",1,0))</f>
        <v>0</v>
      </c>
      <c r="AP8" s="42">
        <f>IF('Данные индикатора'!AR11="нет данных",1,IF('Условный расчет данных'!AT11&lt;&gt;"",1,0))</f>
        <v>0</v>
      </c>
      <c r="AQ8" s="42">
        <f>IF('Данные индикатора'!AS11="нет данных",1,IF('Условный расчет данных'!AU11&lt;&gt;"",1,0))</f>
        <v>0</v>
      </c>
      <c r="AR8" s="42">
        <f>IF('Данные индикатора'!AT11="нет данных",1,IF('Условный расчет данных'!AS11&lt;&gt;"",1,0))</f>
        <v>0</v>
      </c>
      <c r="AS8" s="42">
        <f>IF('Данные индикатора'!AU11="нет данных",1,IF('Условный расчет данных'!AT11&lt;&gt;"",1,0))</f>
        <v>0</v>
      </c>
      <c r="AT8" s="42">
        <f>IF('Данные индикатора'!AV11="нет данных",1,IF('Условный расчет данных'!AU11&lt;&gt;"",1,0))</f>
        <v>0</v>
      </c>
      <c r="AU8" s="42">
        <f>IF('Данные индикатора'!AW11="нет данных",1,IF('Условный расчет данных'!AV11&lt;&gt;"",1,0))</f>
        <v>0</v>
      </c>
      <c r="AV8" s="42">
        <f>IF('Данные индикатора'!AX11="нет данных",1,IF('Условный расчет данных'!AW11&lt;&gt;"",1,0))</f>
        <v>0</v>
      </c>
      <c r="AW8" s="42">
        <f>IF('Данные индикатора'!AY11="нет данных",1,IF('Условный расчет данных'!AX11&lt;&gt;"",1,0))</f>
        <v>0</v>
      </c>
      <c r="AX8" s="42">
        <f>IF('Данные индикатора'!AZ11="нет данных",1,IF('Условный расчет данных'!AY11&lt;&gt;"",1,0))</f>
        <v>0</v>
      </c>
      <c r="AY8" s="42">
        <f>IF('Данные индикатора'!BA11="нет данных",1,IF('Условный расчет данных'!AZ11&lt;&gt;"",1,0))</f>
        <v>0</v>
      </c>
      <c r="AZ8" s="42">
        <f>IF('Данные индикатора'!BB11="нет данных",1,IF('Условный расчет данных'!BA11&lt;&gt;"",1,0))</f>
        <v>0</v>
      </c>
      <c r="BA8" s="42">
        <f>IF('Данные индикатора'!BC11="нет данных",1,IF('Условный расчет данных'!BB11&lt;&gt;"",1,0))</f>
        <v>1</v>
      </c>
      <c r="BB8" s="42">
        <f>IF('Данные индикатора'!BD11="нет данных",1,IF('Условный расчет данных'!BC11&lt;&gt;"",1,0))</f>
        <v>0</v>
      </c>
      <c r="BC8" s="42">
        <f>IF('Данные индикатора'!BE11="нет данных",1,IF('Условный расчет данных'!BD11&lt;&gt;"",1,0))</f>
        <v>0</v>
      </c>
      <c r="BD8" s="42">
        <f>IF('Данные индикатора'!BF11="нет данных",1,IF('Условный расчет данных'!BE11&lt;&gt;"",1,0))</f>
        <v>0</v>
      </c>
      <c r="BE8" s="42">
        <f>IF('Данные индикатора'!BG11="нет данных",1,IF('Условный расчет данных'!BF11&lt;&gt;"",1,0))</f>
        <v>0</v>
      </c>
      <c r="BF8" s="42">
        <f>IF('Данные индикатора'!BH11="нет данных",1,IF('Условный расчет данных'!BG11&lt;&gt;"",1,0))</f>
        <v>0</v>
      </c>
      <c r="BG8" s="42">
        <f>IF('Данные индикатора'!BI11="нет данных",1,IF('Условный расчет данных'!BH11&lt;&gt;"",1,0))</f>
        <v>0</v>
      </c>
      <c r="BH8" s="42">
        <f>IF('Данные индикатора'!BJ11="нет данных",1,IF('Условный расчет данных'!BI11&lt;&gt;"",1,0))</f>
        <v>0</v>
      </c>
      <c r="BI8" s="42">
        <f>IF('Данные индикатора'!BK11="нет данных",1,IF('Условный расчет данных'!BJ11&lt;&gt;"",1,0))</f>
        <v>0</v>
      </c>
      <c r="BJ8" s="42">
        <f>IF('Данные индикатора'!BL11="нет данных",1,IF('Условный расчет данных'!BK11&lt;&gt;"",1,0))</f>
        <v>0</v>
      </c>
      <c r="BK8" s="4">
        <f t="shared" si="0"/>
        <v>1</v>
      </c>
      <c r="BL8" s="44">
        <f t="shared" si="1"/>
        <v>1.8518518518518517E-2</v>
      </c>
    </row>
    <row r="9" spans="1:64" x14ac:dyDescent="0.25">
      <c r="A9" s="30" t="s">
        <v>55</v>
      </c>
      <c r="B9" s="42">
        <f>IF('Данные индикатора'!D12="нет данных",1,IF('Условный расчет данных'!C12&lt;&gt;"",1,0))</f>
        <v>0</v>
      </c>
      <c r="C9" s="42">
        <f>IF('Данные индикатора'!E12="нет данных",1,IF('Условный расчет данных'!D12&lt;&gt;"",1,0))</f>
        <v>0</v>
      </c>
      <c r="D9" s="42">
        <f>IF('Данные индикатора'!F12="нет данных",1,IF('Условный расчет данных'!E12&lt;&gt;"",1,0))</f>
        <v>0</v>
      </c>
      <c r="E9" s="42">
        <f>IF('Данные индикатора'!G12="нет данных",1,IF('Условный расчет данных'!F12&lt;&gt;"",1,0))</f>
        <v>0</v>
      </c>
      <c r="F9" s="42">
        <f>IF('Данные индикатора'!H12="нет данных",1,IF('Условный расчет данных'!G12&lt;&gt;"",1,0))</f>
        <v>0</v>
      </c>
      <c r="G9" s="42">
        <f>IF('Данные индикатора'!I12="нет данных",1,IF('Условный расчет данных'!H12&lt;&gt;"",1,0))</f>
        <v>0</v>
      </c>
      <c r="H9" s="42">
        <f>IF('Данные индикатора'!J12="нет данных",1,IF('Условный расчет данных'!I12&lt;&gt;"",1,0))</f>
        <v>0</v>
      </c>
      <c r="I9" s="42">
        <f>IF('Данные индикатора'!K12="нет данных",1,IF('Условный расчет данных'!J12&lt;&gt;"",1,0))</f>
        <v>0</v>
      </c>
      <c r="J9" s="42">
        <f>IF('Данные индикатора'!L12="нет данных",1,IF('Условный расчет данных'!K12&lt;&gt;"",1,0))</f>
        <v>0</v>
      </c>
      <c r="K9" s="42">
        <f>IF('Данные индикатора'!M12="нет данных",1,IF('Условный расчет данных'!L12&lt;&gt;"",1,0))</f>
        <v>0</v>
      </c>
      <c r="L9" s="42">
        <f>IF('Данные индикатора'!N12="нет данных",1,IF('Условный расчет данных'!M12&lt;&gt;"",1,0))</f>
        <v>0</v>
      </c>
      <c r="M9" s="42">
        <f>IF('Данные индикатора'!O12="нет данных",1,IF('Условный расчет данных'!N12&lt;&gt;"",1,0))</f>
        <v>0</v>
      </c>
      <c r="N9" s="42">
        <f>IF('Данные индикатора'!P12="нет данных",1,IF('Условный расчет данных'!O12&lt;&gt;"",1,0))</f>
        <v>0</v>
      </c>
      <c r="O9" s="42">
        <f>IF('Данные индикатора'!Q12="нет данных",1,IF('Условный расчет данных'!P12&lt;&gt;"",1,0))</f>
        <v>0</v>
      </c>
      <c r="P9" s="42">
        <f>IF('Данные индикатора'!R12="нет данных",1,IF('Условный расчет данных'!Q12&lt;&gt;"",1,0))</f>
        <v>0</v>
      </c>
      <c r="Q9" s="42">
        <f>IF('Данные индикатора'!S12="нет данных",1,IF('Условный расчет данных'!R12&lt;&gt;"",1,0))</f>
        <v>0</v>
      </c>
      <c r="R9" s="42">
        <f>IF('Данные индикатора'!T12="нет данных",1,IF('Условный расчет данных'!S12&lt;&gt;"",1,0))</f>
        <v>0</v>
      </c>
      <c r="S9" s="42">
        <f>IF('Данные индикатора'!U12="нет данных",1,IF('Условный расчет данных'!T12&lt;&gt;"",1,0))</f>
        <v>0</v>
      </c>
      <c r="T9" s="42">
        <f>IF('Данные индикатора'!V12="нет данных",1,IF('Условный расчет данных'!U12&lt;&gt;"",1,0))</f>
        <v>0</v>
      </c>
      <c r="U9" s="42">
        <f>IF('Данные индикатора'!W12="нет данных",1,IF('Условный расчет данных'!V12&lt;&gt;"",1,0))</f>
        <v>0</v>
      </c>
      <c r="V9" s="42">
        <f>IF('Данные индикатора'!X12="нет данных",1,IF('Условный расчет данных'!W12&lt;&gt;"",1,0))</f>
        <v>0</v>
      </c>
      <c r="W9" s="42">
        <f>IF('Данные индикатора'!Y12="нет данных",1,IF('Условный расчет данных'!X12&lt;&gt;"",1,0))</f>
        <v>0</v>
      </c>
      <c r="X9" s="42">
        <f>IF('Данные индикатора'!Z12="нет данных",1,IF('Условный расчет данных'!Y12&lt;&gt;"",1,0))</f>
        <v>0</v>
      </c>
      <c r="Y9" s="42">
        <f>IF('Данные индикатора'!AA12="нет данных",1,IF('Условный расчет данных'!Z12&lt;&gt;"",1,0))</f>
        <v>0</v>
      </c>
      <c r="Z9" s="42">
        <f>IF('Данные индикатора'!AB12="нет данных",1,IF('Условный расчет данных'!AA12&lt;&gt;"",1,0))</f>
        <v>0</v>
      </c>
      <c r="AA9" s="42">
        <f>IF('Данные индикатора'!AC12="нет данных",1,IF('Условный расчет данных'!AB12&lt;&gt;"",1,0))</f>
        <v>0</v>
      </c>
      <c r="AB9" s="42">
        <f>IF('Данные индикатора'!AD12="нет данных",1,IF('Условный расчет данных'!AC12&lt;&gt;"",1,0))</f>
        <v>0</v>
      </c>
      <c r="AC9" s="42">
        <f>IF('Данные индикатора'!AE12="нет данных",1,IF('Условный расчет данных'!AD12&lt;&gt;"",1,0))</f>
        <v>0</v>
      </c>
      <c r="AD9" s="42">
        <f>IF('Данные индикатора'!AF12="нет данных",1,IF('Условный расчет данных'!AE12&lt;&gt;"",1,0))</f>
        <v>0</v>
      </c>
      <c r="AE9" s="42">
        <f>IF('Данные индикатора'!AG12="нет данных",1,IF('Условный расчет данных'!AF12&lt;&gt;"",1,0))</f>
        <v>0</v>
      </c>
      <c r="AF9" s="42">
        <f>IF('Данные индикатора'!AH12="нет данных",1,IF('Условный расчет данных'!AG12&lt;&gt;"",1,0))</f>
        <v>0</v>
      </c>
      <c r="AG9" s="42">
        <f>IF('Данные индикатора'!AI12="нет данных",1,IF('Условный расчет данных'!AH12&lt;&gt;"",1,0))</f>
        <v>0</v>
      </c>
      <c r="AH9" s="42">
        <f>IF('Данные индикатора'!AJ12="нет данных",1,IF('Условный расчет данных'!AI12&lt;&gt;"",1,0))</f>
        <v>0</v>
      </c>
      <c r="AI9" s="42">
        <f>IF('Данные индикатора'!AK12="нет данных",1,IF('Условный расчет данных'!AJ12&lt;&gt;"",1,0))</f>
        <v>0</v>
      </c>
      <c r="AJ9" s="42">
        <f>IF('Данные индикатора'!AL12="нет данных",1,IF('Условный расчет данных'!AK12&lt;&gt;"",1,0))</f>
        <v>0</v>
      </c>
      <c r="AK9" s="42">
        <f>IF('Данные индикатора'!AM12="нет данных",1,IF('Условный расчет данных'!AL12&lt;&gt;"",1,0))</f>
        <v>0</v>
      </c>
      <c r="AL9" s="42">
        <f>IF('Данные индикатора'!AN12="нет данных",1,IF('Условный расчет данных'!AM12&lt;&gt;"",1,0))</f>
        <v>0</v>
      </c>
      <c r="AM9" s="42">
        <f>IF('Данные индикатора'!AO12="нет данных",1,IF('Условный расчет данных'!AN12&lt;&gt;"",1,0))</f>
        <v>0</v>
      </c>
      <c r="AN9" s="42">
        <f>IF('Данные индикатора'!AP12="нет данных",1,IF('Условный расчет данных'!AO12&lt;&gt;"",1,0))</f>
        <v>0</v>
      </c>
      <c r="AO9" s="42">
        <f>IF('Данные индикатора'!AQ12="нет данных",1,IF('Условный расчет данных'!AS12&lt;&gt;"",1,0))</f>
        <v>0</v>
      </c>
      <c r="AP9" s="42">
        <f>IF('Данные индикатора'!AR12="нет данных",1,IF('Условный расчет данных'!AT12&lt;&gt;"",1,0))</f>
        <v>0</v>
      </c>
      <c r="AQ9" s="42">
        <f>IF('Данные индикатора'!AS12="нет данных",1,IF('Условный расчет данных'!AU12&lt;&gt;"",1,0))</f>
        <v>0</v>
      </c>
      <c r="AR9" s="42">
        <f>IF('Данные индикатора'!AT12="нет данных",1,IF('Условный расчет данных'!AS12&lt;&gt;"",1,0))</f>
        <v>0</v>
      </c>
      <c r="AS9" s="42">
        <f>IF('Данные индикатора'!AU12="нет данных",1,IF('Условный расчет данных'!AT12&lt;&gt;"",1,0))</f>
        <v>0</v>
      </c>
      <c r="AT9" s="42">
        <f>IF('Данные индикатора'!AV12="нет данных",1,IF('Условный расчет данных'!AU12&lt;&gt;"",1,0))</f>
        <v>0</v>
      </c>
      <c r="AU9" s="42">
        <f>IF('Данные индикатора'!AW12="нет данных",1,IF('Условный расчет данных'!AV12&lt;&gt;"",1,0))</f>
        <v>0</v>
      </c>
      <c r="AV9" s="42">
        <f>IF('Данные индикатора'!AX12="нет данных",1,IF('Условный расчет данных'!AW12&lt;&gt;"",1,0))</f>
        <v>0</v>
      </c>
      <c r="AW9" s="42">
        <f>IF('Данные индикатора'!AY12="нет данных",1,IF('Условный расчет данных'!AX12&lt;&gt;"",1,0))</f>
        <v>0</v>
      </c>
      <c r="AX9" s="42">
        <f>IF('Данные индикатора'!AZ12="нет данных",1,IF('Условный расчет данных'!AY12&lt;&gt;"",1,0))</f>
        <v>0</v>
      </c>
      <c r="AY9" s="42">
        <f>IF('Данные индикатора'!BA12="нет данных",1,IF('Условный расчет данных'!AZ12&lt;&gt;"",1,0))</f>
        <v>0</v>
      </c>
      <c r="AZ9" s="42">
        <f>IF('Данные индикатора'!BB12="нет данных",1,IF('Условный расчет данных'!BA12&lt;&gt;"",1,0))</f>
        <v>0</v>
      </c>
      <c r="BA9" s="42">
        <f>IF('Данные индикатора'!BC12="нет данных",1,IF('Условный расчет данных'!BB12&lt;&gt;"",1,0))</f>
        <v>1</v>
      </c>
      <c r="BB9" s="42">
        <f>IF('Данные индикатора'!BD12="нет данных",1,IF('Условный расчет данных'!BC12&lt;&gt;"",1,0))</f>
        <v>0</v>
      </c>
      <c r="BC9" s="42">
        <f>IF('Данные индикатора'!BE12="нет данных",1,IF('Условный расчет данных'!BD12&lt;&gt;"",1,0))</f>
        <v>0</v>
      </c>
      <c r="BD9" s="42">
        <f>IF('Данные индикатора'!BF12="нет данных",1,IF('Условный расчет данных'!BE12&lt;&gt;"",1,0))</f>
        <v>0</v>
      </c>
      <c r="BE9" s="42">
        <f>IF('Данные индикатора'!BG12="нет данных",1,IF('Условный расчет данных'!BF12&lt;&gt;"",1,0))</f>
        <v>0</v>
      </c>
      <c r="BF9" s="42">
        <f>IF('Данные индикатора'!BH12="нет данных",1,IF('Условный расчет данных'!BG12&lt;&gt;"",1,0))</f>
        <v>0</v>
      </c>
      <c r="BG9" s="42">
        <f>IF('Данные индикатора'!BI12="нет данных",1,IF('Условный расчет данных'!BH12&lt;&gt;"",1,0))</f>
        <v>0</v>
      </c>
      <c r="BH9" s="42">
        <f>IF('Данные индикатора'!BJ12="нет данных",1,IF('Условный расчет данных'!BI12&lt;&gt;"",1,0))</f>
        <v>0</v>
      </c>
      <c r="BI9" s="42">
        <f>IF('Данные индикатора'!BK12="нет данных",1,IF('Условный расчет данных'!BJ12&lt;&gt;"",1,0))</f>
        <v>0</v>
      </c>
      <c r="BJ9" s="42">
        <f>IF('Данные индикатора'!BL12="нет данных",1,IF('Условный расчет данных'!BK12&lt;&gt;"",1,0))</f>
        <v>0</v>
      </c>
      <c r="BK9" s="4">
        <f t="shared" si="0"/>
        <v>1</v>
      </c>
      <c r="BL9" s="44">
        <f t="shared" si="1"/>
        <v>1.8518518518518517E-2</v>
      </c>
    </row>
    <row r="10" spans="1:64" x14ac:dyDescent="0.25">
      <c r="A10" s="30" t="s">
        <v>56</v>
      </c>
      <c r="B10" s="42">
        <f>IF('Данные индикатора'!D13="нет данных",1,IF('Условный расчет данных'!C13&lt;&gt;"",1,0))</f>
        <v>0</v>
      </c>
      <c r="C10" s="42">
        <f>IF('Данные индикатора'!E13="нет данных",1,IF('Условный расчет данных'!D13&lt;&gt;"",1,0))</f>
        <v>0</v>
      </c>
      <c r="D10" s="42">
        <f>IF('Данные индикатора'!F13="нет данных",1,IF('Условный расчет данных'!E13&lt;&gt;"",1,0))</f>
        <v>0</v>
      </c>
      <c r="E10" s="42">
        <f>IF('Данные индикатора'!G13="нет данных",1,IF('Условный расчет данных'!F13&lt;&gt;"",1,0))</f>
        <v>0</v>
      </c>
      <c r="F10" s="42">
        <f>IF('Данные индикатора'!H13="нет данных",1,IF('Условный расчет данных'!G13&lt;&gt;"",1,0))</f>
        <v>0</v>
      </c>
      <c r="G10" s="42">
        <f>IF('Данные индикатора'!I13="нет данных",1,IF('Условный расчет данных'!H13&lt;&gt;"",1,0))</f>
        <v>0</v>
      </c>
      <c r="H10" s="42">
        <f>IF('Данные индикатора'!J13="нет данных",1,IF('Условный расчет данных'!I13&lt;&gt;"",1,0))</f>
        <v>0</v>
      </c>
      <c r="I10" s="42">
        <f>IF('Данные индикатора'!K13="нет данных",1,IF('Условный расчет данных'!J13&lt;&gt;"",1,0))</f>
        <v>0</v>
      </c>
      <c r="J10" s="42">
        <f>IF('Данные индикатора'!L13="нет данных",1,IF('Условный расчет данных'!K13&lt;&gt;"",1,0))</f>
        <v>0</v>
      </c>
      <c r="K10" s="42">
        <f>IF('Данные индикатора'!M13="нет данных",1,IF('Условный расчет данных'!L13&lt;&gt;"",1,0))</f>
        <v>0</v>
      </c>
      <c r="L10" s="42">
        <f>IF('Данные индикатора'!N13="нет данных",1,IF('Условный расчет данных'!M13&lt;&gt;"",1,0))</f>
        <v>0</v>
      </c>
      <c r="M10" s="42">
        <f>IF('Данные индикатора'!O13="нет данных",1,IF('Условный расчет данных'!N13&lt;&gt;"",1,0))</f>
        <v>0</v>
      </c>
      <c r="N10" s="42">
        <f>IF('Данные индикатора'!P13="нет данных",1,IF('Условный расчет данных'!O13&lt;&gt;"",1,0))</f>
        <v>0</v>
      </c>
      <c r="O10" s="42">
        <f>IF('Данные индикатора'!Q13="нет данных",1,IF('Условный расчет данных'!P13&lt;&gt;"",1,0))</f>
        <v>0</v>
      </c>
      <c r="P10" s="42">
        <f>IF('Данные индикатора'!R13="нет данных",1,IF('Условный расчет данных'!Q13&lt;&gt;"",1,0))</f>
        <v>0</v>
      </c>
      <c r="Q10" s="42">
        <f>IF('Данные индикатора'!S13="нет данных",1,IF('Условный расчет данных'!R13&lt;&gt;"",1,0))</f>
        <v>0</v>
      </c>
      <c r="R10" s="42">
        <f>IF('Данные индикатора'!T13="нет данных",1,IF('Условный расчет данных'!S13&lt;&gt;"",1,0))</f>
        <v>0</v>
      </c>
      <c r="S10" s="42">
        <f>IF('Данные индикатора'!U13="нет данных",1,IF('Условный расчет данных'!T13&lt;&gt;"",1,0))</f>
        <v>0</v>
      </c>
      <c r="T10" s="42">
        <f>IF('Данные индикатора'!V13="нет данных",1,IF('Условный расчет данных'!U13&lt;&gt;"",1,0))</f>
        <v>0</v>
      </c>
      <c r="U10" s="42">
        <f>IF('Данные индикатора'!W13="нет данных",1,IF('Условный расчет данных'!V13&lt;&gt;"",1,0))</f>
        <v>0</v>
      </c>
      <c r="V10" s="42">
        <f>IF('Данные индикатора'!X13="нет данных",1,IF('Условный расчет данных'!W13&lt;&gt;"",1,0))</f>
        <v>0</v>
      </c>
      <c r="W10" s="42">
        <f>IF('Данные индикатора'!Y13="нет данных",1,IF('Условный расчет данных'!X13&lt;&gt;"",1,0))</f>
        <v>0</v>
      </c>
      <c r="X10" s="42">
        <f>IF('Данные индикатора'!Z13="нет данных",1,IF('Условный расчет данных'!Y13&lt;&gt;"",1,0))</f>
        <v>0</v>
      </c>
      <c r="Y10" s="42">
        <f>IF('Данные индикатора'!AA13="нет данных",1,IF('Условный расчет данных'!Z13&lt;&gt;"",1,0))</f>
        <v>0</v>
      </c>
      <c r="Z10" s="42">
        <f>IF('Данные индикатора'!AB13="нет данных",1,IF('Условный расчет данных'!AA13&lt;&gt;"",1,0))</f>
        <v>0</v>
      </c>
      <c r="AA10" s="42">
        <f>IF('Данные индикатора'!AC13="нет данных",1,IF('Условный расчет данных'!AB13&lt;&gt;"",1,0))</f>
        <v>0</v>
      </c>
      <c r="AB10" s="42">
        <f>IF('Данные индикатора'!AD13="нет данных",1,IF('Условный расчет данных'!AC13&lt;&gt;"",1,0))</f>
        <v>0</v>
      </c>
      <c r="AC10" s="42">
        <f>IF('Данные индикатора'!AE13="нет данных",1,IF('Условный расчет данных'!AD13&lt;&gt;"",1,0))</f>
        <v>0</v>
      </c>
      <c r="AD10" s="42">
        <f>IF('Данные индикатора'!AF13="нет данных",1,IF('Условный расчет данных'!AE13&lt;&gt;"",1,0))</f>
        <v>0</v>
      </c>
      <c r="AE10" s="42">
        <f>IF('Данные индикатора'!AG13="нет данных",1,IF('Условный расчет данных'!AF13&lt;&gt;"",1,0))</f>
        <v>0</v>
      </c>
      <c r="AF10" s="42">
        <f>IF('Данные индикатора'!AH13="нет данных",1,IF('Условный расчет данных'!AG13&lt;&gt;"",1,0))</f>
        <v>0</v>
      </c>
      <c r="AG10" s="42">
        <f>IF('Данные индикатора'!AI13="нет данных",1,IF('Условный расчет данных'!AH13&lt;&gt;"",1,0))</f>
        <v>0</v>
      </c>
      <c r="AH10" s="42">
        <f>IF('Данные индикатора'!AJ13="нет данных",1,IF('Условный расчет данных'!AI13&lt;&gt;"",1,0))</f>
        <v>0</v>
      </c>
      <c r="AI10" s="42">
        <f>IF('Данные индикатора'!AK13="нет данных",1,IF('Условный расчет данных'!AJ13&lt;&gt;"",1,0))</f>
        <v>0</v>
      </c>
      <c r="AJ10" s="42">
        <f>IF('Данные индикатора'!AL13="нет данных",1,IF('Условный расчет данных'!AK13&lt;&gt;"",1,0))</f>
        <v>0</v>
      </c>
      <c r="AK10" s="42">
        <f>IF('Данные индикатора'!AM13="нет данных",1,IF('Условный расчет данных'!AL13&lt;&gt;"",1,0))</f>
        <v>0</v>
      </c>
      <c r="AL10" s="42">
        <f>IF('Данные индикатора'!AN13="нет данных",1,IF('Условный расчет данных'!AM13&lt;&gt;"",1,0))</f>
        <v>0</v>
      </c>
      <c r="AM10" s="42">
        <f>IF('Данные индикатора'!AO13="нет данных",1,IF('Условный расчет данных'!AN13&lt;&gt;"",1,0))</f>
        <v>0</v>
      </c>
      <c r="AN10" s="42">
        <f>IF('Данные индикатора'!AP13="нет данных",1,IF('Условный расчет данных'!AO13&lt;&gt;"",1,0))</f>
        <v>0</v>
      </c>
      <c r="AO10" s="42">
        <f>IF('Данные индикатора'!AQ13="нет данных",1,IF('Условный расчет данных'!AS13&lt;&gt;"",1,0))</f>
        <v>0</v>
      </c>
      <c r="AP10" s="42">
        <f>IF('Данные индикатора'!AR13="нет данных",1,IF('Условный расчет данных'!AT13&lt;&gt;"",1,0))</f>
        <v>0</v>
      </c>
      <c r="AQ10" s="42">
        <f>IF('Данные индикатора'!AS13="нет данных",1,IF('Условный расчет данных'!AU13&lt;&gt;"",1,0))</f>
        <v>0</v>
      </c>
      <c r="AR10" s="42">
        <f>IF('Данные индикатора'!AT13="нет данных",1,IF('Условный расчет данных'!AS13&lt;&gt;"",1,0))</f>
        <v>0</v>
      </c>
      <c r="AS10" s="42">
        <f>IF('Данные индикатора'!AU13="нет данных",1,IF('Условный расчет данных'!AT13&lt;&gt;"",1,0))</f>
        <v>0</v>
      </c>
      <c r="AT10" s="42">
        <f>IF('Данные индикатора'!AV13="нет данных",1,IF('Условный расчет данных'!AU13&lt;&gt;"",1,0))</f>
        <v>0</v>
      </c>
      <c r="AU10" s="42">
        <f>IF('Данные индикатора'!AW13="нет данных",1,IF('Условный расчет данных'!AV13&lt;&gt;"",1,0))</f>
        <v>0</v>
      </c>
      <c r="AV10" s="42">
        <f>IF('Данные индикатора'!AX13="нет данных",1,IF('Условный расчет данных'!AW13&lt;&gt;"",1,0))</f>
        <v>0</v>
      </c>
      <c r="AW10" s="42">
        <f>IF('Данные индикатора'!AY13="нет данных",1,IF('Условный расчет данных'!AX13&lt;&gt;"",1,0))</f>
        <v>0</v>
      </c>
      <c r="AX10" s="42">
        <f>IF('Данные индикатора'!AZ13="нет данных",1,IF('Условный расчет данных'!AY13&lt;&gt;"",1,0))</f>
        <v>0</v>
      </c>
      <c r="AY10" s="42">
        <f>IF('Данные индикатора'!BA13="нет данных",1,IF('Условный расчет данных'!AZ13&lt;&gt;"",1,0))</f>
        <v>0</v>
      </c>
      <c r="AZ10" s="42">
        <f>IF('Данные индикатора'!BB13="нет данных",1,IF('Условный расчет данных'!BA13&lt;&gt;"",1,0))</f>
        <v>0</v>
      </c>
      <c r="BA10" s="42">
        <f>IF('Данные индикатора'!BC13="нет данных",1,IF('Условный расчет данных'!BB13&lt;&gt;"",1,0))</f>
        <v>1</v>
      </c>
      <c r="BB10" s="42">
        <f>IF('Данные индикатора'!BD13="нет данных",1,IF('Условный расчет данных'!BC13&lt;&gt;"",1,0))</f>
        <v>0</v>
      </c>
      <c r="BC10" s="42">
        <f>IF('Данные индикатора'!BE13="нет данных",1,IF('Условный расчет данных'!BD13&lt;&gt;"",1,0))</f>
        <v>0</v>
      </c>
      <c r="BD10" s="42">
        <f>IF('Данные индикатора'!BF13="нет данных",1,IF('Условный расчет данных'!BE13&lt;&gt;"",1,0))</f>
        <v>0</v>
      </c>
      <c r="BE10" s="42">
        <f>IF('Данные индикатора'!BG13="нет данных",1,IF('Условный расчет данных'!BF13&lt;&gt;"",1,0))</f>
        <v>0</v>
      </c>
      <c r="BF10" s="42">
        <f>IF('Данные индикатора'!BH13="нет данных",1,IF('Условный расчет данных'!BG13&lt;&gt;"",1,0))</f>
        <v>0</v>
      </c>
      <c r="BG10" s="42">
        <f>IF('Данные индикатора'!BI13="нет данных",1,IF('Условный расчет данных'!BH13&lt;&gt;"",1,0))</f>
        <v>0</v>
      </c>
      <c r="BH10" s="42">
        <f>IF('Данные индикатора'!BJ13="нет данных",1,IF('Условный расчет данных'!BI13&lt;&gt;"",1,0))</f>
        <v>0</v>
      </c>
      <c r="BI10" s="42">
        <f>IF('Данные индикатора'!BK13="нет данных",1,IF('Условный расчет данных'!BJ13&lt;&gt;"",1,0))</f>
        <v>0</v>
      </c>
      <c r="BJ10" s="42">
        <f>IF('Данные индикатора'!BL13="нет данных",1,IF('Условный расчет данных'!BK13&lt;&gt;"",1,0))</f>
        <v>0</v>
      </c>
      <c r="BK10" s="4">
        <f t="shared" si="0"/>
        <v>1</v>
      </c>
      <c r="BL10" s="44">
        <f t="shared" si="1"/>
        <v>1.8518518518518517E-2</v>
      </c>
    </row>
    <row r="11" spans="1:64" x14ac:dyDescent="0.25">
      <c r="A11" s="30" t="s">
        <v>57</v>
      </c>
      <c r="B11" s="42">
        <f>IF('Данные индикатора'!D14="нет данных",1,IF('Условный расчет данных'!C14&lt;&gt;"",1,0))</f>
        <v>0</v>
      </c>
      <c r="C11" s="42">
        <f>IF('Данные индикатора'!E14="нет данных",1,IF('Условный расчет данных'!D14&lt;&gt;"",1,0))</f>
        <v>0</v>
      </c>
      <c r="D11" s="42">
        <f>IF('Данные индикатора'!F14="нет данных",1,IF('Условный расчет данных'!E14&lt;&gt;"",1,0))</f>
        <v>0</v>
      </c>
      <c r="E11" s="42">
        <f>IF('Данные индикатора'!G14="нет данных",1,IF('Условный расчет данных'!F14&lt;&gt;"",1,0))</f>
        <v>0</v>
      </c>
      <c r="F11" s="42">
        <f>IF('Данные индикатора'!H14="нет данных",1,IF('Условный расчет данных'!G14&lt;&gt;"",1,0))</f>
        <v>0</v>
      </c>
      <c r="G11" s="42">
        <f>IF('Данные индикатора'!I14="нет данных",1,IF('Условный расчет данных'!H14&lt;&gt;"",1,0))</f>
        <v>0</v>
      </c>
      <c r="H11" s="42">
        <f>IF('Данные индикатора'!J14="нет данных",1,IF('Условный расчет данных'!I14&lt;&gt;"",1,0))</f>
        <v>0</v>
      </c>
      <c r="I11" s="42">
        <f>IF('Данные индикатора'!K14="нет данных",1,IF('Условный расчет данных'!J14&lt;&gt;"",1,0))</f>
        <v>0</v>
      </c>
      <c r="J11" s="42">
        <f>IF('Данные индикатора'!L14="нет данных",1,IF('Условный расчет данных'!K14&lt;&gt;"",1,0))</f>
        <v>0</v>
      </c>
      <c r="K11" s="42">
        <f>IF('Данные индикатора'!M14="нет данных",1,IF('Условный расчет данных'!L14&lt;&gt;"",1,0))</f>
        <v>0</v>
      </c>
      <c r="L11" s="42">
        <f>IF('Данные индикатора'!N14="нет данных",1,IF('Условный расчет данных'!M14&lt;&gt;"",1,0))</f>
        <v>0</v>
      </c>
      <c r="M11" s="42">
        <f>IF('Данные индикатора'!O14="нет данных",1,IF('Условный расчет данных'!N14&lt;&gt;"",1,0))</f>
        <v>0</v>
      </c>
      <c r="N11" s="42">
        <f>IF('Данные индикатора'!P14="нет данных",1,IF('Условный расчет данных'!O14&lt;&gt;"",1,0))</f>
        <v>0</v>
      </c>
      <c r="O11" s="42">
        <f>IF('Данные индикатора'!Q14="нет данных",1,IF('Условный расчет данных'!P14&lt;&gt;"",1,0))</f>
        <v>0</v>
      </c>
      <c r="P11" s="42">
        <f>IF('Данные индикатора'!R14="нет данных",1,IF('Условный расчет данных'!Q14&lt;&gt;"",1,0))</f>
        <v>0</v>
      </c>
      <c r="Q11" s="42">
        <f>IF('Данные индикатора'!S14="нет данных",1,IF('Условный расчет данных'!R14&lt;&gt;"",1,0))</f>
        <v>1</v>
      </c>
      <c r="R11" s="42">
        <f>IF('Данные индикатора'!T14="нет данных",1,IF('Условный расчет данных'!S14&lt;&gt;"",1,0))</f>
        <v>0</v>
      </c>
      <c r="S11" s="42">
        <f>IF('Данные индикатора'!U14="нет данных",1,IF('Условный расчет данных'!T14&lt;&gt;"",1,0))</f>
        <v>0</v>
      </c>
      <c r="T11" s="42">
        <f>IF('Данные индикатора'!V14="нет данных",1,IF('Условный расчет данных'!U14&lt;&gt;"",1,0))</f>
        <v>0</v>
      </c>
      <c r="U11" s="42">
        <f>IF('Данные индикатора'!W14="нет данных",1,IF('Условный расчет данных'!V14&lt;&gt;"",1,0))</f>
        <v>0</v>
      </c>
      <c r="V11" s="42">
        <f>IF('Данные индикатора'!X14="нет данных",1,IF('Условный расчет данных'!W14&lt;&gt;"",1,0))</f>
        <v>0</v>
      </c>
      <c r="W11" s="42">
        <f>IF('Данные индикатора'!Y14="нет данных",1,IF('Условный расчет данных'!X14&lt;&gt;"",1,0))</f>
        <v>0</v>
      </c>
      <c r="X11" s="42">
        <f>IF('Данные индикатора'!Z14="нет данных",1,IF('Условный расчет данных'!Y14&lt;&gt;"",1,0))</f>
        <v>0</v>
      </c>
      <c r="Y11" s="42">
        <f>IF('Данные индикатора'!AA14="нет данных",1,IF('Условный расчет данных'!Z14&lt;&gt;"",1,0))</f>
        <v>0</v>
      </c>
      <c r="Z11" s="42">
        <f>IF('Данные индикатора'!AB14="нет данных",1,IF('Условный расчет данных'!AA14&lt;&gt;"",1,0))</f>
        <v>0</v>
      </c>
      <c r="AA11" s="42">
        <f>IF('Данные индикатора'!AC14="нет данных",1,IF('Условный расчет данных'!AB14&lt;&gt;"",1,0))</f>
        <v>0</v>
      </c>
      <c r="AB11" s="42">
        <f>IF('Данные индикатора'!AD14="нет данных",1,IF('Условный расчет данных'!AC14&lt;&gt;"",1,0))</f>
        <v>0</v>
      </c>
      <c r="AC11" s="42">
        <f>IF('Данные индикатора'!AE14="нет данных",1,IF('Условный расчет данных'!AD14&lt;&gt;"",1,0))</f>
        <v>0</v>
      </c>
      <c r="AD11" s="42">
        <f>IF('Данные индикатора'!AF14="нет данных",1,IF('Условный расчет данных'!AE14&lt;&gt;"",1,0))</f>
        <v>0</v>
      </c>
      <c r="AE11" s="42">
        <f>IF('Данные индикатора'!AG14="нет данных",1,IF('Условный расчет данных'!AF14&lt;&gt;"",1,0))</f>
        <v>0</v>
      </c>
      <c r="AF11" s="42">
        <f>IF('Данные индикатора'!AH14="нет данных",1,IF('Условный расчет данных'!AG14&lt;&gt;"",1,0))</f>
        <v>0</v>
      </c>
      <c r="AG11" s="42">
        <f>IF('Данные индикатора'!AI14="нет данных",1,IF('Условный расчет данных'!AH14&lt;&gt;"",1,0))</f>
        <v>0</v>
      </c>
      <c r="AH11" s="42">
        <f>IF('Данные индикатора'!AJ14="нет данных",1,IF('Условный расчет данных'!AI14&lt;&gt;"",1,0))</f>
        <v>0</v>
      </c>
      <c r="AI11" s="42">
        <f>IF('Данные индикатора'!AK14="нет данных",1,IF('Условный расчет данных'!AJ14&lt;&gt;"",1,0))</f>
        <v>0</v>
      </c>
      <c r="AJ11" s="42">
        <f>IF('Данные индикатора'!AL14="нет данных",1,IF('Условный расчет данных'!AK14&lt;&gt;"",1,0))</f>
        <v>0</v>
      </c>
      <c r="AK11" s="42">
        <f>IF('Данные индикатора'!AM14="нет данных",1,IF('Условный расчет данных'!AL14&lt;&gt;"",1,0))</f>
        <v>0</v>
      </c>
      <c r="AL11" s="42">
        <f>IF('Данные индикатора'!AN14="нет данных",1,IF('Условный расчет данных'!AM14&lt;&gt;"",1,0))</f>
        <v>0</v>
      </c>
      <c r="AM11" s="42">
        <f>IF('Данные индикатора'!AO14="нет данных",1,IF('Условный расчет данных'!AN14&lt;&gt;"",1,0))</f>
        <v>0</v>
      </c>
      <c r="AN11" s="42">
        <f>IF('Данные индикатора'!AP14="нет данных",1,IF('Условный расчет данных'!AO14&lt;&gt;"",1,0))</f>
        <v>0</v>
      </c>
      <c r="AO11" s="42">
        <f>IF('Данные индикатора'!AQ14="нет данных",1,IF('Условный расчет данных'!AS14&lt;&gt;"",1,0))</f>
        <v>0</v>
      </c>
      <c r="AP11" s="42">
        <f>IF('Данные индикатора'!AR14="нет данных",1,IF('Условный расчет данных'!AT14&lt;&gt;"",1,0))</f>
        <v>0</v>
      </c>
      <c r="AQ11" s="42">
        <f>IF('Данные индикатора'!AS14="нет данных",1,IF('Условный расчет данных'!AU14&lt;&gt;"",1,0))</f>
        <v>0</v>
      </c>
      <c r="AR11" s="42">
        <f>IF('Данные индикатора'!AT14="нет данных",1,IF('Условный расчет данных'!AS14&lt;&gt;"",1,0))</f>
        <v>0</v>
      </c>
      <c r="AS11" s="42">
        <f>IF('Данные индикатора'!AU14="нет данных",1,IF('Условный расчет данных'!AT14&lt;&gt;"",1,0))</f>
        <v>0</v>
      </c>
      <c r="AT11" s="42">
        <f>IF('Данные индикатора'!AV14="нет данных",1,IF('Условный расчет данных'!AU14&lt;&gt;"",1,0))</f>
        <v>0</v>
      </c>
      <c r="AU11" s="42">
        <f>IF('Данные индикатора'!AW14="нет данных",1,IF('Условный расчет данных'!AV14&lt;&gt;"",1,0))</f>
        <v>0</v>
      </c>
      <c r="AV11" s="42">
        <f>IF('Данные индикатора'!AX14="нет данных",1,IF('Условный расчет данных'!AW14&lt;&gt;"",1,0))</f>
        <v>0</v>
      </c>
      <c r="AW11" s="42">
        <f>IF('Данные индикатора'!AY14="нет данных",1,IF('Условный расчет данных'!AX14&lt;&gt;"",1,0))</f>
        <v>0</v>
      </c>
      <c r="AX11" s="42">
        <f>IF('Данные индикатора'!AZ14="нет данных",1,IF('Условный расчет данных'!AY14&lt;&gt;"",1,0))</f>
        <v>0</v>
      </c>
      <c r="AY11" s="42">
        <f>IF('Данные индикатора'!BA14="нет данных",1,IF('Условный расчет данных'!AZ14&lt;&gt;"",1,0))</f>
        <v>0</v>
      </c>
      <c r="AZ11" s="42">
        <f>IF('Данные индикатора'!BB14="нет данных",1,IF('Условный расчет данных'!BA14&lt;&gt;"",1,0))</f>
        <v>0</v>
      </c>
      <c r="BA11" s="42">
        <f>IF('Данные индикатора'!BC14="нет данных",1,IF('Условный расчет данных'!BB14&lt;&gt;"",1,0))</f>
        <v>1</v>
      </c>
      <c r="BB11" s="42">
        <f>IF('Данные индикатора'!BD14="нет данных",1,IF('Условный расчет данных'!BC14&lt;&gt;"",1,0))</f>
        <v>0</v>
      </c>
      <c r="BC11" s="42">
        <f>IF('Данные индикатора'!BE14="нет данных",1,IF('Условный расчет данных'!BD14&lt;&gt;"",1,0))</f>
        <v>0</v>
      </c>
      <c r="BD11" s="42">
        <f>IF('Данные индикатора'!BF14="нет данных",1,IF('Условный расчет данных'!BE14&lt;&gt;"",1,0))</f>
        <v>0</v>
      </c>
      <c r="BE11" s="42">
        <f>IF('Данные индикатора'!BG14="нет данных",1,IF('Условный расчет данных'!BF14&lt;&gt;"",1,0))</f>
        <v>0</v>
      </c>
      <c r="BF11" s="42">
        <f>IF('Данные индикатора'!BH14="нет данных",1,IF('Условный расчет данных'!BG14&lt;&gt;"",1,0))</f>
        <v>0</v>
      </c>
      <c r="BG11" s="42">
        <f>IF('Данные индикатора'!BI14="нет данных",1,IF('Условный расчет данных'!BH14&lt;&gt;"",1,0))</f>
        <v>0</v>
      </c>
      <c r="BH11" s="42">
        <f>IF('Данные индикатора'!BJ14="нет данных",1,IF('Условный расчет данных'!BI14&lt;&gt;"",1,0))</f>
        <v>0</v>
      </c>
      <c r="BI11" s="42">
        <f>IF('Данные индикатора'!BK14="нет данных",1,IF('Условный расчет данных'!BJ14&lt;&gt;"",1,0))</f>
        <v>0</v>
      </c>
      <c r="BJ11" s="42">
        <f>IF('Данные индикатора'!BL14="нет данных",1,IF('Условный расчет данных'!BK14&lt;&gt;"",1,0))</f>
        <v>0</v>
      </c>
      <c r="BK11" s="4">
        <f t="shared" si="0"/>
        <v>2</v>
      </c>
      <c r="BL11" s="44">
        <f t="shared" si="1"/>
        <v>3.7037037037037035E-2</v>
      </c>
    </row>
    <row r="12" spans="1:64" x14ac:dyDescent="0.25">
      <c r="A12" s="30" t="s">
        <v>58</v>
      </c>
      <c r="B12" s="42">
        <f>IF('Данные индикатора'!D15="нет данных",1,IF('Условный расчет данных'!C15&lt;&gt;"",1,0))</f>
        <v>0</v>
      </c>
      <c r="C12" s="42">
        <f>IF('Данные индикатора'!E15="нет данных",1,IF('Условный расчет данных'!D15&lt;&gt;"",1,0))</f>
        <v>0</v>
      </c>
      <c r="D12" s="42">
        <f>IF('Данные индикатора'!F15="нет данных",1,IF('Условный расчет данных'!E15&lt;&gt;"",1,0))</f>
        <v>0</v>
      </c>
      <c r="E12" s="42">
        <f>IF('Данные индикатора'!G15="нет данных",1,IF('Условный расчет данных'!F15&lt;&gt;"",1,0))</f>
        <v>0</v>
      </c>
      <c r="F12" s="42">
        <f>IF('Данные индикатора'!H15="нет данных",1,IF('Условный расчет данных'!G15&lt;&gt;"",1,0))</f>
        <v>0</v>
      </c>
      <c r="G12" s="42">
        <f>IF('Данные индикатора'!I15="нет данных",1,IF('Условный расчет данных'!H15&lt;&gt;"",1,0))</f>
        <v>0</v>
      </c>
      <c r="H12" s="42">
        <f>IF('Данные индикатора'!J15="нет данных",1,IF('Условный расчет данных'!I15&lt;&gt;"",1,0))</f>
        <v>0</v>
      </c>
      <c r="I12" s="42">
        <f>IF('Данные индикатора'!K15="нет данных",1,IF('Условный расчет данных'!J15&lt;&gt;"",1,0))</f>
        <v>0</v>
      </c>
      <c r="J12" s="42">
        <f>IF('Данные индикатора'!L15="нет данных",1,IF('Условный расчет данных'!K15&lt;&gt;"",1,0))</f>
        <v>0</v>
      </c>
      <c r="K12" s="42">
        <f>IF('Данные индикатора'!M15="нет данных",1,IF('Условный расчет данных'!L15&lt;&gt;"",1,0))</f>
        <v>0</v>
      </c>
      <c r="L12" s="42">
        <f>IF('Данные индикатора'!N15="нет данных",1,IF('Условный расчет данных'!M15&lt;&gt;"",1,0))</f>
        <v>0</v>
      </c>
      <c r="M12" s="42">
        <f>IF('Данные индикатора'!O15="нет данных",1,IF('Условный расчет данных'!N15&lt;&gt;"",1,0))</f>
        <v>0</v>
      </c>
      <c r="N12" s="42">
        <f>IF('Данные индикатора'!P15="нет данных",1,IF('Условный расчет данных'!O15&lt;&gt;"",1,0))</f>
        <v>0</v>
      </c>
      <c r="O12" s="42">
        <f>IF('Данные индикатора'!Q15="нет данных",1,IF('Условный расчет данных'!P15&lt;&gt;"",1,0))</f>
        <v>0</v>
      </c>
      <c r="P12" s="42">
        <f>IF('Данные индикатора'!R15="нет данных",1,IF('Условный расчет данных'!Q15&lt;&gt;"",1,0))</f>
        <v>0</v>
      </c>
      <c r="Q12" s="42">
        <f>IF('Данные индикатора'!S15="нет данных",1,IF('Условный расчет данных'!R15&lt;&gt;"",1,0))</f>
        <v>0</v>
      </c>
      <c r="R12" s="42">
        <f>IF('Данные индикатора'!T15="нет данных",1,IF('Условный расчет данных'!S15&lt;&gt;"",1,0))</f>
        <v>0</v>
      </c>
      <c r="S12" s="42">
        <f>IF('Данные индикатора'!U15="нет данных",1,IF('Условный расчет данных'!T15&lt;&gt;"",1,0))</f>
        <v>0</v>
      </c>
      <c r="T12" s="42">
        <f>IF('Данные индикатора'!V15="нет данных",1,IF('Условный расчет данных'!U15&lt;&gt;"",1,0))</f>
        <v>0</v>
      </c>
      <c r="U12" s="42">
        <f>IF('Данные индикатора'!W15="нет данных",1,IF('Условный расчет данных'!V15&lt;&gt;"",1,0))</f>
        <v>0</v>
      </c>
      <c r="V12" s="42">
        <f>IF('Данные индикатора'!X15="нет данных",1,IF('Условный расчет данных'!W15&lt;&gt;"",1,0))</f>
        <v>0</v>
      </c>
      <c r="W12" s="42">
        <f>IF('Данные индикатора'!Y15="нет данных",1,IF('Условный расчет данных'!X15&lt;&gt;"",1,0))</f>
        <v>0</v>
      </c>
      <c r="X12" s="42">
        <f>IF('Данные индикатора'!Z15="нет данных",1,IF('Условный расчет данных'!Y15&lt;&gt;"",1,0))</f>
        <v>0</v>
      </c>
      <c r="Y12" s="42">
        <f>IF('Данные индикатора'!AA15="нет данных",1,IF('Условный расчет данных'!Z15&lt;&gt;"",1,0))</f>
        <v>0</v>
      </c>
      <c r="Z12" s="42">
        <f>IF('Данные индикатора'!AB15="нет данных",1,IF('Условный расчет данных'!AA15&lt;&gt;"",1,0))</f>
        <v>0</v>
      </c>
      <c r="AA12" s="42">
        <f>IF('Данные индикатора'!AC15="нет данных",1,IF('Условный расчет данных'!AB15&lt;&gt;"",1,0))</f>
        <v>0</v>
      </c>
      <c r="AB12" s="42">
        <f>IF('Данные индикатора'!AD15="нет данных",1,IF('Условный расчет данных'!AC15&lt;&gt;"",1,0))</f>
        <v>0</v>
      </c>
      <c r="AC12" s="42">
        <f>IF('Данные индикатора'!AE15="нет данных",1,IF('Условный расчет данных'!AD15&lt;&gt;"",1,0))</f>
        <v>0</v>
      </c>
      <c r="AD12" s="42">
        <f>IF('Данные индикатора'!AF15="нет данных",1,IF('Условный расчет данных'!AE15&lt;&gt;"",1,0))</f>
        <v>0</v>
      </c>
      <c r="AE12" s="42">
        <f>IF('Данные индикатора'!AG15="нет данных",1,IF('Условный расчет данных'!AF15&lt;&gt;"",1,0))</f>
        <v>0</v>
      </c>
      <c r="AF12" s="42">
        <f>IF('Данные индикатора'!AH15="нет данных",1,IF('Условный расчет данных'!AG15&lt;&gt;"",1,0))</f>
        <v>0</v>
      </c>
      <c r="AG12" s="42">
        <f>IF('Данные индикатора'!AI15="нет данных",1,IF('Условный расчет данных'!AH15&lt;&gt;"",1,0))</f>
        <v>0</v>
      </c>
      <c r="AH12" s="42">
        <f>IF('Данные индикатора'!AJ15="нет данных",1,IF('Условный расчет данных'!AI15&lt;&gt;"",1,0))</f>
        <v>0</v>
      </c>
      <c r="AI12" s="42">
        <f>IF('Данные индикатора'!AK15="нет данных",1,IF('Условный расчет данных'!AJ15&lt;&gt;"",1,0))</f>
        <v>0</v>
      </c>
      <c r="AJ12" s="42">
        <f>IF('Данные индикатора'!AL15="нет данных",1,IF('Условный расчет данных'!AK15&lt;&gt;"",1,0))</f>
        <v>0</v>
      </c>
      <c r="AK12" s="42">
        <f>IF('Данные индикатора'!AM15="нет данных",1,IF('Условный расчет данных'!AL15&lt;&gt;"",1,0))</f>
        <v>0</v>
      </c>
      <c r="AL12" s="42">
        <f>IF('Данные индикатора'!AN15="нет данных",1,IF('Условный расчет данных'!AM15&lt;&gt;"",1,0))</f>
        <v>0</v>
      </c>
      <c r="AM12" s="42">
        <f>IF('Данные индикатора'!AO15="нет данных",1,IF('Условный расчет данных'!AN15&lt;&gt;"",1,0))</f>
        <v>0</v>
      </c>
      <c r="AN12" s="42">
        <f>IF('Данные индикатора'!AP15="нет данных",1,IF('Условный расчет данных'!AO15&lt;&gt;"",1,0))</f>
        <v>0</v>
      </c>
      <c r="AO12" s="42">
        <f>IF('Данные индикатора'!AQ15="нет данных",1,IF('Условный расчет данных'!AS15&lt;&gt;"",1,0))</f>
        <v>0</v>
      </c>
      <c r="AP12" s="42">
        <f>IF('Данные индикатора'!AR15="нет данных",1,IF('Условный расчет данных'!AT15&lt;&gt;"",1,0))</f>
        <v>0</v>
      </c>
      <c r="AQ12" s="42">
        <f>IF('Данные индикатора'!AS15="нет данных",1,IF('Условный расчет данных'!AU15&lt;&gt;"",1,0))</f>
        <v>0</v>
      </c>
      <c r="AR12" s="42">
        <f>IF('Данные индикатора'!AT15="нет данных",1,IF('Условный расчет данных'!AS15&lt;&gt;"",1,0))</f>
        <v>0</v>
      </c>
      <c r="AS12" s="42">
        <f>IF('Данные индикатора'!AU15="нет данных",1,IF('Условный расчет данных'!AT15&lt;&gt;"",1,0))</f>
        <v>0</v>
      </c>
      <c r="AT12" s="42">
        <f>IF('Данные индикатора'!AV15="нет данных",1,IF('Условный расчет данных'!AU15&lt;&gt;"",1,0))</f>
        <v>0</v>
      </c>
      <c r="AU12" s="42">
        <f>IF('Данные индикатора'!AW15="нет данных",1,IF('Условный расчет данных'!AV15&lt;&gt;"",1,0))</f>
        <v>0</v>
      </c>
      <c r="AV12" s="42">
        <f>IF('Данные индикатора'!AX15="нет данных",1,IF('Условный расчет данных'!AW15&lt;&gt;"",1,0))</f>
        <v>0</v>
      </c>
      <c r="AW12" s="42">
        <f>IF('Данные индикатора'!AY15="нет данных",1,IF('Условный расчет данных'!AX15&lt;&gt;"",1,0))</f>
        <v>0</v>
      </c>
      <c r="AX12" s="42">
        <f>IF('Данные индикатора'!AZ15="нет данных",1,IF('Условный расчет данных'!AY15&lt;&gt;"",1,0))</f>
        <v>0</v>
      </c>
      <c r="AY12" s="42">
        <f>IF('Данные индикатора'!BA15="нет данных",1,IF('Условный расчет данных'!AZ15&lt;&gt;"",1,0))</f>
        <v>0</v>
      </c>
      <c r="AZ12" s="42">
        <f>IF('Данные индикатора'!BB15="нет данных",1,IF('Условный расчет данных'!BA15&lt;&gt;"",1,0))</f>
        <v>0</v>
      </c>
      <c r="BA12" s="42">
        <f>IF('Данные индикатора'!BC15="нет данных",1,IF('Условный расчет данных'!BB15&lt;&gt;"",1,0))</f>
        <v>1</v>
      </c>
      <c r="BB12" s="42">
        <f>IF('Данные индикатора'!BD15="нет данных",1,IF('Условный расчет данных'!BC15&lt;&gt;"",1,0))</f>
        <v>0</v>
      </c>
      <c r="BC12" s="42">
        <f>IF('Данные индикатора'!BE15="нет данных",1,IF('Условный расчет данных'!BD15&lt;&gt;"",1,0))</f>
        <v>0</v>
      </c>
      <c r="BD12" s="42">
        <f>IF('Данные индикатора'!BF15="нет данных",1,IF('Условный расчет данных'!BE15&lt;&gt;"",1,0))</f>
        <v>0</v>
      </c>
      <c r="BE12" s="42">
        <f>IF('Данные индикатора'!BG15="нет данных",1,IF('Условный расчет данных'!BF15&lt;&gt;"",1,0))</f>
        <v>0</v>
      </c>
      <c r="BF12" s="42">
        <f>IF('Данные индикатора'!BH15="нет данных",1,IF('Условный расчет данных'!BG15&lt;&gt;"",1,0))</f>
        <v>0</v>
      </c>
      <c r="BG12" s="42">
        <f>IF('Данные индикатора'!BI15="нет данных",1,IF('Условный расчет данных'!BH15&lt;&gt;"",1,0))</f>
        <v>0</v>
      </c>
      <c r="BH12" s="42">
        <f>IF('Данные индикатора'!BJ15="нет данных",1,IF('Условный расчет данных'!BI15&lt;&gt;"",1,0))</f>
        <v>0</v>
      </c>
      <c r="BI12" s="42">
        <f>IF('Данные индикатора'!BK15="нет данных",1,IF('Условный расчет данных'!BJ15&lt;&gt;"",1,0))</f>
        <v>0</v>
      </c>
      <c r="BJ12" s="42">
        <f>IF('Данные индикатора'!BL15="нет данных",1,IF('Условный расчет данных'!BK15&lt;&gt;"",1,0))</f>
        <v>0</v>
      </c>
      <c r="BK12" s="4">
        <f t="shared" si="0"/>
        <v>1</v>
      </c>
      <c r="BL12" s="44">
        <f t="shared" si="1"/>
        <v>1.8518518518518517E-2</v>
      </c>
    </row>
    <row r="13" spans="1:64" x14ac:dyDescent="0.25">
      <c r="A13" s="30" t="s">
        <v>59</v>
      </c>
      <c r="B13" s="42">
        <f>IF('Данные индикатора'!D16="нет данных",1,IF('Условный расчет данных'!C16&lt;&gt;"",1,0))</f>
        <v>0</v>
      </c>
      <c r="C13" s="42">
        <f>IF('Данные индикатора'!E16="нет данных",1,IF('Условный расчет данных'!D16&lt;&gt;"",1,0))</f>
        <v>0</v>
      </c>
      <c r="D13" s="42">
        <f>IF('Данные индикатора'!F16="нет данных",1,IF('Условный расчет данных'!E16&lt;&gt;"",1,0))</f>
        <v>0</v>
      </c>
      <c r="E13" s="42">
        <f>IF('Данные индикатора'!G16="нет данных",1,IF('Условный расчет данных'!F16&lt;&gt;"",1,0))</f>
        <v>0</v>
      </c>
      <c r="F13" s="42">
        <f>IF('Данные индикатора'!H16="нет данных",1,IF('Условный расчет данных'!G16&lt;&gt;"",1,0))</f>
        <v>0</v>
      </c>
      <c r="G13" s="42">
        <f>IF('Данные индикатора'!I16="нет данных",1,IF('Условный расчет данных'!H16&lt;&gt;"",1,0))</f>
        <v>0</v>
      </c>
      <c r="H13" s="42">
        <f>IF('Данные индикатора'!J16="нет данных",1,IF('Условный расчет данных'!I16&lt;&gt;"",1,0))</f>
        <v>1</v>
      </c>
      <c r="I13" s="42">
        <f>IF('Данные индикатора'!K16="нет данных",1,IF('Условный расчет данных'!J16&lt;&gt;"",1,0))</f>
        <v>0</v>
      </c>
      <c r="J13" s="42">
        <f>IF('Данные индикатора'!L16="нет данных",1,IF('Условный расчет данных'!K16&lt;&gt;"",1,0))</f>
        <v>0</v>
      </c>
      <c r="K13" s="42">
        <f>IF('Данные индикатора'!M16="нет данных",1,IF('Условный расчет данных'!L16&lt;&gt;"",1,0))</f>
        <v>0</v>
      </c>
      <c r="L13" s="42">
        <f>IF('Данные индикатора'!N16="нет данных",1,IF('Условный расчет данных'!M16&lt;&gt;"",1,0))</f>
        <v>0</v>
      </c>
      <c r="M13" s="42">
        <f>IF('Данные индикатора'!O16="нет данных",1,IF('Условный расчет данных'!N16&lt;&gt;"",1,0))</f>
        <v>0</v>
      </c>
      <c r="N13" s="42">
        <f>IF('Данные индикатора'!P16="нет данных",1,IF('Условный расчет данных'!O16&lt;&gt;"",1,0))</f>
        <v>0</v>
      </c>
      <c r="O13" s="42">
        <f>IF('Данные индикатора'!Q16="нет данных",1,IF('Условный расчет данных'!P16&lt;&gt;"",1,0))</f>
        <v>0</v>
      </c>
      <c r="P13" s="42">
        <f>IF('Данные индикатора'!R16="нет данных",1,IF('Условный расчет данных'!Q16&lt;&gt;"",1,0))</f>
        <v>0</v>
      </c>
      <c r="Q13" s="42">
        <f>IF('Данные индикатора'!S16="нет данных",1,IF('Условный расчет данных'!R16&lt;&gt;"",1,0))</f>
        <v>0</v>
      </c>
      <c r="R13" s="42">
        <f>IF('Данные индикатора'!T16="нет данных",1,IF('Условный расчет данных'!S16&lt;&gt;"",1,0))</f>
        <v>0</v>
      </c>
      <c r="S13" s="42">
        <f>IF('Данные индикатора'!U16="нет данных",1,IF('Условный расчет данных'!T16&lt;&gt;"",1,0))</f>
        <v>0</v>
      </c>
      <c r="T13" s="42">
        <f>IF('Данные индикатора'!V16="нет данных",1,IF('Условный расчет данных'!U16&lt;&gt;"",1,0))</f>
        <v>0</v>
      </c>
      <c r="U13" s="42">
        <f>IF('Данные индикатора'!W16="нет данных",1,IF('Условный расчет данных'!V16&lt;&gt;"",1,0))</f>
        <v>0</v>
      </c>
      <c r="V13" s="42">
        <f>IF('Данные индикатора'!X16="нет данных",1,IF('Условный расчет данных'!W16&lt;&gt;"",1,0))</f>
        <v>0</v>
      </c>
      <c r="W13" s="42">
        <f>IF('Данные индикатора'!Y16="нет данных",1,IF('Условный расчет данных'!X16&lt;&gt;"",1,0))</f>
        <v>0</v>
      </c>
      <c r="X13" s="42">
        <f>IF('Данные индикатора'!Z16="нет данных",1,IF('Условный расчет данных'!Y16&lt;&gt;"",1,0))</f>
        <v>0</v>
      </c>
      <c r="Y13" s="42">
        <f>IF('Данные индикатора'!AA16="нет данных",1,IF('Условный расчет данных'!Z16&lt;&gt;"",1,0))</f>
        <v>1</v>
      </c>
      <c r="Z13" s="42">
        <f>IF('Данные индикатора'!AB16="нет данных",1,IF('Условный расчет данных'!AA16&lt;&gt;"",1,0))</f>
        <v>0</v>
      </c>
      <c r="AA13" s="42">
        <f>IF('Данные индикатора'!AC16="нет данных",1,IF('Условный расчет данных'!AB16&lt;&gt;"",1,0))</f>
        <v>0</v>
      </c>
      <c r="AB13" s="42">
        <f>IF('Данные индикатора'!AD16="нет данных",1,IF('Условный расчет данных'!AC16&lt;&gt;"",1,0))</f>
        <v>0</v>
      </c>
      <c r="AC13" s="42">
        <f>IF('Данные индикатора'!AE16="нет данных",1,IF('Условный расчет данных'!AD16&lt;&gt;"",1,0))</f>
        <v>0</v>
      </c>
      <c r="AD13" s="42">
        <f>IF('Данные индикатора'!AF16="нет данных",1,IF('Условный расчет данных'!AE16&lt;&gt;"",1,0))</f>
        <v>0</v>
      </c>
      <c r="AE13" s="42">
        <f>IF('Данные индикатора'!AG16="нет данных",1,IF('Условный расчет данных'!AF16&lt;&gt;"",1,0))</f>
        <v>0</v>
      </c>
      <c r="AF13" s="42">
        <f>IF('Данные индикатора'!AH16="нет данных",1,IF('Условный расчет данных'!AG16&lt;&gt;"",1,0))</f>
        <v>0</v>
      </c>
      <c r="AG13" s="42">
        <f>IF('Данные индикатора'!AI16="нет данных",1,IF('Условный расчет данных'!AH16&lt;&gt;"",1,0))</f>
        <v>0</v>
      </c>
      <c r="AH13" s="42">
        <f>IF('Данные индикатора'!AJ16="нет данных",1,IF('Условный расчет данных'!AI16&lt;&gt;"",1,0))</f>
        <v>0</v>
      </c>
      <c r="AI13" s="42">
        <f>IF('Данные индикатора'!AK16="нет данных",1,IF('Условный расчет данных'!AJ16&lt;&gt;"",1,0))</f>
        <v>0</v>
      </c>
      <c r="AJ13" s="42">
        <f>IF('Данные индикатора'!AL16="нет данных",1,IF('Условный расчет данных'!AK16&lt;&gt;"",1,0))</f>
        <v>0</v>
      </c>
      <c r="AK13" s="42">
        <f>IF('Данные индикатора'!AM16="нет данных",1,IF('Условный расчет данных'!AL16&lt;&gt;"",1,0))</f>
        <v>1</v>
      </c>
      <c r="AL13" s="42">
        <f>IF('Данные индикатора'!AN16="нет данных",1,IF('Условный расчет данных'!AM16&lt;&gt;"",1,0))</f>
        <v>0</v>
      </c>
      <c r="AM13" s="42">
        <f>IF('Данные индикатора'!AO16="нет данных",1,IF('Условный расчет данных'!AN16&lt;&gt;"",1,0))</f>
        <v>0</v>
      </c>
      <c r="AN13" s="42">
        <f>IF('Данные индикатора'!AP16="нет данных",1,IF('Условный расчет данных'!AO16&lt;&gt;"",1,0))</f>
        <v>0</v>
      </c>
      <c r="AO13" s="42">
        <f>IF('Данные индикатора'!AQ16="нет данных",1,IF('Условный расчет данных'!AS16&lt;&gt;"",1,0))</f>
        <v>0</v>
      </c>
      <c r="AP13" s="42">
        <f>IF('Данные индикатора'!AR16="нет данных",1,IF('Условный расчет данных'!AT16&lt;&gt;"",1,0))</f>
        <v>0</v>
      </c>
      <c r="AQ13" s="42">
        <f>IF('Данные индикатора'!AS16="нет данных",1,IF('Условный расчет данных'!AU16&lt;&gt;"",1,0))</f>
        <v>0</v>
      </c>
      <c r="AR13" s="42">
        <f>IF('Данные индикатора'!AT16="нет данных",1,IF('Условный расчет данных'!AS16&lt;&gt;"",1,0))</f>
        <v>0</v>
      </c>
      <c r="AS13" s="42">
        <f>IF('Данные индикатора'!AU16="нет данных",1,IF('Условный расчет данных'!AT16&lt;&gt;"",1,0))</f>
        <v>0</v>
      </c>
      <c r="AT13" s="42">
        <f>IF('Данные индикатора'!AV16="нет данных",1,IF('Условный расчет данных'!AU16&lt;&gt;"",1,0))</f>
        <v>0</v>
      </c>
      <c r="AU13" s="42">
        <f>IF('Данные индикатора'!AW16="нет данных",1,IF('Условный расчет данных'!AV16&lt;&gt;"",1,0))</f>
        <v>0</v>
      </c>
      <c r="AV13" s="42">
        <f>IF('Данные индикатора'!AX16="нет данных",1,IF('Условный расчет данных'!AW16&lt;&gt;"",1,0))</f>
        <v>0</v>
      </c>
      <c r="AW13" s="42">
        <f>IF('Данные индикатора'!AY16="нет данных",1,IF('Условный расчет данных'!AX16&lt;&gt;"",1,0))</f>
        <v>0</v>
      </c>
      <c r="AX13" s="42">
        <f>IF('Данные индикатора'!AZ16="нет данных",1,IF('Условный расчет данных'!AY16&lt;&gt;"",1,0))</f>
        <v>1</v>
      </c>
      <c r="AY13" s="42">
        <f>IF('Данные индикатора'!BA16="нет данных",1,IF('Условный расчет данных'!AZ16&lt;&gt;"",1,0))</f>
        <v>1</v>
      </c>
      <c r="AZ13" s="42">
        <f>IF('Данные индикатора'!BB16="нет данных",1,IF('Условный расчет данных'!BA16&lt;&gt;"",1,0))</f>
        <v>1</v>
      </c>
      <c r="BA13" s="42">
        <f>IF('Данные индикатора'!BC16="нет данных",1,IF('Условный расчет данных'!BB16&lt;&gt;"",1,0))</f>
        <v>1</v>
      </c>
      <c r="BB13" s="42">
        <f>IF('Данные индикатора'!BD16="нет данных",1,IF('Условный расчет данных'!BC16&lt;&gt;"",1,0))</f>
        <v>0</v>
      </c>
      <c r="BC13" s="42">
        <f>IF('Данные индикатора'!BE16="нет данных",1,IF('Условный расчет данных'!BD16&lt;&gt;"",1,0))</f>
        <v>0</v>
      </c>
      <c r="BD13" s="42">
        <f>IF('Данные индикатора'!BF16="нет данных",1,IF('Условный расчет данных'!BE16&lt;&gt;"",1,0))</f>
        <v>0</v>
      </c>
      <c r="BE13" s="42">
        <f>IF('Данные индикатора'!BG16="нет данных",1,IF('Условный расчет данных'!BF16&lt;&gt;"",1,0))</f>
        <v>0</v>
      </c>
      <c r="BF13" s="42">
        <f>IF('Данные индикатора'!BH16="нет данных",1,IF('Условный расчет данных'!BG16&lt;&gt;"",1,0))</f>
        <v>0</v>
      </c>
      <c r="BG13" s="42">
        <f>IF('Данные индикатора'!BI16="нет данных",1,IF('Условный расчет данных'!BH16&lt;&gt;"",1,0))</f>
        <v>0</v>
      </c>
      <c r="BH13" s="42">
        <f>IF('Данные индикатора'!BJ16="нет данных",1,IF('Условный расчет данных'!BI16&lt;&gt;"",1,0))</f>
        <v>0</v>
      </c>
      <c r="BI13" s="42">
        <f>IF('Данные индикатора'!BK16="нет данных",1,IF('Условный расчет данных'!BJ16&lt;&gt;"",1,0))</f>
        <v>0</v>
      </c>
      <c r="BJ13" s="42">
        <f>IF('Данные индикатора'!BL16="нет данных",1,IF('Условный расчет данных'!BK16&lt;&gt;"",1,0))</f>
        <v>0</v>
      </c>
      <c r="BK13" s="4">
        <f t="shared" si="0"/>
        <v>7</v>
      </c>
      <c r="BL13" s="44">
        <f t="shared" si="1"/>
        <v>0.12962962962962962</v>
      </c>
    </row>
    <row r="14" spans="1:64" x14ac:dyDescent="0.25">
      <c r="A14" s="30" t="s">
        <v>60</v>
      </c>
      <c r="B14" s="42">
        <f>IF('Данные индикатора'!D17="нет данных",1,IF('Условный расчет данных'!C17&lt;&gt;"",1,0))</f>
        <v>0</v>
      </c>
      <c r="C14" s="42">
        <f>IF('Данные индикатора'!E17="нет данных",1,IF('Условный расчет данных'!D17&lt;&gt;"",1,0))</f>
        <v>0</v>
      </c>
      <c r="D14" s="42">
        <f>IF('Данные индикатора'!F17="нет данных",1,IF('Условный расчет данных'!E17&lt;&gt;"",1,0))</f>
        <v>0</v>
      </c>
      <c r="E14" s="42">
        <f>IF('Данные индикатора'!G17="нет данных",1,IF('Условный расчет данных'!F17&lt;&gt;"",1,0))</f>
        <v>0</v>
      </c>
      <c r="F14" s="42">
        <f>IF('Данные индикатора'!H17="нет данных",1,IF('Условный расчет данных'!G17&lt;&gt;"",1,0))</f>
        <v>0</v>
      </c>
      <c r="G14" s="42">
        <f>IF('Данные индикатора'!I17="нет данных",1,IF('Условный расчет данных'!H17&lt;&gt;"",1,0))</f>
        <v>0</v>
      </c>
      <c r="H14" s="42">
        <f>IF('Данные индикатора'!J17="нет данных",1,IF('Условный расчет данных'!I17&lt;&gt;"",1,0))</f>
        <v>1</v>
      </c>
      <c r="I14" s="42">
        <f>IF('Данные индикатора'!K17="нет данных",1,IF('Условный расчет данных'!J17&lt;&gt;"",1,0))</f>
        <v>0</v>
      </c>
      <c r="J14" s="42">
        <f>IF('Данные индикатора'!L17="нет данных",1,IF('Условный расчет данных'!K17&lt;&gt;"",1,0))</f>
        <v>0</v>
      </c>
      <c r="K14" s="42">
        <f>IF('Данные индикатора'!M17="нет данных",1,IF('Условный расчет данных'!L17&lt;&gt;"",1,0))</f>
        <v>0</v>
      </c>
      <c r="L14" s="42">
        <f>IF('Данные индикатора'!N17="нет данных",1,IF('Условный расчет данных'!M17&lt;&gt;"",1,0))</f>
        <v>0</v>
      </c>
      <c r="M14" s="42">
        <f>IF('Данные индикатора'!O17="нет данных",1,IF('Условный расчет данных'!N17&lt;&gt;"",1,0))</f>
        <v>0</v>
      </c>
      <c r="N14" s="42">
        <f>IF('Данные индикатора'!P17="нет данных",1,IF('Условный расчет данных'!O17&lt;&gt;"",1,0))</f>
        <v>0</v>
      </c>
      <c r="O14" s="42">
        <f>IF('Данные индикатора'!Q17="нет данных",1,IF('Условный расчет данных'!P17&lt;&gt;"",1,0))</f>
        <v>0</v>
      </c>
      <c r="P14" s="42">
        <f>IF('Данные индикатора'!R17="нет данных",1,IF('Условный расчет данных'!Q17&lt;&gt;"",1,0))</f>
        <v>0</v>
      </c>
      <c r="Q14" s="42">
        <f>IF('Данные индикатора'!S17="нет данных",1,IF('Условный расчет данных'!R17&lt;&gt;"",1,0))</f>
        <v>0</v>
      </c>
      <c r="R14" s="42">
        <f>IF('Данные индикатора'!T17="нет данных",1,IF('Условный расчет данных'!S17&lt;&gt;"",1,0))</f>
        <v>0</v>
      </c>
      <c r="S14" s="42">
        <f>IF('Данные индикатора'!U17="нет данных",1,IF('Условный расчет данных'!T17&lt;&gt;"",1,0))</f>
        <v>0</v>
      </c>
      <c r="T14" s="42">
        <f>IF('Данные индикатора'!V17="нет данных",1,IF('Условный расчет данных'!U17&lt;&gt;"",1,0))</f>
        <v>0</v>
      </c>
      <c r="U14" s="42">
        <f>IF('Данные индикатора'!W17="нет данных",1,IF('Условный расчет данных'!V17&lt;&gt;"",1,0))</f>
        <v>0</v>
      </c>
      <c r="V14" s="42">
        <f>IF('Данные индикатора'!X17="нет данных",1,IF('Условный расчет данных'!W17&lt;&gt;"",1,0))</f>
        <v>0</v>
      </c>
      <c r="W14" s="42">
        <f>IF('Данные индикатора'!Y17="нет данных",1,IF('Условный расчет данных'!X17&lt;&gt;"",1,0))</f>
        <v>0</v>
      </c>
      <c r="X14" s="42">
        <f>IF('Данные индикатора'!Z17="нет данных",1,IF('Условный расчет данных'!Y17&lt;&gt;"",1,0))</f>
        <v>0</v>
      </c>
      <c r="Y14" s="42">
        <f>IF('Данные индикатора'!AA17="нет данных",1,IF('Условный расчет данных'!Z17&lt;&gt;"",1,0))</f>
        <v>1</v>
      </c>
      <c r="Z14" s="42">
        <f>IF('Данные индикатора'!AB17="нет данных",1,IF('Условный расчет данных'!AA17&lt;&gt;"",1,0))</f>
        <v>0</v>
      </c>
      <c r="AA14" s="42">
        <f>IF('Данные индикатора'!AC17="нет данных",1,IF('Условный расчет данных'!AB17&lt;&gt;"",1,0))</f>
        <v>0</v>
      </c>
      <c r="AB14" s="42">
        <f>IF('Данные индикатора'!AD17="нет данных",1,IF('Условный расчет данных'!AC17&lt;&gt;"",1,0))</f>
        <v>0</v>
      </c>
      <c r="AC14" s="42">
        <f>IF('Данные индикатора'!AE17="нет данных",1,IF('Условный расчет данных'!AD17&lt;&gt;"",1,0))</f>
        <v>0</v>
      </c>
      <c r="AD14" s="42">
        <f>IF('Данные индикатора'!AF17="нет данных",1,IF('Условный расчет данных'!AE17&lt;&gt;"",1,0))</f>
        <v>0</v>
      </c>
      <c r="AE14" s="42">
        <f>IF('Данные индикатора'!AG17="нет данных",1,IF('Условный расчет данных'!AF17&lt;&gt;"",1,0))</f>
        <v>0</v>
      </c>
      <c r="AF14" s="42">
        <f>IF('Данные индикатора'!AH17="нет данных",1,IF('Условный расчет данных'!AG17&lt;&gt;"",1,0))</f>
        <v>0</v>
      </c>
      <c r="AG14" s="42">
        <f>IF('Данные индикатора'!AI17="нет данных",1,IF('Условный расчет данных'!AH17&lt;&gt;"",1,0))</f>
        <v>0</v>
      </c>
      <c r="AH14" s="42">
        <f>IF('Данные индикатора'!AJ17="нет данных",1,IF('Условный расчет данных'!AI17&lt;&gt;"",1,0))</f>
        <v>0</v>
      </c>
      <c r="AI14" s="42">
        <f>IF('Данные индикатора'!AK17="нет данных",1,IF('Условный расчет данных'!AJ17&lt;&gt;"",1,0))</f>
        <v>0</v>
      </c>
      <c r="AJ14" s="42">
        <f>IF('Данные индикатора'!AL17="нет данных",1,IF('Условный расчет данных'!AK17&lt;&gt;"",1,0))</f>
        <v>0</v>
      </c>
      <c r="AK14" s="42">
        <f>IF('Данные индикатора'!AM17="нет данных",1,IF('Условный расчет данных'!AL17&lt;&gt;"",1,0))</f>
        <v>1</v>
      </c>
      <c r="AL14" s="42">
        <f>IF('Данные индикатора'!AN17="нет данных",1,IF('Условный расчет данных'!AM17&lt;&gt;"",1,0))</f>
        <v>0</v>
      </c>
      <c r="AM14" s="42">
        <f>IF('Данные индикатора'!AO17="нет данных",1,IF('Условный расчет данных'!AN17&lt;&gt;"",1,0))</f>
        <v>0</v>
      </c>
      <c r="AN14" s="42">
        <f>IF('Данные индикатора'!AP17="нет данных",1,IF('Условный расчет данных'!AO17&lt;&gt;"",1,0))</f>
        <v>0</v>
      </c>
      <c r="AO14" s="42">
        <f>IF('Данные индикатора'!AQ17="нет данных",1,IF('Условный расчет данных'!AS17&lt;&gt;"",1,0))</f>
        <v>0</v>
      </c>
      <c r="AP14" s="42">
        <f>IF('Данные индикатора'!AR17="нет данных",1,IF('Условный расчет данных'!AT17&lt;&gt;"",1,0))</f>
        <v>0</v>
      </c>
      <c r="AQ14" s="42">
        <f>IF('Данные индикатора'!AS17="нет данных",1,IF('Условный расчет данных'!AU17&lt;&gt;"",1,0))</f>
        <v>0</v>
      </c>
      <c r="AR14" s="42">
        <f>IF('Данные индикатора'!AT17="нет данных",1,IF('Условный расчет данных'!AS17&lt;&gt;"",1,0))</f>
        <v>0</v>
      </c>
      <c r="AS14" s="42">
        <f>IF('Данные индикатора'!AU17="нет данных",1,IF('Условный расчет данных'!AT17&lt;&gt;"",1,0))</f>
        <v>0</v>
      </c>
      <c r="AT14" s="42">
        <f>IF('Данные индикатора'!AV17="нет данных",1,IF('Условный расчет данных'!AU17&lt;&gt;"",1,0))</f>
        <v>0</v>
      </c>
      <c r="AU14" s="42">
        <f>IF('Данные индикатора'!AW17="нет данных",1,IF('Условный расчет данных'!AV17&lt;&gt;"",1,0))</f>
        <v>0</v>
      </c>
      <c r="AV14" s="42">
        <f>IF('Данные индикатора'!AX17="нет данных",1,IF('Условный расчет данных'!AW17&lt;&gt;"",1,0))</f>
        <v>0</v>
      </c>
      <c r="AW14" s="42">
        <f>IF('Данные индикатора'!AY17="нет данных",1,IF('Условный расчет данных'!AX17&lt;&gt;"",1,0))</f>
        <v>0</v>
      </c>
      <c r="AX14" s="42">
        <f>IF('Данные индикатора'!AZ17="нет данных",1,IF('Условный расчет данных'!AY17&lt;&gt;"",1,0))</f>
        <v>1</v>
      </c>
      <c r="AY14" s="42">
        <f>IF('Данные индикатора'!BA17="нет данных",1,IF('Условный расчет данных'!AZ17&lt;&gt;"",1,0))</f>
        <v>1</v>
      </c>
      <c r="AZ14" s="42">
        <f>IF('Данные индикатора'!BB17="нет данных",1,IF('Условный расчет данных'!BA17&lt;&gt;"",1,0))</f>
        <v>1</v>
      </c>
      <c r="BA14" s="42">
        <f>IF('Данные индикатора'!BC17="нет данных",1,IF('Условный расчет данных'!BB17&lt;&gt;"",1,0))</f>
        <v>1</v>
      </c>
      <c r="BB14" s="42">
        <f>IF('Данные индикатора'!BD17="нет данных",1,IF('Условный расчет данных'!BC17&lt;&gt;"",1,0))</f>
        <v>0</v>
      </c>
      <c r="BC14" s="42">
        <f>IF('Данные индикатора'!BE17="нет данных",1,IF('Условный расчет данных'!BD17&lt;&gt;"",1,0))</f>
        <v>0</v>
      </c>
      <c r="BD14" s="42">
        <f>IF('Данные индикатора'!BF17="нет данных",1,IF('Условный расчет данных'!BE17&lt;&gt;"",1,0))</f>
        <v>0</v>
      </c>
      <c r="BE14" s="42">
        <f>IF('Данные индикатора'!BG17="нет данных",1,IF('Условный расчет данных'!BF17&lt;&gt;"",1,0))</f>
        <v>0</v>
      </c>
      <c r="BF14" s="42">
        <f>IF('Данные индикатора'!BH17="нет данных",1,IF('Условный расчет данных'!BG17&lt;&gt;"",1,0))</f>
        <v>0</v>
      </c>
      <c r="BG14" s="42">
        <f>IF('Данные индикатора'!BI17="нет данных",1,IF('Условный расчет данных'!BH17&lt;&gt;"",1,0))</f>
        <v>0</v>
      </c>
      <c r="BH14" s="42">
        <f>IF('Данные индикатора'!BJ17="нет данных",1,IF('Условный расчет данных'!BI17&lt;&gt;"",1,0))</f>
        <v>0</v>
      </c>
      <c r="BI14" s="42">
        <f>IF('Данные индикатора'!BK17="нет данных",1,IF('Условный расчет данных'!BJ17&lt;&gt;"",1,0))</f>
        <v>0</v>
      </c>
      <c r="BJ14" s="42">
        <f>IF('Данные индикатора'!BL17="нет данных",1,IF('Условный расчет данных'!BK17&lt;&gt;"",1,0))</f>
        <v>0</v>
      </c>
      <c r="BK14" s="4">
        <f t="shared" ref="BK14:BK77" si="2">SUM(B14:BJ14)</f>
        <v>7</v>
      </c>
      <c r="BL14" s="44">
        <f t="shared" ref="BL14:BL77" si="3">BK14/54</f>
        <v>0.12962962962962962</v>
      </c>
    </row>
    <row r="15" spans="1:64" x14ac:dyDescent="0.25">
      <c r="A15" s="30" t="s">
        <v>68</v>
      </c>
      <c r="B15" s="42">
        <f>IF('Данные индикатора'!D18="нет данных",1,IF('Условный расчет данных'!C18&lt;&gt;"",1,0))</f>
        <v>0</v>
      </c>
      <c r="C15" s="42">
        <f>IF('Данные индикатора'!E18="нет данных",1,IF('Условный расчет данных'!D18&lt;&gt;"",1,0))</f>
        <v>0</v>
      </c>
      <c r="D15" s="42">
        <f>IF('Данные индикатора'!F18="нет данных",1,IF('Условный расчет данных'!E18&lt;&gt;"",1,0))</f>
        <v>0</v>
      </c>
      <c r="E15" s="42">
        <f>IF('Данные индикатора'!G18="нет данных",1,IF('Условный расчет данных'!F18&lt;&gt;"",1,0))</f>
        <v>0</v>
      </c>
      <c r="F15" s="42">
        <f>IF('Данные индикатора'!H18="нет данных",1,IF('Условный расчет данных'!G18&lt;&gt;"",1,0))</f>
        <v>0</v>
      </c>
      <c r="G15" s="42">
        <f>IF('Данные индикатора'!I18="нет данных",1,IF('Условный расчет данных'!H18&lt;&gt;"",1,0))</f>
        <v>1</v>
      </c>
      <c r="H15" s="42">
        <f>IF('Данные индикатора'!J18="нет данных",1,IF('Условный расчет данных'!I18&lt;&gt;"",1,0))</f>
        <v>1</v>
      </c>
      <c r="I15" s="42">
        <f>IF('Данные индикатора'!K18="нет данных",1,IF('Условный расчет данных'!J18&lt;&gt;"",1,0))</f>
        <v>0</v>
      </c>
      <c r="J15" s="42">
        <f>IF('Данные индикатора'!L18="нет данных",1,IF('Условный расчет данных'!K18&lt;&gt;"",1,0))</f>
        <v>0</v>
      </c>
      <c r="K15" s="42">
        <f>IF('Данные индикатора'!M18="нет данных",1,IF('Условный расчет данных'!L18&lt;&gt;"",1,0))</f>
        <v>0</v>
      </c>
      <c r="L15" s="42">
        <f>IF('Данные индикатора'!N18="нет данных",1,IF('Условный расчет данных'!M18&lt;&gt;"",1,0))</f>
        <v>0</v>
      </c>
      <c r="M15" s="42">
        <f>IF('Данные индикатора'!O18="нет данных",1,IF('Условный расчет данных'!N18&lt;&gt;"",1,0))</f>
        <v>0</v>
      </c>
      <c r="N15" s="42">
        <f>IF('Данные индикатора'!P18="нет данных",1,IF('Условный расчет данных'!O18&lt;&gt;"",1,0))</f>
        <v>0</v>
      </c>
      <c r="O15" s="42">
        <f>IF('Данные индикатора'!Q18="нет данных",1,IF('Условный расчет данных'!P18&lt;&gt;"",1,0))</f>
        <v>0</v>
      </c>
      <c r="P15" s="42">
        <f>IF('Данные индикатора'!R18="нет данных",1,IF('Условный расчет данных'!Q18&lt;&gt;"",1,0))</f>
        <v>0</v>
      </c>
      <c r="Q15" s="42">
        <f>IF('Данные индикатора'!S18="нет данных",1,IF('Условный расчет данных'!R18&lt;&gt;"",1,0))</f>
        <v>0</v>
      </c>
      <c r="R15" s="42">
        <f>IF('Данные индикатора'!T18="нет данных",1,IF('Условный расчет данных'!S18&lt;&gt;"",1,0))</f>
        <v>0</v>
      </c>
      <c r="S15" s="42">
        <f>IF('Данные индикатора'!U18="нет данных",1,IF('Условный расчет данных'!T18&lt;&gt;"",1,0))</f>
        <v>0</v>
      </c>
      <c r="T15" s="42">
        <f>IF('Данные индикатора'!V18="нет данных",1,IF('Условный расчет данных'!U18&lt;&gt;"",1,0))</f>
        <v>0</v>
      </c>
      <c r="U15" s="42">
        <f>IF('Данные индикатора'!W18="нет данных",1,IF('Условный расчет данных'!V18&lt;&gt;"",1,0))</f>
        <v>0</v>
      </c>
      <c r="V15" s="42">
        <f>IF('Данные индикатора'!X18="нет данных",1,IF('Условный расчет данных'!W18&lt;&gt;"",1,0))</f>
        <v>0</v>
      </c>
      <c r="W15" s="42">
        <f>IF('Данные индикатора'!Y18="нет данных",1,IF('Условный расчет данных'!X18&lt;&gt;"",1,0))</f>
        <v>0</v>
      </c>
      <c r="X15" s="42">
        <f>IF('Данные индикатора'!Z18="нет данных",1,IF('Условный расчет данных'!Y18&lt;&gt;"",1,0))</f>
        <v>0</v>
      </c>
      <c r="Y15" s="42">
        <f>IF('Данные индикатора'!AA18="нет данных",1,IF('Условный расчет данных'!Z18&lt;&gt;"",1,0))</f>
        <v>1</v>
      </c>
      <c r="Z15" s="42">
        <f>IF('Данные индикатора'!AB18="нет данных",1,IF('Условный расчет данных'!AA18&lt;&gt;"",1,0))</f>
        <v>0</v>
      </c>
      <c r="AA15" s="42">
        <f>IF('Данные индикатора'!AC18="нет данных",1,IF('Условный расчет данных'!AB18&lt;&gt;"",1,0))</f>
        <v>0</v>
      </c>
      <c r="AB15" s="42">
        <f>IF('Данные индикатора'!AD18="нет данных",1,IF('Условный расчет данных'!AC18&lt;&gt;"",1,0))</f>
        <v>0</v>
      </c>
      <c r="AC15" s="42">
        <f>IF('Данные индикатора'!AE18="нет данных",1,IF('Условный расчет данных'!AD18&lt;&gt;"",1,0))</f>
        <v>0</v>
      </c>
      <c r="AD15" s="42">
        <f>IF('Данные индикатора'!AF18="нет данных",1,IF('Условный расчет данных'!AE18&lt;&gt;"",1,0))</f>
        <v>0</v>
      </c>
      <c r="AE15" s="42">
        <f>IF('Данные индикатора'!AG18="нет данных",1,IF('Условный расчет данных'!AF18&lt;&gt;"",1,0))</f>
        <v>0</v>
      </c>
      <c r="AF15" s="42">
        <f>IF('Данные индикатора'!AH18="нет данных",1,IF('Условный расчет данных'!AG18&lt;&gt;"",1,0))</f>
        <v>0</v>
      </c>
      <c r="AG15" s="42">
        <f>IF('Данные индикатора'!AI18="нет данных",1,IF('Условный расчет данных'!AH18&lt;&gt;"",1,0))</f>
        <v>0</v>
      </c>
      <c r="AH15" s="42">
        <f>IF('Данные индикатора'!AJ18="нет данных",1,IF('Условный расчет данных'!AI18&lt;&gt;"",1,0))</f>
        <v>0</v>
      </c>
      <c r="AI15" s="42">
        <f>IF('Данные индикатора'!AK18="нет данных",1,IF('Условный расчет данных'!AJ18&lt;&gt;"",1,0))</f>
        <v>0</v>
      </c>
      <c r="AJ15" s="42">
        <f>IF('Данные индикатора'!AL18="нет данных",1,IF('Условный расчет данных'!AK18&lt;&gt;"",1,0))</f>
        <v>0</v>
      </c>
      <c r="AK15" s="42">
        <f>IF('Данные индикатора'!AM18="нет данных",1,IF('Условный расчет данных'!AL18&lt;&gt;"",1,0))</f>
        <v>1</v>
      </c>
      <c r="AL15" s="42">
        <f>IF('Данные индикатора'!AN18="нет данных",1,IF('Условный расчет данных'!AM18&lt;&gt;"",1,0))</f>
        <v>0</v>
      </c>
      <c r="AM15" s="42">
        <f>IF('Данные индикатора'!AO18="нет данных",1,IF('Условный расчет данных'!AN18&lt;&gt;"",1,0))</f>
        <v>0</v>
      </c>
      <c r="AN15" s="42">
        <f>IF('Данные индикатора'!AP18="нет данных",1,IF('Условный расчет данных'!AO18&lt;&gt;"",1,0))</f>
        <v>0</v>
      </c>
      <c r="AO15" s="42">
        <f>IF('Данные индикатора'!AQ18="нет данных",1,IF('Условный расчет данных'!AS18&lt;&gt;"",1,0))</f>
        <v>0</v>
      </c>
      <c r="AP15" s="42">
        <f>IF('Данные индикатора'!AR18="нет данных",1,IF('Условный расчет данных'!AT18&lt;&gt;"",1,0))</f>
        <v>0</v>
      </c>
      <c r="AQ15" s="42">
        <f>IF('Данные индикатора'!AS18="нет данных",1,IF('Условный расчет данных'!AU18&lt;&gt;"",1,0))</f>
        <v>0</v>
      </c>
      <c r="AR15" s="42">
        <f>IF('Данные индикатора'!AT18="нет данных",1,IF('Условный расчет данных'!AS18&lt;&gt;"",1,0))</f>
        <v>0</v>
      </c>
      <c r="AS15" s="42">
        <f>IF('Данные индикатора'!AU18="нет данных",1,IF('Условный расчет данных'!AT18&lt;&gt;"",1,0))</f>
        <v>0</v>
      </c>
      <c r="AT15" s="42">
        <f>IF('Данные индикатора'!AV18="нет данных",1,IF('Условный расчет данных'!AU18&lt;&gt;"",1,0))</f>
        <v>0</v>
      </c>
      <c r="AU15" s="42">
        <f>IF('Данные индикатора'!AW18="нет данных",1,IF('Условный расчет данных'!AV18&lt;&gt;"",1,0))</f>
        <v>0</v>
      </c>
      <c r="AV15" s="42">
        <f>IF('Данные индикатора'!AX18="нет данных",1,IF('Условный расчет данных'!AW18&lt;&gt;"",1,0))</f>
        <v>0</v>
      </c>
      <c r="AW15" s="42">
        <f>IF('Данные индикатора'!AY18="нет данных",1,IF('Условный расчет данных'!AX18&lt;&gt;"",1,0))</f>
        <v>0</v>
      </c>
      <c r="AX15" s="42">
        <f>IF('Данные индикатора'!AZ18="нет данных",1,IF('Условный расчет данных'!AY18&lt;&gt;"",1,0))</f>
        <v>1</v>
      </c>
      <c r="AY15" s="42">
        <f>IF('Данные индикатора'!BA18="нет данных",1,IF('Условный расчет данных'!AZ18&lt;&gt;"",1,0))</f>
        <v>1</v>
      </c>
      <c r="AZ15" s="42">
        <f>IF('Данные индикатора'!BB18="нет данных",1,IF('Условный расчет данных'!BA18&lt;&gt;"",1,0))</f>
        <v>1</v>
      </c>
      <c r="BA15" s="42">
        <f>IF('Данные индикатора'!BC18="нет данных",1,IF('Условный расчет данных'!BB18&lt;&gt;"",1,0))</f>
        <v>1</v>
      </c>
      <c r="BB15" s="42">
        <f>IF('Данные индикатора'!BD18="нет данных",1,IF('Условный расчет данных'!BC18&lt;&gt;"",1,0))</f>
        <v>0</v>
      </c>
      <c r="BC15" s="42">
        <f>IF('Данные индикатора'!BE18="нет данных",1,IF('Условный расчет данных'!BD18&lt;&gt;"",1,0))</f>
        <v>0</v>
      </c>
      <c r="BD15" s="42">
        <f>IF('Данные индикатора'!BF18="нет данных",1,IF('Условный расчет данных'!BE18&lt;&gt;"",1,0))</f>
        <v>0</v>
      </c>
      <c r="BE15" s="42">
        <f>IF('Данные индикатора'!BG18="нет данных",1,IF('Условный расчет данных'!BF18&lt;&gt;"",1,0))</f>
        <v>0</v>
      </c>
      <c r="BF15" s="42">
        <f>IF('Данные индикатора'!BH18="нет данных",1,IF('Условный расчет данных'!BG18&lt;&gt;"",1,0))</f>
        <v>0</v>
      </c>
      <c r="BG15" s="42">
        <f>IF('Данные индикатора'!BI18="нет данных",1,IF('Условный расчет данных'!BH18&lt;&gt;"",1,0))</f>
        <v>0</v>
      </c>
      <c r="BH15" s="42">
        <f>IF('Данные индикатора'!BJ18="нет данных",1,IF('Условный расчет данных'!BI18&lt;&gt;"",1,0))</f>
        <v>0</v>
      </c>
      <c r="BI15" s="42">
        <f>IF('Данные индикатора'!BK18="нет данных",1,IF('Условный расчет данных'!BJ18&lt;&gt;"",1,0))</f>
        <v>0</v>
      </c>
      <c r="BJ15" s="42">
        <f>IF('Данные индикатора'!BL18="нет данных",1,IF('Условный расчет данных'!BK18&lt;&gt;"",1,0))</f>
        <v>0</v>
      </c>
      <c r="BK15" s="4">
        <f t="shared" si="2"/>
        <v>8</v>
      </c>
      <c r="BL15" s="44">
        <f t="shared" si="3"/>
        <v>0.14814814814814814</v>
      </c>
    </row>
    <row r="16" spans="1:64" x14ac:dyDescent="0.25">
      <c r="A16" s="30" t="s">
        <v>61</v>
      </c>
      <c r="B16" s="42">
        <f>IF('Данные индикатора'!D19="нет данных",1,IF('Условный расчет данных'!C19&lt;&gt;"",1,0))</f>
        <v>0</v>
      </c>
      <c r="C16" s="42">
        <f>IF('Данные индикатора'!E19="нет данных",1,IF('Условный расчет данных'!D19&lt;&gt;"",1,0))</f>
        <v>0</v>
      </c>
      <c r="D16" s="42">
        <f>IF('Данные индикатора'!F19="нет данных",1,IF('Условный расчет данных'!E19&lt;&gt;"",1,0))</f>
        <v>0</v>
      </c>
      <c r="E16" s="42">
        <f>IF('Данные индикатора'!G19="нет данных",1,IF('Условный расчет данных'!F19&lt;&gt;"",1,0))</f>
        <v>0</v>
      </c>
      <c r="F16" s="42">
        <f>IF('Данные индикатора'!H19="нет данных",1,IF('Условный расчет данных'!G19&lt;&gt;"",1,0))</f>
        <v>0</v>
      </c>
      <c r="G16" s="42">
        <f>IF('Данные индикатора'!I19="нет данных",1,IF('Условный расчет данных'!H19&lt;&gt;"",1,0))</f>
        <v>0</v>
      </c>
      <c r="H16" s="42">
        <f>IF('Данные индикатора'!J19="нет данных",1,IF('Условный расчет данных'!I19&lt;&gt;"",1,0))</f>
        <v>1</v>
      </c>
      <c r="I16" s="42">
        <f>IF('Данные индикатора'!K19="нет данных",1,IF('Условный расчет данных'!J19&lt;&gt;"",1,0))</f>
        <v>0</v>
      </c>
      <c r="J16" s="42">
        <f>IF('Данные индикатора'!L19="нет данных",1,IF('Условный расчет данных'!K19&lt;&gt;"",1,0))</f>
        <v>0</v>
      </c>
      <c r="K16" s="42">
        <f>IF('Данные индикатора'!M19="нет данных",1,IF('Условный расчет данных'!L19&lt;&gt;"",1,0))</f>
        <v>0</v>
      </c>
      <c r="L16" s="42">
        <f>IF('Данные индикатора'!N19="нет данных",1,IF('Условный расчет данных'!M19&lt;&gt;"",1,0))</f>
        <v>0</v>
      </c>
      <c r="M16" s="42">
        <f>IF('Данные индикатора'!O19="нет данных",1,IF('Условный расчет данных'!N19&lt;&gt;"",1,0))</f>
        <v>0</v>
      </c>
      <c r="N16" s="42">
        <f>IF('Данные индикатора'!P19="нет данных",1,IF('Условный расчет данных'!O19&lt;&gt;"",1,0))</f>
        <v>0</v>
      </c>
      <c r="O16" s="42">
        <f>IF('Данные индикатора'!Q19="нет данных",1,IF('Условный расчет данных'!P19&lt;&gt;"",1,0))</f>
        <v>0</v>
      </c>
      <c r="P16" s="42">
        <f>IF('Данные индикатора'!R19="нет данных",1,IF('Условный расчет данных'!Q19&lt;&gt;"",1,0))</f>
        <v>0</v>
      </c>
      <c r="Q16" s="42">
        <f>IF('Данные индикатора'!S19="нет данных",1,IF('Условный расчет данных'!R19&lt;&gt;"",1,0))</f>
        <v>0</v>
      </c>
      <c r="R16" s="42">
        <f>IF('Данные индикатора'!T19="нет данных",1,IF('Условный расчет данных'!S19&lt;&gt;"",1,0))</f>
        <v>0</v>
      </c>
      <c r="S16" s="42">
        <f>IF('Данные индикатора'!U19="нет данных",1,IF('Условный расчет данных'!T19&lt;&gt;"",1,0))</f>
        <v>0</v>
      </c>
      <c r="T16" s="42">
        <f>IF('Данные индикатора'!V19="нет данных",1,IF('Условный расчет данных'!U19&lt;&gt;"",1,0))</f>
        <v>0</v>
      </c>
      <c r="U16" s="42">
        <f>IF('Данные индикатора'!W19="нет данных",1,IF('Условный расчет данных'!V19&lt;&gt;"",1,0))</f>
        <v>0</v>
      </c>
      <c r="V16" s="42">
        <f>IF('Данные индикатора'!X19="нет данных",1,IF('Условный расчет данных'!W19&lt;&gt;"",1,0))</f>
        <v>0</v>
      </c>
      <c r="W16" s="42">
        <f>IF('Данные индикатора'!Y19="нет данных",1,IF('Условный расчет данных'!X19&lt;&gt;"",1,0))</f>
        <v>0</v>
      </c>
      <c r="X16" s="42">
        <f>IF('Данные индикатора'!Z19="нет данных",1,IF('Условный расчет данных'!Y19&lt;&gt;"",1,0))</f>
        <v>0</v>
      </c>
      <c r="Y16" s="42">
        <f>IF('Данные индикатора'!AA19="нет данных",1,IF('Условный расчет данных'!Z19&lt;&gt;"",1,0))</f>
        <v>1</v>
      </c>
      <c r="Z16" s="42">
        <f>IF('Данные индикатора'!AB19="нет данных",1,IF('Условный расчет данных'!AA19&lt;&gt;"",1,0))</f>
        <v>0</v>
      </c>
      <c r="AA16" s="42">
        <f>IF('Данные индикатора'!AC19="нет данных",1,IF('Условный расчет данных'!AB19&lt;&gt;"",1,0))</f>
        <v>0</v>
      </c>
      <c r="AB16" s="42">
        <f>IF('Данные индикатора'!AD19="нет данных",1,IF('Условный расчет данных'!AC19&lt;&gt;"",1,0))</f>
        <v>0</v>
      </c>
      <c r="AC16" s="42">
        <f>IF('Данные индикатора'!AE19="нет данных",1,IF('Условный расчет данных'!AD19&lt;&gt;"",1,0))</f>
        <v>0</v>
      </c>
      <c r="AD16" s="42">
        <f>IF('Данные индикатора'!AF19="нет данных",1,IF('Условный расчет данных'!AE19&lt;&gt;"",1,0))</f>
        <v>0</v>
      </c>
      <c r="AE16" s="42">
        <f>IF('Данные индикатора'!AG19="нет данных",1,IF('Условный расчет данных'!AF19&lt;&gt;"",1,0))</f>
        <v>0</v>
      </c>
      <c r="AF16" s="42">
        <f>IF('Данные индикатора'!AH19="нет данных",1,IF('Условный расчет данных'!AG19&lt;&gt;"",1,0))</f>
        <v>0</v>
      </c>
      <c r="AG16" s="42">
        <f>IF('Данные индикатора'!AI19="нет данных",1,IF('Условный расчет данных'!AH19&lt;&gt;"",1,0))</f>
        <v>0</v>
      </c>
      <c r="AH16" s="42">
        <f>IF('Данные индикатора'!AJ19="нет данных",1,IF('Условный расчет данных'!AI19&lt;&gt;"",1,0))</f>
        <v>0</v>
      </c>
      <c r="AI16" s="42">
        <f>IF('Данные индикатора'!AK19="нет данных",1,IF('Условный расчет данных'!AJ19&lt;&gt;"",1,0))</f>
        <v>0</v>
      </c>
      <c r="AJ16" s="42">
        <f>IF('Данные индикатора'!AL19="нет данных",1,IF('Условный расчет данных'!AK19&lt;&gt;"",1,0))</f>
        <v>0</v>
      </c>
      <c r="AK16" s="42">
        <f>IF('Данные индикатора'!AM19="нет данных",1,IF('Условный расчет данных'!AL19&lt;&gt;"",1,0))</f>
        <v>1</v>
      </c>
      <c r="AL16" s="42">
        <f>IF('Данные индикатора'!AN19="нет данных",1,IF('Условный расчет данных'!AM19&lt;&gt;"",1,0))</f>
        <v>0</v>
      </c>
      <c r="AM16" s="42">
        <f>IF('Данные индикатора'!AO19="нет данных",1,IF('Условный расчет данных'!AN19&lt;&gt;"",1,0))</f>
        <v>0</v>
      </c>
      <c r="AN16" s="42">
        <f>IF('Данные индикатора'!AP19="нет данных",1,IF('Условный расчет данных'!AO19&lt;&gt;"",1,0))</f>
        <v>0</v>
      </c>
      <c r="AO16" s="42">
        <f>IF('Данные индикатора'!AQ19="нет данных",1,IF('Условный расчет данных'!AS19&lt;&gt;"",1,0))</f>
        <v>0</v>
      </c>
      <c r="AP16" s="42">
        <f>IF('Данные индикатора'!AR19="нет данных",1,IF('Условный расчет данных'!AT19&lt;&gt;"",1,0))</f>
        <v>0</v>
      </c>
      <c r="AQ16" s="42">
        <f>IF('Данные индикатора'!AS19="нет данных",1,IF('Условный расчет данных'!AU19&lt;&gt;"",1,0))</f>
        <v>0</v>
      </c>
      <c r="AR16" s="42">
        <f>IF('Данные индикатора'!AT19="нет данных",1,IF('Условный расчет данных'!AS19&lt;&gt;"",1,0))</f>
        <v>0</v>
      </c>
      <c r="AS16" s="42">
        <f>IF('Данные индикатора'!AU19="нет данных",1,IF('Условный расчет данных'!AT19&lt;&gt;"",1,0))</f>
        <v>0</v>
      </c>
      <c r="AT16" s="42">
        <f>IF('Данные индикатора'!AV19="нет данных",1,IF('Условный расчет данных'!AU19&lt;&gt;"",1,0))</f>
        <v>0</v>
      </c>
      <c r="AU16" s="42">
        <f>IF('Данные индикатора'!AW19="нет данных",1,IF('Условный расчет данных'!AV19&lt;&gt;"",1,0))</f>
        <v>0</v>
      </c>
      <c r="AV16" s="42">
        <f>IF('Данные индикатора'!AX19="нет данных",1,IF('Условный расчет данных'!AW19&lt;&gt;"",1,0))</f>
        <v>0</v>
      </c>
      <c r="AW16" s="42">
        <f>IF('Данные индикатора'!AY19="нет данных",1,IF('Условный расчет данных'!AX19&lt;&gt;"",1,0))</f>
        <v>0</v>
      </c>
      <c r="AX16" s="42">
        <f>IF('Данные индикатора'!AZ19="нет данных",1,IF('Условный расчет данных'!AY19&lt;&gt;"",1,0))</f>
        <v>1</v>
      </c>
      <c r="AY16" s="42">
        <f>IF('Данные индикатора'!BA19="нет данных",1,IF('Условный расчет данных'!AZ19&lt;&gt;"",1,0))</f>
        <v>1</v>
      </c>
      <c r="AZ16" s="42">
        <f>IF('Данные индикатора'!BB19="нет данных",1,IF('Условный расчет данных'!BA19&lt;&gt;"",1,0))</f>
        <v>1</v>
      </c>
      <c r="BA16" s="42">
        <f>IF('Данные индикатора'!BC19="нет данных",1,IF('Условный расчет данных'!BB19&lt;&gt;"",1,0))</f>
        <v>1</v>
      </c>
      <c r="BB16" s="42">
        <f>IF('Данные индикатора'!BD19="нет данных",1,IF('Условный расчет данных'!BC19&lt;&gt;"",1,0))</f>
        <v>0</v>
      </c>
      <c r="BC16" s="42">
        <f>IF('Данные индикатора'!BE19="нет данных",1,IF('Условный расчет данных'!BD19&lt;&gt;"",1,0))</f>
        <v>0</v>
      </c>
      <c r="BD16" s="42">
        <f>IF('Данные индикатора'!BF19="нет данных",1,IF('Условный расчет данных'!BE19&lt;&gt;"",1,0))</f>
        <v>0</v>
      </c>
      <c r="BE16" s="42">
        <f>IF('Данные индикатора'!BG19="нет данных",1,IF('Условный расчет данных'!BF19&lt;&gt;"",1,0))</f>
        <v>0</v>
      </c>
      <c r="BF16" s="42">
        <f>IF('Данные индикатора'!BH19="нет данных",1,IF('Условный расчет данных'!BG19&lt;&gt;"",1,0))</f>
        <v>0</v>
      </c>
      <c r="BG16" s="42">
        <f>IF('Данные индикатора'!BI19="нет данных",1,IF('Условный расчет данных'!BH19&lt;&gt;"",1,0))</f>
        <v>0</v>
      </c>
      <c r="BH16" s="42">
        <f>IF('Данные индикатора'!BJ19="нет данных",1,IF('Условный расчет данных'!BI19&lt;&gt;"",1,0))</f>
        <v>0</v>
      </c>
      <c r="BI16" s="42">
        <f>IF('Данные индикатора'!BK19="нет данных",1,IF('Условный расчет данных'!BJ19&lt;&gt;"",1,0))</f>
        <v>0</v>
      </c>
      <c r="BJ16" s="42">
        <f>IF('Данные индикатора'!BL19="нет данных",1,IF('Условный расчет данных'!BK19&lt;&gt;"",1,0))</f>
        <v>0</v>
      </c>
      <c r="BK16" s="4">
        <f t="shared" si="2"/>
        <v>7</v>
      </c>
      <c r="BL16" s="44">
        <f t="shared" si="3"/>
        <v>0.12962962962962962</v>
      </c>
    </row>
    <row r="17" spans="1:64" x14ac:dyDescent="0.25">
      <c r="A17" s="30" t="s">
        <v>62</v>
      </c>
      <c r="B17" s="42">
        <f>IF('Данные индикатора'!D20="нет данных",1,IF('Условный расчет данных'!C20&lt;&gt;"",1,0))</f>
        <v>0</v>
      </c>
      <c r="C17" s="42">
        <f>IF('Данные индикатора'!E20="нет данных",1,IF('Условный расчет данных'!D20&lt;&gt;"",1,0))</f>
        <v>0</v>
      </c>
      <c r="D17" s="42">
        <f>IF('Данные индикатора'!F20="нет данных",1,IF('Условный расчет данных'!E20&lt;&gt;"",1,0))</f>
        <v>0</v>
      </c>
      <c r="E17" s="42">
        <f>IF('Данные индикатора'!G20="нет данных",1,IF('Условный расчет данных'!F20&lt;&gt;"",1,0))</f>
        <v>0</v>
      </c>
      <c r="F17" s="42">
        <f>IF('Данные индикатора'!H20="нет данных",1,IF('Условный расчет данных'!G20&lt;&gt;"",1,0))</f>
        <v>0</v>
      </c>
      <c r="G17" s="42">
        <f>IF('Данные индикатора'!I20="нет данных",1,IF('Условный расчет данных'!H20&lt;&gt;"",1,0))</f>
        <v>0</v>
      </c>
      <c r="H17" s="42">
        <f>IF('Данные индикатора'!J20="нет данных",1,IF('Условный расчет данных'!I20&lt;&gt;"",1,0))</f>
        <v>1</v>
      </c>
      <c r="I17" s="42">
        <f>IF('Данные индикатора'!K20="нет данных",1,IF('Условный расчет данных'!J20&lt;&gt;"",1,0))</f>
        <v>0</v>
      </c>
      <c r="J17" s="42">
        <f>IF('Данные индикатора'!L20="нет данных",1,IF('Условный расчет данных'!K20&lt;&gt;"",1,0))</f>
        <v>0</v>
      </c>
      <c r="K17" s="42">
        <f>IF('Данные индикатора'!M20="нет данных",1,IF('Условный расчет данных'!L20&lt;&gt;"",1,0))</f>
        <v>0</v>
      </c>
      <c r="L17" s="42">
        <f>IF('Данные индикатора'!N20="нет данных",1,IF('Условный расчет данных'!M20&lt;&gt;"",1,0))</f>
        <v>0</v>
      </c>
      <c r="M17" s="42">
        <f>IF('Данные индикатора'!O20="нет данных",1,IF('Условный расчет данных'!N20&lt;&gt;"",1,0))</f>
        <v>0</v>
      </c>
      <c r="N17" s="42">
        <f>IF('Данные индикатора'!P20="нет данных",1,IF('Условный расчет данных'!O20&lt;&gt;"",1,0))</f>
        <v>0</v>
      </c>
      <c r="O17" s="42">
        <f>IF('Данные индикатора'!Q20="нет данных",1,IF('Условный расчет данных'!P20&lt;&gt;"",1,0))</f>
        <v>0</v>
      </c>
      <c r="P17" s="42">
        <f>IF('Данные индикатора'!R20="нет данных",1,IF('Условный расчет данных'!Q20&lt;&gt;"",1,0))</f>
        <v>0</v>
      </c>
      <c r="Q17" s="42">
        <f>IF('Данные индикатора'!S20="нет данных",1,IF('Условный расчет данных'!R20&lt;&gt;"",1,0))</f>
        <v>0</v>
      </c>
      <c r="R17" s="42">
        <f>IF('Данные индикатора'!T20="нет данных",1,IF('Условный расчет данных'!S20&lt;&gt;"",1,0))</f>
        <v>0</v>
      </c>
      <c r="S17" s="42">
        <f>IF('Данные индикатора'!U20="нет данных",1,IF('Условный расчет данных'!T20&lt;&gt;"",1,0))</f>
        <v>0</v>
      </c>
      <c r="T17" s="42">
        <f>IF('Данные индикатора'!V20="нет данных",1,IF('Условный расчет данных'!U20&lt;&gt;"",1,0))</f>
        <v>0</v>
      </c>
      <c r="U17" s="42">
        <f>IF('Данные индикатора'!W20="нет данных",1,IF('Условный расчет данных'!V20&lt;&gt;"",1,0))</f>
        <v>0</v>
      </c>
      <c r="V17" s="42">
        <f>IF('Данные индикатора'!X20="нет данных",1,IF('Условный расчет данных'!W20&lt;&gt;"",1,0))</f>
        <v>0</v>
      </c>
      <c r="W17" s="42">
        <f>IF('Данные индикатора'!Y20="нет данных",1,IF('Условный расчет данных'!X20&lt;&gt;"",1,0))</f>
        <v>0</v>
      </c>
      <c r="X17" s="42">
        <f>IF('Данные индикатора'!Z20="нет данных",1,IF('Условный расчет данных'!Y20&lt;&gt;"",1,0))</f>
        <v>0</v>
      </c>
      <c r="Y17" s="42">
        <f>IF('Данные индикатора'!AA20="нет данных",1,IF('Условный расчет данных'!Z20&lt;&gt;"",1,0))</f>
        <v>1</v>
      </c>
      <c r="Z17" s="42">
        <f>IF('Данные индикатора'!AB20="нет данных",1,IF('Условный расчет данных'!AA20&lt;&gt;"",1,0))</f>
        <v>0</v>
      </c>
      <c r="AA17" s="42">
        <f>IF('Данные индикатора'!AC20="нет данных",1,IF('Условный расчет данных'!AB20&lt;&gt;"",1,0))</f>
        <v>0</v>
      </c>
      <c r="AB17" s="42">
        <f>IF('Данные индикатора'!AD20="нет данных",1,IF('Условный расчет данных'!AC20&lt;&gt;"",1,0))</f>
        <v>0</v>
      </c>
      <c r="AC17" s="42">
        <f>IF('Данные индикатора'!AE20="нет данных",1,IF('Условный расчет данных'!AD20&lt;&gt;"",1,0))</f>
        <v>0</v>
      </c>
      <c r="AD17" s="42">
        <f>IF('Данные индикатора'!AF20="нет данных",1,IF('Условный расчет данных'!AE20&lt;&gt;"",1,0))</f>
        <v>0</v>
      </c>
      <c r="AE17" s="42">
        <f>IF('Данные индикатора'!AG20="нет данных",1,IF('Условный расчет данных'!AF20&lt;&gt;"",1,0))</f>
        <v>0</v>
      </c>
      <c r="AF17" s="42">
        <f>IF('Данные индикатора'!AH20="нет данных",1,IF('Условный расчет данных'!AG20&lt;&gt;"",1,0))</f>
        <v>0</v>
      </c>
      <c r="AG17" s="42">
        <f>IF('Данные индикатора'!AI20="нет данных",1,IF('Условный расчет данных'!AH20&lt;&gt;"",1,0))</f>
        <v>0</v>
      </c>
      <c r="AH17" s="42">
        <f>IF('Данные индикатора'!AJ20="нет данных",1,IF('Условный расчет данных'!AI20&lt;&gt;"",1,0))</f>
        <v>0</v>
      </c>
      <c r="AI17" s="42">
        <f>IF('Данные индикатора'!AK20="нет данных",1,IF('Условный расчет данных'!AJ20&lt;&gt;"",1,0))</f>
        <v>0</v>
      </c>
      <c r="AJ17" s="42">
        <f>IF('Данные индикатора'!AL20="нет данных",1,IF('Условный расчет данных'!AK20&lt;&gt;"",1,0))</f>
        <v>0</v>
      </c>
      <c r="AK17" s="42">
        <f>IF('Данные индикатора'!AM20="нет данных",1,IF('Условный расчет данных'!AL20&lt;&gt;"",1,0))</f>
        <v>1</v>
      </c>
      <c r="AL17" s="42">
        <f>IF('Данные индикатора'!AN20="нет данных",1,IF('Условный расчет данных'!AM20&lt;&gt;"",1,0))</f>
        <v>0</v>
      </c>
      <c r="AM17" s="42">
        <f>IF('Данные индикатора'!AO20="нет данных",1,IF('Условный расчет данных'!AN20&lt;&gt;"",1,0))</f>
        <v>0</v>
      </c>
      <c r="AN17" s="42">
        <f>IF('Данные индикатора'!AP20="нет данных",1,IF('Условный расчет данных'!AO20&lt;&gt;"",1,0))</f>
        <v>0</v>
      </c>
      <c r="AO17" s="42">
        <f>IF('Данные индикатора'!AQ20="нет данных",1,IF('Условный расчет данных'!AS20&lt;&gt;"",1,0))</f>
        <v>0</v>
      </c>
      <c r="AP17" s="42">
        <f>IF('Данные индикатора'!AR20="нет данных",1,IF('Условный расчет данных'!AT20&lt;&gt;"",1,0))</f>
        <v>0</v>
      </c>
      <c r="AQ17" s="42">
        <f>IF('Данные индикатора'!AS20="нет данных",1,IF('Условный расчет данных'!AU20&lt;&gt;"",1,0))</f>
        <v>0</v>
      </c>
      <c r="AR17" s="42">
        <f>IF('Данные индикатора'!AT20="нет данных",1,IF('Условный расчет данных'!AS20&lt;&gt;"",1,0))</f>
        <v>0</v>
      </c>
      <c r="AS17" s="42">
        <f>IF('Данные индикатора'!AU20="нет данных",1,IF('Условный расчет данных'!AT20&lt;&gt;"",1,0))</f>
        <v>0</v>
      </c>
      <c r="AT17" s="42">
        <f>IF('Данные индикатора'!AV20="нет данных",1,IF('Условный расчет данных'!AU20&lt;&gt;"",1,0))</f>
        <v>0</v>
      </c>
      <c r="AU17" s="42">
        <f>IF('Данные индикатора'!AW20="нет данных",1,IF('Условный расчет данных'!AV20&lt;&gt;"",1,0))</f>
        <v>0</v>
      </c>
      <c r="AV17" s="42">
        <f>IF('Данные индикатора'!AX20="нет данных",1,IF('Условный расчет данных'!AW20&lt;&gt;"",1,0))</f>
        <v>0</v>
      </c>
      <c r="AW17" s="42">
        <f>IF('Данные индикатора'!AY20="нет данных",1,IF('Условный расчет данных'!AX20&lt;&gt;"",1,0))</f>
        <v>0</v>
      </c>
      <c r="AX17" s="42">
        <f>IF('Данные индикатора'!AZ20="нет данных",1,IF('Условный расчет данных'!AY20&lt;&gt;"",1,0))</f>
        <v>1</v>
      </c>
      <c r="AY17" s="42">
        <f>IF('Данные индикатора'!BA20="нет данных",1,IF('Условный расчет данных'!AZ20&lt;&gt;"",1,0))</f>
        <v>1</v>
      </c>
      <c r="AZ17" s="42">
        <f>IF('Данные индикатора'!BB20="нет данных",1,IF('Условный расчет данных'!BA20&lt;&gt;"",1,0))</f>
        <v>1</v>
      </c>
      <c r="BA17" s="42">
        <f>IF('Данные индикатора'!BC20="нет данных",1,IF('Условный расчет данных'!BB20&lt;&gt;"",1,0))</f>
        <v>1</v>
      </c>
      <c r="BB17" s="42">
        <f>IF('Данные индикатора'!BD20="нет данных",1,IF('Условный расчет данных'!BC20&lt;&gt;"",1,0))</f>
        <v>0</v>
      </c>
      <c r="BC17" s="42">
        <f>IF('Данные индикатора'!BE20="нет данных",1,IF('Условный расчет данных'!BD20&lt;&gt;"",1,0))</f>
        <v>0</v>
      </c>
      <c r="BD17" s="42">
        <f>IF('Данные индикатора'!BF20="нет данных",1,IF('Условный расчет данных'!BE20&lt;&gt;"",1,0))</f>
        <v>0</v>
      </c>
      <c r="BE17" s="42">
        <f>IF('Данные индикатора'!BG20="нет данных",1,IF('Условный расчет данных'!BF20&lt;&gt;"",1,0))</f>
        <v>0</v>
      </c>
      <c r="BF17" s="42">
        <f>IF('Данные индикатора'!BH20="нет данных",1,IF('Условный расчет данных'!BG20&lt;&gt;"",1,0))</f>
        <v>0</v>
      </c>
      <c r="BG17" s="42">
        <f>IF('Данные индикатора'!BI20="нет данных",1,IF('Условный расчет данных'!BH20&lt;&gt;"",1,0))</f>
        <v>0</v>
      </c>
      <c r="BH17" s="42">
        <f>IF('Данные индикатора'!BJ20="нет данных",1,IF('Условный расчет данных'!BI20&lt;&gt;"",1,0))</f>
        <v>0</v>
      </c>
      <c r="BI17" s="42">
        <f>IF('Данные индикатора'!BK20="нет данных",1,IF('Условный расчет данных'!BJ20&lt;&gt;"",1,0))</f>
        <v>0</v>
      </c>
      <c r="BJ17" s="42">
        <f>IF('Данные индикатора'!BL20="нет данных",1,IF('Условный расчет данных'!BK20&lt;&gt;"",1,0))</f>
        <v>0</v>
      </c>
      <c r="BK17" s="4">
        <f t="shared" si="2"/>
        <v>7</v>
      </c>
      <c r="BL17" s="44">
        <f t="shared" si="3"/>
        <v>0.12962962962962962</v>
      </c>
    </row>
    <row r="18" spans="1:64" x14ac:dyDescent="0.25">
      <c r="A18" s="30" t="s">
        <v>63</v>
      </c>
      <c r="B18" s="42">
        <f>IF('Данные индикатора'!D21="нет данных",1,IF('Условный расчет данных'!C21&lt;&gt;"",1,0))</f>
        <v>0</v>
      </c>
      <c r="C18" s="42">
        <f>IF('Данные индикатора'!E21="нет данных",1,IF('Условный расчет данных'!D21&lt;&gt;"",1,0))</f>
        <v>0</v>
      </c>
      <c r="D18" s="42">
        <f>IF('Данные индикатора'!F21="нет данных",1,IF('Условный расчет данных'!E21&lt;&gt;"",1,0))</f>
        <v>0</v>
      </c>
      <c r="E18" s="42">
        <f>IF('Данные индикатора'!G21="нет данных",1,IF('Условный расчет данных'!F21&lt;&gt;"",1,0))</f>
        <v>0</v>
      </c>
      <c r="F18" s="42">
        <f>IF('Данные индикатора'!H21="нет данных",1,IF('Условный расчет данных'!G21&lt;&gt;"",1,0))</f>
        <v>0</v>
      </c>
      <c r="G18" s="42">
        <f>IF('Данные индикатора'!I21="нет данных",1,IF('Условный расчет данных'!H21&lt;&gt;"",1,0))</f>
        <v>0</v>
      </c>
      <c r="H18" s="42">
        <f>IF('Данные индикатора'!J21="нет данных",1,IF('Условный расчет данных'!I21&lt;&gt;"",1,0))</f>
        <v>1</v>
      </c>
      <c r="I18" s="42">
        <f>IF('Данные индикатора'!K21="нет данных",1,IF('Условный расчет данных'!J21&lt;&gt;"",1,0))</f>
        <v>0</v>
      </c>
      <c r="J18" s="42">
        <f>IF('Данные индикатора'!L21="нет данных",1,IF('Условный расчет данных'!K21&lt;&gt;"",1,0))</f>
        <v>0</v>
      </c>
      <c r="K18" s="42">
        <f>IF('Данные индикатора'!M21="нет данных",1,IF('Условный расчет данных'!L21&lt;&gt;"",1,0))</f>
        <v>0</v>
      </c>
      <c r="L18" s="42">
        <f>IF('Данные индикатора'!N21="нет данных",1,IF('Условный расчет данных'!M21&lt;&gt;"",1,0))</f>
        <v>0</v>
      </c>
      <c r="M18" s="42">
        <f>IF('Данные индикатора'!O21="нет данных",1,IF('Условный расчет данных'!N21&lt;&gt;"",1,0))</f>
        <v>0</v>
      </c>
      <c r="N18" s="42">
        <f>IF('Данные индикатора'!P21="нет данных",1,IF('Условный расчет данных'!O21&lt;&gt;"",1,0))</f>
        <v>0</v>
      </c>
      <c r="O18" s="42">
        <f>IF('Данные индикатора'!Q21="нет данных",1,IF('Условный расчет данных'!P21&lt;&gt;"",1,0))</f>
        <v>0</v>
      </c>
      <c r="P18" s="42">
        <f>IF('Данные индикатора'!R21="нет данных",1,IF('Условный расчет данных'!Q21&lt;&gt;"",1,0))</f>
        <v>0</v>
      </c>
      <c r="Q18" s="42">
        <f>IF('Данные индикатора'!S21="нет данных",1,IF('Условный расчет данных'!R21&lt;&gt;"",1,0))</f>
        <v>0</v>
      </c>
      <c r="R18" s="42">
        <f>IF('Данные индикатора'!T21="нет данных",1,IF('Условный расчет данных'!S21&lt;&gt;"",1,0))</f>
        <v>0</v>
      </c>
      <c r="S18" s="42">
        <f>IF('Данные индикатора'!U21="нет данных",1,IF('Условный расчет данных'!T21&lt;&gt;"",1,0))</f>
        <v>0</v>
      </c>
      <c r="T18" s="42">
        <f>IF('Данные индикатора'!V21="нет данных",1,IF('Условный расчет данных'!U21&lt;&gt;"",1,0))</f>
        <v>0</v>
      </c>
      <c r="U18" s="42">
        <f>IF('Данные индикатора'!W21="нет данных",1,IF('Условный расчет данных'!V21&lt;&gt;"",1,0))</f>
        <v>0</v>
      </c>
      <c r="V18" s="42">
        <f>IF('Данные индикатора'!X21="нет данных",1,IF('Условный расчет данных'!W21&lt;&gt;"",1,0))</f>
        <v>0</v>
      </c>
      <c r="W18" s="42">
        <f>IF('Данные индикатора'!Y21="нет данных",1,IF('Условный расчет данных'!X21&lt;&gt;"",1,0))</f>
        <v>0</v>
      </c>
      <c r="X18" s="42">
        <f>IF('Данные индикатора'!Z21="нет данных",1,IF('Условный расчет данных'!Y21&lt;&gt;"",1,0))</f>
        <v>0</v>
      </c>
      <c r="Y18" s="42">
        <f>IF('Данные индикатора'!AA21="нет данных",1,IF('Условный расчет данных'!Z21&lt;&gt;"",1,0))</f>
        <v>1</v>
      </c>
      <c r="Z18" s="42">
        <f>IF('Данные индикатора'!AB21="нет данных",1,IF('Условный расчет данных'!AA21&lt;&gt;"",1,0))</f>
        <v>0</v>
      </c>
      <c r="AA18" s="42">
        <f>IF('Данные индикатора'!AC21="нет данных",1,IF('Условный расчет данных'!AB21&lt;&gt;"",1,0))</f>
        <v>0</v>
      </c>
      <c r="AB18" s="42">
        <f>IF('Данные индикатора'!AD21="нет данных",1,IF('Условный расчет данных'!AC21&lt;&gt;"",1,0))</f>
        <v>0</v>
      </c>
      <c r="AC18" s="42">
        <f>IF('Данные индикатора'!AE21="нет данных",1,IF('Условный расчет данных'!AD21&lt;&gt;"",1,0))</f>
        <v>0</v>
      </c>
      <c r="AD18" s="42">
        <f>IF('Данные индикатора'!AF21="нет данных",1,IF('Условный расчет данных'!AE21&lt;&gt;"",1,0))</f>
        <v>0</v>
      </c>
      <c r="AE18" s="42">
        <f>IF('Данные индикатора'!AG21="нет данных",1,IF('Условный расчет данных'!AF21&lt;&gt;"",1,0))</f>
        <v>0</v>
      </c>
      <c r="AF18" s="42">
        <f>IF('Данные индикатора'!AH21="нет данных",1,IF('Условный расчет данных'!AG21&lt;&gt;"",1,0))</f>
        <v>0</v>
      </c>
      <c r="AG18" s="42">
        <f>IF('Данные индикатора'!AI21="нет данных",1,IF('Условный расчет данных'!AH21&lt;&gt;"",1,0))</f>
        <v>0</v>
      </c>
      <c r="AH18" s="42">
        <f>IF('Данные индикатора'!AJ21="нет данных",1,IF('Условный расчет данных'!AI21&lt;&gt;"",1,0))</f>
        <v>0</v>
      </c>
      <c r="AI18" s="42">
        <f>IF('Данные индикатора'!AK21="нет данных",1,IF('Условный расчет данных'!AJ21&lt;&gt;"",1,0))</f>
        <v>0</v>
      </c>
      <c r="AJ18" s="42">
        <f>IF('Данные индикатора'!AL21="нет данных",1,IF('Условный расчет данных'!AK21&lt;&gt;"",1,0))</f>
        <v>0</v>
      </c>
      <c r="AK18" s="42">
        <f>IF('Данные индикатора'!AM21="нет данных",1,IF('Условный расчет данных'!AL21&lt;&gt;"",1,0))</f>
        <v>1</v>
      </c>
      <c r="AL18" s="42">
        <f>IF('Данные индикатора'!AN21="нет данных",1,IF('Условный расчет данных'!AM21&lt;&gt;"",1,0))</f>
        <v>0</v>
      </c>
      <c r="AM18" s="42">
        <f>IF('Данные индикатора'!AO21="нет данных",1,IF('Условный расчет данных'!AN21&lt;&gt;"",1,0))</f>
        <v>0</v>
      </c>
      <c r="AN18" s="42">
        <f>IF('Данные индикатора'!AP21="нет данных",1,IF('Условный расчет данных'!AO21&lt;&gt;"",1,0))</f>
        <v>0</v>
      </c>
      <c r="AO18" s="42">
        <f>IF('Данные индикатора'!AQ21="нет данных",1,IF('Условный расчет данных'!AS21&lt;&gt;"",1,0))</f>
        <v>0</v>
      </c>
      <c r="AP18" s="42">
        <f>IF('Данные индикатора'!AR21="нет данных",1,IF('Условный расчет данных'!AT21&lt;&gt;"",1,0))</f>
        <v>0</v>
      </c>
      <c r="AQ18" s="42">
        <f>IF('Данные индикатора'!AS21="нет данных",1,IF('Условный расчет данных'!AU21&lt;&gt;"",1,0))</f>
        <v>0</v>
      </c>
      <c r="AR18" s="42">
        <f>IF('Данные индикатора'!AT21="нет данных",1,IF('Условный расчет данных'!AS21&lt;&gt;"",1,0))</f>
        <v>0</v>
      </c>
      <c r="AS18" s="42">
        <f>IF('Данные индикатора'!AU21="нет данных",1,IF('Условный расчет данных'!AT21&lt;&gt;"",1,0))</f>
        <v>0</v>
      </c>
      <c r="AT18" s="42">
        <f>IF('Данные индикатора'!AV21="нет данных",1,IF('Условный расчет данных'!AU21&lt;&gt;"",1,0))</f>
        <v>0</v>
      </c>
      <c r="AU18" s="42">
        <f>IF('Данные индикатора'!AW21="нет данных",1,IF('Условный расчет данных'!AV21&lt;&gt;"",1,0))</f>
        <v>0</v>
      </c>
      <c r="AV18" s="42">
        <f>IF('Данные индикатора'!AX21="нет данных",1,IF('Условный расчет данных'!AW21&lt;&gt;"",1,0))</f>
        <v>0</v>
      </c>
      <c r="AW18" s="42">
        <f>IF('Данные индикатора'!AY21="нет данных",1,IF('Условный расчет данных'!AX21&lt;&gt;"",1,0))</f>
        <v>0</v>
      </c>
      <c r="AX18" s="42">
        <f>IF('Данные индикатора'!AZ21="нет данных",1,IF('Условный расчет данных'!AY21&lt;&gt;"",1,0))</f>
        <v>1</v>
      </c>
      <c r="AY18" s="42">
        <f>IF('Данные индикатора'!BA21="нет данных",1,IF('Условный расчет данных'!AZ21&lt;&gt;"",1,0))</f>
        <v>1</v>
      </c>
      <c r="AZ18" s="42">
        <f>IF('Данные индикатора'!BB21="нет данных",1,IF('Условный расчет данных'!BA21&lt;&gt;"",1,0))</f>
        <v>1</v>
      </c>
      <c r="BA18" s="42">
        <f>IF('Данные индикатора'!BC21="нет данных",1,IF('Условный расчет данных'!BB21&lt;&gt;"",1,0))</f>
        <v>1</v>
      </c>
      <c r="BB18" s="42">
        <f>IF('Данные индикатора'!BD21="нет данных",1,IF('Условный расчет данных'!BC21&lt;&gt;"",1,0))</f>
        <v>0</v>
      </c>
      <c r="BC18" s="42">
        <f>IF('Данные индикатора'!BE21="нет данных",1,IF('Условный расчет данных'!BD21&lt;&gt;"",1,0))</f>
        <v>0</v>
      </c>
      <c r="BD18" s="42">
        <f>IF('Данные индикатора'!BF21="нет данных",1,IF('Условный расчет данных'!BE21&lt;&gt;"",1,0))</f>
        <v>0</v>
      </c>
      <c r="BE18" s="42">
        <f>IF('Данные индикатора'!BG21="нет данных",1,IF('Условный расчет данных'!BF21&lt;&gt;"",1,0))</f>
        <v>0</v>
      </c>
      <c r="BF18" s="42">
        <f>IF('Данные индикатора'!BH21="нет данных",1,IF('Условный расчет данных'!BG21&lt;&gt;"",1,0))</f>
        <v>0</v>
      </c>
      <c r="BG18" s="42">
        <f>IF('Данные индикатора'!BI21="нет данных",1,IF('Условный расчет данных'!BH21&lt;&gt;"",1,0))</f>
        <v>0</v>
      </c>
      <c r="BH18" s="42">
        <f>IF('Данные индикатора'!BJ21="нет данных",1,IF('Условный расчет данных'!BI21&lt;&gt;"",1,0))</f>
        <v>0</v>
      </c>
      <c r="BI18" s="42">
        <f>IF('Данные индикатора'!BK21="нет данных",1,IF('Условный расчет данных'!BJ21&lt;&gt;"",1,0))</f>
        <v>0</v>
      </c>
      <c r="BJ18" s="42">
        <f>IF('Данные индикатора'!BL21="нет данных",1,IF('Условный расчет данных'!BK21&lt;&gt;"",1,0))</f>
        <v>0</v>
      </c>
      <c r="BK18" s="4">
        <f t="shared" si="2"/>
        <v>7</v>
      </c>
      <c r="BL18" s="44">
        <f t="shared" si="3"/>
        <v>0.12962962962962962</v>
      </c>
    </row>
    <row r="19" spans="1:64" x14ac:dyDescent="0.25">
      <c r="A19" s="30" t="s">
        <v>64</v>
      </c>
      <c r="B19" s="42">
        <f>IF('Данные индикатора'!D22="нет данных",1,IF('Условный расчет данных'!C22&lt;&gt;"",1,0))</f>
        <v>0</v>
      </c>
      <c r="C19" s="42">
        <f>IF('Данные индикатора'!E22="нет данных",1,IF('Условный расчет данных'!D22&lt;&gt;"",1,0))</f>
        <v>0</v>
      </c>
      <c r="D19" s="42">
        <f>IF('Данные индикатора'!F22="нет данных",1,IF('Условный расчет данных'!E22&lt;&gt;"",1,0))</f>
        <v>0</v>
      </c>
      <c r="E19" s="42">
        <f>IF('Данные индикатора'!G22="нет данных",1,IF('Условный расчет данных'!F22&lt;&gt;"",1,0))</f>
        <v>0</v>
      </c>
      <c r="F19" s="42">
        <f>IF('Данные индикатора'!H22="нет данных",1,IF('Условный расчет данных'!G22&lt;&gt;"",1,0))</f>
        <v>0</v>
      </c>
      <c r="G19" s="42">
        <f>IF('Данные индикатора'!I22="нет данных",1,IF('Условный расчет данных'!H22&lt;&gt;"",1,0))</f>
        <v>0</v>
      </c>
      <c r="H19" s="42">
        <f>IF('Данные индикатора'!J22="нет данных",1,IF('Условный расчет данных'!I22&lt;&gt;"",1,0))</f>
        <v>1</v>
      </c>
      <c r="I19" s="42">
        <f>IF('Данные индикатора'!K22="нет данных",1,IF('Условный расчет данных'!J22&lt;&gt;"",1,0))</f>
        <v>0</v>
      </c>
      <c r="J19" s="42">
        <f>IF('Данные индикатора'!L22="нет данных",1,IF('Условный расчет данных'!K22&lt;&gt;"",1,0))</f>
        <v>0</v>
      </c>
      <c r="K19" s="42">
        <f>IF('Данные индикатора'!M22="нет данных",1,IF('Условный расчет данных'!L22&lt;&gt;"",1,0))</f>
        <v>0</v>
      </c>
      <c r="L19" s="42">
        <f>IF('Данные индикатора'!N22="нет данных",1,IF('Условный расчет данных'!M22&lt;&gt;"",1,0))</f>
        <v>0</v>
      </c>
      <c r="M19" s="42">
        <f>IF('Данные индикатора'!O22="нет данных",1,IF('Условный расчет данных'!N22&lt;&gt;"",1,0))</f>
        <v>0</v>
      </c>
      <c r="N19" s="42">
        <f>IF('Данные индикатора'!P22="нет данных",1,IF('Условный расчет данных'!O22&lt;&gt;"",1,0))</f>
        <v>0</v>
      </c>
      <c r="O19" s="42">
        <f>IF('Данные индикатора'!Q22="нет данных",1,IF('Условный расчет данных'!P22&lt;&gt;"",1,0))</f>
        <v>0</v>
      </c>
      <c r="P19" s="42">
        <f>IF('Данные индикатора'!R22="нет данных",1,IF('Условный расчет данных'!Q22&lt;&gt;"",1,0))</f>
        <v>0</v>
      </c>
      <c r="Q19" s="42">
        <f>IF('Данные индикатора'!S22="нет данных",1,IF('Условный расчет данных'!R22&lt;&gt;"",1,0))</f>
        <v>0</v>
      </c>
      <c r="R19" s="42">
        <f>IF('Данные индикатора'!T22="нет данных",1,IF('Условный расчет данных'!S22&lt;&gt;"",1,0))</f>
        <v>0</v>
      </c>
      <c r="S19" s="42">
        <f>IF('Данные индикатора'!U22="нет данных",1,IF('Условный расчет данных'!T22&lt;&gt;"",1,0))</f>
        <v>0</v>
      </c>
      <c r="T19" s="42">
        <f>IF('Данные индикатора'!V22="нет данных",1,IF('Условный расчет данных'!U22&lt;&gt;"",1,0))</f>
        <v>0</v>
      </c>
      <c r="U19" s="42">
        <f>IF('Данные индикатора'!W22="нет данных",1,IF('Условный расчет данных'!V22&lt;&gt;"",1,0))</f>
        <v>0</v>
      </c>
      <c r="V19" s="42">
        <f>IF('Данные индикатора'!X22="нет данных",1,IF('Условный расчет данных'!W22&lt;&gt;"",1,0))</f>
        <v>0</v>
      </c>
      <c r="W19" s="42">
        <f>IF('Данные индикатора'!Y22="нет данных",1,IF('Условный расчет данных'!X22&lt;&gt;"",1,0))</f>
        <v>0</v>
      </c>
      <c r="X19" s="42">
        <f>IF('Данные индикатора'!Z22="нет данных",1,IF('Условный расчет данных'!Y22&lt;&gt;"",1,0))</f>
        <v>0</v>
      </c>
      <c r="Y19" s="42">
        <f>IF('Данные индикатора'!AA22="нет данных",1,IF('Условный расчет данных'!Z22&lt;&gt;"",1,0))</f>
        <v>1</v>
      </c>
      <c r="Z19" s="42">
        <f>IF('Данные индикатора'!AB22="нет данных",1,IF('Условный расчет данных'!AA22&lt;&gt;"",1,0))</f>
        <v>0</v>
      </c>
      <c r="AA19" s="42">
        <f>IF('Данные индикатора'!AC22="нет данных",1,IF('Условный расчет данных'!AB22&lt;&gt;"",1,0))</f>
        <v>0</v>
      </c>
      <c r="AB19" s="42">
        <f>IF('Данные индикатора'!AD22="нет данных",1,IF('Условный расчет данных'!AC22&lt;&gt;"",1,0))</f>
        <v>0</v>
      </c>
      <c r="AC19" s="42">
        <f>IF('Данные индикатора'!AE22="нет данных",1,IF('Условный расчет данных'!AD22&lt;&gt;"",1,0))</f>
        <v>0</v>
      </c>
      <c r="AD19" s="42">
        <f>IF('Данные индикатора'!AF22="нет данных",1,IF('Условный расчет данных'!AE22&lt;&gt;"",1,0))</f>
        <v>0</v>
      </c>
      <c r="AE19" s="42">
        <f>IF('Данные индикатора'!AG22="нет данных",1,IF('Условный расчет данных'!AF22&lt;&gt;"",1,0))</f>
        <v>0</v>
      </c>
      <c r="AF19" s="42">
        <f>IF('Данные индикатора'!AH22="нет данных",1,IF('Условный расчет данных'!AG22&lt;&gt;"",1,0))</f>
        <v>0</v>
      </c>
      <c r="AG19" s="42">
        <f>IF('Данные индикатора'!AI22="нет данных",1,IF('Условный расчет данных'!AH22&lt;&gt;"",1,0))</f>
        <v>0</v>
      </c>
      <c r="AH19" s="42">
        <f>IF('Данные индикатора'!AJ22="нет данных",1,IF('Условный расчет данных'!AI22&lt;&gt;"",1,0))</f>
        <v>0</v>
      </c>
      <c r="AI19" s="42">
        <f>IF('Данные индикатора'!AK22="нет данных",1,IF('Условный расчет данных'!AJ22&lt;&gt;"",1,0))</f>
        <v>0</v>
      </c>
      <c r="AJ19" s="42">
        <f>IF('Данные индикатора'!AL22="нет данных",1,IF('Условный расчет данных'!AK22&lt;&gt;"",1,0))</f>
        <v>0</v>
      </c>
      <c r="AK19" s="42">
        <f>IF('Данные индикатора'!AM22="нет данных",1,IF('Условный расчет данных'!AL22&lt;&gt;"",1,0))</f>
        <v>1</v>
      </c>
      <c r="AL19" s="42">
        <f>IF('Данные индикатора'!AN22="нет данных",1,IF('Условный расчет данных'!AM22&lt;&gt;"",1,0))</f>
        <v>0</v>
      </c>
      <c r="AM19" s="42">
        <f>IF('Данные индикатора'!AO22="нет данных",1,IF('Условный расчет данных'!AN22&lt;&gt;"",1,0))</f>
        <v>0</v>
      </c>
      <c r="AN19" s="42">
        <f>IF('Данные индикатора'!AP22="нет данных",1,IF('Условный расчет данных'!AO22&lt;&gt;"",1,0))</f>
        <v>0</v>
      </c>
      <c r="AO19" s="42">
        <f>IF('Данные индикатора'!AQ22="нет данных",1,IF('Условный расчет данных'!AS22&lt;&gt;"",1,0))</f>
        <v>0</v>
      </c>
      <c r="AP19" s="42">
        <f>IF('Данные индикатора'!AR22="нет данных",1,IF('Условный расчет данных'!AT22&lt;&gt;"",1,0))</f>
        <v>0</v>
      </c>
      <c r="AQ19" s="42">
        <f>IF('Данные индикатора'!AS22="нет данных",1,IF('Условный расчет данных'!AU22&lt;&gt;"",1,0))</f>
        <v>0</v>
      </c>
      <c r="AR19" s="42">
        <f>IF('Данные индикатора'!AT22="нет данных",1,IF('Условный расчет данных'!AS22&lt;&gt;"",1,0))</f>
        <v>0</v>
      </c>
      <c r="AS19" s="42">
        <f>IF('Данные индикатора'!AU22="нет данных",1,IF('Условный расчет данных'!AT22&lt;&gt;"",1,0))</f>
        <v>0</v>
      </c>
      <c r="AT19" s="42">
        <f>IF('Данные индикатора'!AV22="нет данных",1,IF('Условный расчет данных'!AU22&lt;&gt;"",1,0))</f>
        <v>0</v>
      </c>
      <c r="AU19" s="42">
        <f>IF('Данные индикатора'!AW22="нет данных",1,IF('Условный расчет данных'!AV22&lt;&gt;"",1,0))</f>
        <v>0</v>
      </c>
      <c r="AV19" s="42">
        <f>IF('Данные индикатора'!AX22="нет данных",1,IF('Условный расчет данных'!AW22&lt;&gt;"",1,0))</f>
        <v>0</v>
      </c>
      <c r="AW19" s="42">
        <f>IF('Данные индикатора'!AY22="нет данных",1,IF('Условный расчет данных'!AX22&lt;&gt;"",1,0))</f>
        <v>0</v>
      </c>
      <c r="AX19" s="42">
        <f>IF('Данные индикатора'!AZ22="нет данных",1,IF('Условный расчет данных'!AY22&lt;&gt;"",1,0))</f>
        <v>1</v>
      </c>
      <c r="AY19" s="42">
        <f>IF('Данные индикатора'!BA22="нет данных",1,IF('Условный расчет данных'!AZ22&lt;&gt;"",1,0))</f>
        <v>1</v>
      </c>
      <c r="AZ19" s="42">
        <f>IF('Данные индикатора'!BB22="нет данных",1,IF('Условный расчет данных'!BA22&lt;&gt;"",1,0))</f>
        <v>1</v>
      </c>
      <c r="BA19" s="42">
        <f>IF('Данные индикатора'!BC22="нет данных",1,IF('Условный расчет данных'!BB22&lt;&gt;"",1,0))</f>
        <v>1</v>
      </c>
      <c r="BB19" s="42">
        <f>IF('Данные индикатора'!BD22="нет данных",1,IF('Условный расчет данных'!BC22&lt;&gt;"",1,0))</f>
        <v>0</v>
      </c>
      <c r="BC19" s="42">
        <f>IF('Данные индикатора'!BE22="нет данных",1,IF('Условный расчет данных'!BD22&lt;&gt;"",1,0))</f>
        <v>0</v>
      </c>
      <c r="BD19" s="42">
        <f>IF('Данные индикатора'!BF22="нет данных",1,IF('Условный расчет данных'!BE22&lt;&gt;"",1,0))</f>
        <v>0</v>
      </c>
      <c r="BE19" s="42">
        <f>IF('Данные индикатора'!BG22="нет данных",1,IF('Условный расчет данных'!BF22&lt;&gt;"",1,0))</f>
        <v>0</v>
      </c>
      <c r="BF19" s="42">
        <f>IF('Данные индикатора'!BH22="нет данных",1,IF('Условный расчет данных'!BG22&lt;&gt;"",1,0))</f>
        <v>0</v>
      </c>
      <c r="BG19" s="42">
        <f>IF('Данные индикатора'!BI22="нет данных",1,IF('Условный расчет данных'!BH22&lt;&gt;"",1,0))</f>
        <v>0</v>
      </c>
      <c r="BH19" s="42">
        <f>IF('Данные индикатора'!BJ22="нет данных",1,IF('Условный расчет данных'!BI22&lt;&gt;"",1,0))</f>
        <v>0</v>
      </c>
      <c r="BI19" s="42">
        <f>IF('Данные индикатора'!BK22="нет данных",1,IF('Условный расчет данных'!BJ22&lt;&gt;"",1,0))</f>
        <v>0</v>
      </c>
      <c r="BJ19" s="42">
        <f>IF('Данные индикатора'!BL22="нет данных",1,IF('Условный расчет данных'!BK22&lt;&gt;"",1,0))</f>
        <v>0</v>
      </c>
      <c r="BK19" s="4">
        <f t="shared" si="2"/>
        <v>7</v>
      </c>
      <c r="BL19" s="44">
        <f t="shared" si="3"/>
        <v>0.12962962962962962</v>
      </c>
    </row>
    <row r="20" spans="1:64" x14ac:dyDescent="0.25">
      <c r="A20" s="30" t="s">
        <v>65</v>
      </c>
      <c r="B20" s="42">
        <f>IF('Данные индикатора'!D23="нет данных",1,IF('Условный расчет данных'!C23&lt;&gt;"",1,0))</f>
        <v>0</v>
      </c>
      <c r="C20" s="42">
        <f>IF('Данные индикатора'!E23="нет данных",1,IF('Условный расчет данных'!D23&lt;&gt;"",1,0))</f>
        <v>0</v>
      </c>
      <c r="D20" s="42">
        <f>IF('Данные индикатора'!F23="нет данных",1,IF('Условный расчет данных'!E23&lt;&gt;"",1,0))</f>
        <v>0</v>
      </c>
      <c r="E20" s="42">
        <f>IF('Данные индикатора'!G23="нет данных",1,IF('Условный расчет данных'!F23&lt;&gt;"",1,0))</f>
        <v>0</v>
      </c>
      <c r="F20" s="42">
        <f>IF('Данные индикатора'!H23="нет данных",1,IF('Условный расчет данных'!G23&lt;&gt;"",1,0))</f>
        <v>0</v>
      </c>
      <c r="G20" s="42">
        <f>IF('Данные индикатора'!I23="нет данных",1,IF('Условный расчет данных'!H23&lt;&gt;"",1,0))</f>
        <v>0</v>
      </c>
      <c r="H20" s="42">
        <f>IF('Данные индикатора'!J23="нет данных",1,IF('Условный расчет данных'!I23&lt;&gt;"",1,0))</f>
        <v>1</v>
      </c>
      <c r="I20" s="42">
        <f>IF('Данные индикатора'!K23="нет данных",1,IF('Условный расчет данных'!J23&lt;&gt;"",1,0))</f>
        <v>0</v>
      </c>
      <c r="J20" s="42">
        <f>IF('Данные индикатора'!L23="нет данных",1,IF('Условный расчет данных'!K23&lt;&gt;"",1,0))</f>
        <v>0</v>
      </c>
      <c r="K20" s="42">
        <f>IF('Данные индикатора'!M23="нет данных",1,IF('Условный расчет данных'!L23&lt;&gt;"",1,0))</f>
        <v>0</v>
      </c>
      <c r="L20" s="42">
        <f>IF('Данные индикатора'!N23="нет данных",1,IF('Условный расчет данных'!M23&lt;&gt;"",1,0))</f>
        <v>0</v>
      </c>
      <c r="M20" s="42">
        <f>IF('Данные индикатора'!O23="нет данных",1,IF('Условный расчет данных'!N23&lt;&gt;"",1,0))</f>
        <v>0</v>
      </c>
      <c r="N20" s="42">
        <f>IF('Данные индикатора'!P23="нет данных",1,IF('Условный расчет данных'!O23&lt;&gt;"",1,0))</f>
        <v>0</v>
      </c>
      <c r="O20" s="42">
        <f>IF('Данные индикатора'!Q23="нет данных",1,IF('Условный расчет данных'!P23&lt;&gt;"",1,0))</f>
        <v>1</v>
      </c>
      <c r="P20" s="42">
        <f>IF('Данные индикатора'!R23="нет данных",1,IF('Условный расчет данных'!Q23&lt;&gt;"",1,0))</f>
        <v>0</v>
      </c>
      <c r="Q20" s="42">
        <f>IF('Данные индикатора'!S23="нет данных",1,IF('Условный расчет данных'!R23&lt;&gt;"",1,0))</f>
        <v>0</v>
      </c>
      <c r="R20" s="42">
        <f>IF('Данные индикатора'!T23="нет данных",1,IF('Условный расчет данных'!S23&lt;&gt;"",1,0))</f>
        <v>0</v>
      </c>
      <c r="S20" s="42">
        <f>IF('Данные индикатора'!U23="нет данных",1,IF('Условный расчет данных'!T23&lt;&gt;"",1,0))</f>
        <v>0</v>
      </c>
      <c r="T20" s="42">
        <f>IF('Данные индикатора'!V23="нет данных",1,IF('Условный расчет данных'!U23&lt;&gt;"",1,0))</f>
        <v>0</v>
      </c>
      <c r="U20" s="42">
        <f>IF('Данные индикатора'!W23="нет данных",1,IF('Условный расчет данных'!V23&lt;&gt;"",1,0))</f>
        <v>0</v>
      </c>
      <c r="V20" s="42">
        <f>IF('Данные индикатора'!X23="нет данных",1,IF('Условный расчет данных'!W23&lt;&gt;"",1,0))</f>
        <v>0</v>
      </c>
      <c r="W20" s="42">
        <f>IF('Данные индикатора'!Y23="нет данных",1,IF('Условный расчет данных'!X23&lt;&gt;"",1,0))</f>
        <v>0</v>
      </c>
      <c r="X20" s="42">
        <f>IF('Данные индикатора'!Z23="нет данных",1,IF('Условный расчет данных'!Y23&lt;&gt;"",1,0))</f>
        <v>0</v>
      </c>
      <c r="Y20" s="42">
        <f>IF('Данные индикатора'!AA23="нет данных",1,IF('Условный расчет данных'!Z23&lt;&gt;"",1,0))</f>
        <v>1</v>
      </c>
      <c r="Z20" s="42">
        <f>IF('Данные индикатора'!AB23="нет данных",1,IF('Условный расчет данных'!AA23&lt;&gt;"",1,0))</f>
        <v>0</v>
      </c>
      <c r="AA20" s="42">
        <f>IF('Данные индикатора'!AC23="нет данных",1,IF('Условный расчет данных'!AB23&lt;&gt;"",1,0))</f>
        <v>0</v>
      </c>
      <c r="AB20" s="42">
        <f>IF('Данные индикатора'!AD23="нет данных",1,IF('Условный расчет данных'!AC23&lt;&gt;"",1,0))</f>
        <v>0</v>
      </c>
      <c r="AC20" s="42">
        <f>IF('Данные индикатора'!AE23="нет данных",1,IF('Условный расчет данных'!AD23&lt;&gt;"",1,0))</f>
        <v>0</v>
      </c>
      <c r="AD20" s="42">
        <f>IF('Данные индикатора'!AF23="нет данных",1,IF('Условный расчет данных'!AE23&lt;&gt;"",1,0))</f>
        <v>0</v>
      </c>
      <c r="AE20" s="42">
        <f>IF('Данные индикатора'!AG23="нет данных",1,IF('Условный расчет данных'!AF23&lt;&gt;"",1,0))</f>
        <v>0</v>
      </c>
      <c r="AF20" s="42">
        <f>IF('Данные индикатора'!AH23="нет данных",1,IF('Условный расчет данных'!AG23&lt;&gt;"",1,0))</f>
        <v>0</v>
      </c>
      <c r="AG20" s="42">
        <f>IF('Данные индикатора'!AI23="нет данных",1,IF('Условный расчет данных'!AH23&lt;&gt;"",1,0))</f>
        <v>0</v>
      </c>
      <c r="AH20" s="42">
        <f>IF('Данные индикатора'!AJ23="нет данных",1,IF('Условный расчет данных'!AI23&lt;&gt;"",1,0))</f>
        <v>0</v>
      </c>
      <c r="AI20" s="42">
        <f>IF('Данные индикатора'!AK23="нет данных",1,IF('Условный расчет данных'!AJ23&lt;&gt;"",1,0))</f>
        <v>0</v>
      </c>
      <c r="AJ20" s="42">
        <f>IF('Данные индикатора'!AL23="нет данных",1,IF('Условный расчет данных'!AK23&lt;&gt;"",1,0))</f>
        <v>0</v>
      </c>
      <c r="AK20" s="42">
        <f>IF('Данные индикатора'!AM23="нет данных",1,IF('Условный расчет данных'!AL23&lt;&gt;"",1,0))</f>
        <v>1</v>
      </c>
      <c r="AL20" s="42">
        <f>IF('Данные индикатора'!AN23="нет данных",1,IF('Условный расчет данных'!AM23&lt;&gt;"",1,0))</f>
        <v>0</v>
      </c>
      <c r="AM20" s="42">
        <f>IF('Данные индикатора'!AO23="нет данных",1,IF('Условный расчет данных'!AN23&lt;&gt;"",1,0))</f>
        <v>0</v>
      </c>
      <c r="AN20" s="42">
        <f>IF('Данные индикатора'!AP23="нет данных",1,IF('Условный расчет данных'!AO23&lt;&gt;"",1,0))</f>
        <v>0</v>
      </c>
      <c r="AO20" s="42">
        <f>IF('Данные индикатора'!AQ23="нет данных",1,IF('Условный расчет данных'!AS23&lt;&gt;"",1,0))</f>
        <v>0</v>
      </c>
      <c r="AP20" s="42">
        <f>IF('Данные индикатора'!AR23="нет данных",1,IF('Условный расчет данных'!AT23&lt;&gt;"",1,0))</f>
        <v>0</v>
      </c>
      <c r="AQ20" s="42">
        <f>IF('Данные индикатора'!AS23="нет данных",1,IF('Условный расчет данных'!AU23&lt;&gt;"",1,0))</f>
        <v>0</v>
      </c>
      <c r="AR20" s="42">
        <f>IF('Данные индикатора'!AT23="нет данных",1,IF('Условный расчет данных'!AS23&lt;&gt;"",1,0))</f>
        <v>0</v>
      </c>
      <c r="AS20" s="42">
        <f>IF('Данные индикатора'!AU23="нет данных",1,IF('Условный расчет данных'!AT23&lt;&gt;"",1,0))</f>
        <v>0</v>
      </c>
      <c r="AT20" s="42">
        <f>IF('Данные индикатора'!AV23="нет данных",1,IF('Условный расчет данных'!AU23&lt;&gt;"",1,0))</f>
        <v>0</v>
      </c>
      <c r="AU20" s="42">
        <f>IF('Данные индикатора'!AW23="нет данных",1,IF('Условный расчет данных'!AV23&lt;&gt;"",1,0))</f>
        <v>0</v>
      </c>
      <c r="AV20" s="42">
        <f>IF('Данные индикатора'!AX23="нет данных",1,IF('Условный расчет данных'!AW23&lt;&gt;"",1,0))</f>
        <v>0</v>
      </c>
      <c r="AW20" s="42">
        <f>IF('Данные индикатора'!AY23="нет данных",1,IF('Условный расчет данных'!AX23&lt;&gt;"",1,0))</f>
        <v>0</v>
      </c>
      <c r="AX20" s="42">
        <f>IF('Данные индикатора'!AZ23="нет данных",1,IF('Условный расчет данных'!AY23&lt;&gt;"",1,0))</f>
        <v>1</v>
      </c>
      <c r="AY20" s="42">
        <f>IF('Данные индикатора'!BA23="нет данных",1,IF('Условный расчет данных'!AZ23&lt;&gt;"",1,0))</f>
        <v>1</v>
      </c>
      <c r="AZ20" s="42">
        <f>IF('Данные индикатора'!BB23="нет данных",1,IF('Условный расчет данных'!BA23&lt;&gt;"",1,0))</f>
        <v>1</v>
      </c>
      <c r="BA20" s="42">
        <f>IF('Данные индикатора'!BC23="нет данных",1,IF('Условный расчет данных'!BB23&lt;&gt;"",1,0))</f>
        <v>1</v>
      </c>
      <c r="BB20" s="42">
        <f>IF('Данные индикатора'!BD23="нет данных",1,IF('Условный расчет данных'!BC23&lt;&gt;"",1,0))</f>
        <v>0</v>
      </c>
      <c r="BC20" s="42">
        <f>IF('Данные индикатора'!BE23="нет данных",1,IF('Условный расчет данных'!BD23&lt;&gt;"",1,0))</f>
        <v>0</v>
      </c>
      <c r="BD20" s="42">
        <f>IF('Данные индикатора'!BF23="нет данных",1,IF('Условный расчет данных'!BE23&lt;&gt;"",1,0))</f>
        <v>0</v>
      </c>
      <c r="BE20" s="42">
        <f>IF('Данные индикатора'!BG23="нет данных",1,IF('Условный расчет данных'!BF23&lt;&gt;"",1,0))</f>
        <v>0</v>
      </c>
      <c r="BF20" s="42">
        <f>IF('Данные индикатора'!BH23="нет данных",1,IF('Условный расчет данных'!BG23&lt;&gt;"",1,0))</f>
        <v>0</v>
      </c>
      <c r="BG20" s="42">
        <f>IF('Данные индикатора'!BI23="нет данных",1,IF('Условный расчет данных'!BH23&lt;&gt;"",1,0))</f>
        <v>0</v>
      </c>
      <c r="BH20" s="42">
        <f>IF('Данные индикатора'!BJ23="нет данных",1,IF('Условный расчет данных'!BI23&lt;&gt;"",1,0))</f>
        <v>0</v>
      </c>
      <c r="BI20" s="42">
        <f>IF('Данные индикатора'!BK23="нет данных",1,IF('Условный расчет данных'!BJ23&lt;&gt;"",1,0))</f>
        <v>0</v>
      </c>
      <c r="BJ20" s="42">
        <f>IF('Данные индикатора'!BL23="нет данных",1,IF('Условный расчет данных'!BK23&lt;&gt;"",1,0))</f>
        <v>0</v>
      </c>
      <c r="BK20" s="4">
        <f t="shared" si="2"/>
        <v>8</v>
      </c>
      <c r="BL20" s="44">
        <f t="shared" si="3"/>
        <v>0.14814814814814814</v>
      </c>
    </row>
    <row r="21" spans="1:64" x14ac:dyDescent="0.25">
      <c r="A21" s="30" t="s">
        <v>66</v>
      </c>
      <c r="B21" s="42">
        <f>IF('Данные индикатора'!D24="нет данных",1,IF('Условный расчет данных'!C24&lt;&gt;"",1,0))</f>
        <v>0</v>
      </c>
      <c r="C21" s="42">
        <f>IF('Данные индикатора'!E24="нет данных",1,IF('Условный расчет данных'!D24&lt;&gt;"",1,0))</f>
        <v>0</v>
      </c>
      <c r="D21" s="42">
        <f>IF('Данные индикатора'!F24="нет данных",1,IF('Условный расчет данных'!E24&lt;&gt;"",1,0))</f>
        <v>0</v>
      </c>
      <c r="E21" s="42">
        <f>IF('Данные индикатора'!G24="нет данных",1,IF('Условный расчет данных'!F24&lt;&gt;"",1,0))</f>
        <v>0</v>
      </c>
      <c r="F21" s="42">
        <f>IF('Данные индикатора'!H24="нет данных",1,IF('Условный расчет данных'!G24&lt;&gt;"",1,0))</f>
        <v>0</v>
      </c>
      <c r="G21" s="42">
        <f>IF('Данные индикатора'!I24="нет данных",1,IF('Условный расчет данных'!H24&lt;&gt;"",1,0))</f>
        <v>0</v>
      </c>
      <c r="H21" s="42">
        <f>IF('Данные индикатора'!J24="нет данных",1,IF('Условный расчет данных'!I24&lt;&gt;"",1,0))</f>
        <v>1</v>
      </c>
      <c r="I21" s="42">
        <f>IF('Данные индикатора'!K24="нет данных",1,IF('Условный расчет данных'!J24&lt;&gt;"",1,0))</f>
        <v>0</v>
      </c>
      <c r="J21" s="42">
        <f>IF('Данные индикатора'!L24="нет данных",1,IF('Условный расчет данных'!K24&lt;&gt;"",1,0))</f>
        <v>0</v>
      </c>
      <c r="K21" s="42">
        <f>IF('Данные индикатора'!M24="нет данных",1,IF('Условный расчет данных'!L24&lt;&gt;"",1,0))</f>
        <v>0</v>
      </c>
      <c r="L21" s="42">
        <f>IF('Данные индикатора'!N24="нет данных",1,IF('Условный расчет данных'!M24&lt;&gt;"",1,0))</f>
        <v>0</v>
      </c>
      <c r="M21" s="42">
        <f>IF('Данные индикатора'!O24="нет данных",1,IF('Условный расчет данных'!N24&lt;&gt;"",1,0))</f>
        <v>0</v>
      </c>
      <c r="N21" s="42">
        <f>IF('Данные индикатора'!P24="нет данных",1,IF('Условный расчет данных'!O24&lt;&gt;"",1,0))</f>
        <v>0</v>
      </c>
      <c r="O21" s="42">
        <f>IF('Данные индикатора'!Q24="нет данных",1,IF('Условный расчет данных'!P24&lt;&gt;"",1,0))</f>
        <v>0</v>
      </c>
      <c r="P21" s="42">
        <f>IF('Данные индикатора'!R24="нет данных",1,IF('Условный расчет данных'!Q24&lt;&gt;"",1,0))</f>
        <v>0</v>
      </c>
      <c r="Q21" s="42">
        <f>IF('Данные индикатора'!S24="нет данных",1,IF('Условный расчет данных'!R24&lt;&gt;"",1,0))</f>
        <v>0</v>
      </c>
      <c r="R21" s="42">
        <f>IF('Данные индикатора'!T24="нет данных",1,IF('Условный расчет данных'!S24&lt;&gt;"",1,0))</f>
        <v>0</v>
      </c>
      <c r="S21" s="42">
        <f>IF('Данные индикатора'!U24="нет данных",1,IF('Условный расчет данных'!T24&lt;&gt;"",1,0))</f>
        <v>0</v>
      </c>
      <c r="T21" s="42">
        <f>IF('Данные индикатора'!V24="нет данных",1,IF('Условный расчет данных'!U24&lt;&gt;"",1,0))</f>
        <v>0</v>
      </c>
      <c r="U21" s="42">
        <f>IF('Данные индикатора'!W24="нет данных",1,IF('Условный расчет данных'!V24&lt;&gt;"",1,0))</f>
        <v>0</v>
      </c>
      <c r="V21" s="42">
        <f>IF('Данные индикатора'!X24="нет данных",1,IF('Условный расчет данных'!W24&lt;&gt;"",1,0))</f>
        <v>0</v>
      </c>
      <c r="W21" s="42">
        <f>IF('Данные индикатора'!Y24="нет данных",1,IF('Условный расчет данных'!X24&lt;&gt;"",1,0))</f>
        <v>0</v>
      </c>
      <c r="X21" s="42">
        <f>IF('Данные индикатора'!Z24="нет данных",1,IF('Условный расчет данных'!Y24&lt;&gt;"",1,0))</f>
        <v>0</v>
      </c>
      <c r="Y21" s="42">
        <f>IF('Данные индикатора'!AA24="нет данных",1,IF('Условный расчет данных'!Z24&lt;&gt;"",1,0))</f>
        <v>1</v>
      </c>
      <c r="Z21" s="42">
        <f>IF('Данные индикатора'!AB24="нет данных",1,IF('Условный расчет данных'!AA24&lt;&gt;"",1,0))</f>
        <v>0</v>
      </c>
      <c r="AA21" s="42">
        <f>IF('Данные индикатора'!AC24="нет данных",1,IF('Условный расчет данных'!AB24&lt;&gt;"",1,0))</f>
        <v>0</v>
      </c>
      <c r="AB21" s="42">
        <f>IF('Данные индикатора'!AD24="нет данных",1,IF('Условный расчет данных'!AC24&lt;&gt;"",1,0))</f>
        <v>0</v>
      </c>
      <c r="AC21" s="42">
        <f>IF('Данные индикатора'!AE24="нет данных",1,IF('Условный расчет данных'!AD24&lt;&gt;"",1,0))</f>
        <v>0</v>
      </c>
      <c r="AD21" s="42">
        <f>IF('Данные индикатора'!AF24="нет данных",1,IF('Условный расчет данных'!AE24&lt;&gt;"",1,0))</f>
        <v>0</v>
      </c>
      <c r="AE21" s="42">
        <f>IF('Данные индикатора'!AG24="нет данных",1,IF('Условный расчет данных'!AF24&lt;&gt;"",1,0))</f>
        <v>0</v>
      </c>
      <c r="AF21" s="42">
        <f>IF('Данные индикатора'!AH24="нет данных",1,IF('Условный расчет данных'!AG24&lt;&gt;"",1,0))</f>
        <v>0</v>
      </c>
      <c r="AG21" s="42">
        <f>IF('Данные индикатора'!AI24="нет данных",1,IF('Условный расчет данных'!AH24&lt;&gt;"",1,0))</f>
        <v>0</v>
      </c>
      <c r="AH21" s="42">
        <f>IF('Данные индикатора'!AJ24="нет данных",1,IF('Условный расчет данных'!AI24&lt;&gt;"",1,0))</f>
        <v>0</v>
      </c>
      <c r="AI21" s="42">
        <f>IF('Данные индикатора'!AK24="нет данных",1,IF('Условный расчет данных'!AJ24&lt;&gt;"",1,0))</f>
        <v>0</v>
      </c>
      <c r="AJ21" s="42">
        <f>IF('Данные индикатора'!AL24="нет данных",1,IF('Условный расчет данных'!AK24&lt;&gt;"",1,0))</f>
        <v>0</v>
      </c>
      <c r="AK21" s="42">
        <f>IF('Данные индикатора'!AM24="нет данных",1,IF('Условный расчет данных'!AL24&lt;&gt;"",1,0))</f>
        <v>1</v>
      </c>
      <c r="AL21" s="42">
        <f>IF('Данные индикатора'!AN24="нет данных",1,IF('Условный расчет данных'!AM24&lt;&gt;"",1,0))</f>
        <v>0</v>
      </c>
      <c r="AM21" s="42">
        <f>IF('Данные индикатора'!AO24="нет данных",1,IF('Условный расчет данных'!AN24&lt;&gt;"",1,0))</f>
        <v>0</v>
      </c>
      <c r="AN21" s="42">
        <f>IF('Данные индикатора'!AP24="нет данных",1,IF('Условный расчет данных'!AO24&lt;&gt;"",1,0))</f>
        <v>0</v>
      </c>
      <c r="AO21" s="42">
        <f>IF('Данные индикатора'!AQ24="нет данных",1,IF('Условный расчет данных'!AS24&lt;&gt;"",1,0))</f>
        <v>0</v>
      </c>
      <c r="AP21" s="42">
        <f>IF('Данные индикатора'!AR24="нет данных",1,IF('Условный расчет данных'!AT24&lt;&gt;"",1,0))</f>
        <v>0</v>
      </c>
      <c r="AQ21" s="42">
        <f>IF('Данные индикатора'!AS24="нет данных",1,IF('Условный расчет данных'!AU24&lt;&gt;"",1,0))</f>
        <v>0</v>
      </c>
      <c r="AR21" s="42">
        <f>IF('Данные индикатора'!AT24="нет данных",1,IF('Условный расчет данных'!AS24&lt;&gt;"",1,0))</f>
        <v>0</v>
      </c>
      <c r="AS21" s="42">
        <f>IF('Данные индикатора'!AU24="нет данных",1,IF('Условный расчет данных'!AT24&lt;&gt;"",1,0))</f>
        <v>0</v>
      </c>
      <c r="AT21" s="42">
        <f>IF('Данные индикатора'!AV24="нет данных",1,IF('Условный расчет данных'!AU24&lt;&gt;"",1,0))</f>
        <v>0</v>
      </c>
      <c r="AU21" s="42">
        <f>IF('Данные индикатора'!AW24="нет данных",1,IF('Условный расчет данных'!AV24&lt;&gt;"",1,0))</f>
        <v>0</v>
      </c>
      <c r="AV21" s="42">
        <f>IF('Данные индикатора'!AX24="нет данных",1,IF('Условный расчет данных'!AW24&lt;&gt;"",1,0))</f>
        <v>0</v>
      </c>
      <c r="AW21" s="42">
        <f>IF('Данные индикатора'!AY24="нет данных",1,IF('Условный расчет данных'!AX24&lt;&gt;"",1,0))</f>
        <v>0</v>
      </c>
      <c r="AX21" s="42">
        <f>IF('Данные индикатора'!AZ24="нет данных",1,IF('Условный расчет данных'!AY24&lt;&gt;"",1,0))</f>
        <v>1</v>
      </c>
      <c r="AY21" s="42">
        <f>IF('Данные индикатора'!BA24="нет данных",1,IF('Условный расчет данных'!AZ24&lt;&gt;"",1,0))</f>
        <v>1</v>
      </c>
      <c r="AZ21" s="42">
        <f>IF('Данные индикатора'!BB24="нет данных",1,IF('Условный расчет данных'!BA24&lt;&gt;"",1,0))</f>
        <v>1</v>
      </c>
      <c r="BA21" s="42">
        <f>IF('Данные индикатора'!BC24="нет данных",1,IF('Условный расчет данных'!BB24&lt;&gt;"",1,0))</f>
        <v>1</v>
      </c>
      <c r="BB21" s="42">
        <f>IF('Данные индикатора'!BD24="нет данных",1,IF('Условный расчет данных'!BC24&lt;&gt;"",1,0))</f>
        <v>0</v>
      </c>
      <c r="BC21" s="42">
        <f>IF('Данные индикатора'!BE24="нет данных",1,IF('Условный расчет данных'!BD24&lt;&gt;"",1,0))</f>
        <v>0</v>
      </c>
      <c r="BD21" s="42">
        <f>IF('Данные индикатора'!BF24="нет данных",1,IF('Условный расчет данных'!BE24&lt;&gt;"",1,0))</f>
        <v>0</v>
      </c>
      <c r="BE21" s="42">
        <f>IF('Данные индикатора'!BG24="нет данных",1,IF('Условный расчет данных'!BF24&lt;&gt;"",1,0))</f>
        <v>0</v>
      </c>
      <c r="BF21" s="42">
        <f>IF('Данные индикатора'!BH24="нет данных",1,IF('Условный расчет данных'!BG24&lt;&gt;"",1,0))</f>
        <v>0</v>
      </c>
      <c r="BG21" s="42">
        <f>IF('Данные индикатора'!BI24="нет данных",1,IF('Условный расчет данных'!BH24&lt;&gt;"",1,0))</f>
        <v>0</v>
      </c>
      <c r="BH21" s="42">
        <f>IF('Данные индикатора'!BJ24="нет данных",1,IF('Условный расчет данных'!BI24&lt;&gt;"",1,0))</f>
        <v>0</v>
      </c>
      <c r="BI21" s="42">
        <f>IF('Данные индикатора'!BK24="нет данных",1,IF('Условный расчет данных'!BJ24&lt;&gt;"",1,0))</f>
        <v>0</v>
      </c>
      <c r="BJ21" s="42">
        <f>IF('Данные индикатора'!BL24="нет данных",1,IF('Условный расчет данных'!BK24&lt;&gt;"",1,0))</f>
        <v>0</v>
      </c>
      <c r="BK21" s="4">
        <f t="shared" si="2"/>
        <v>7</v>
      </c>
      <c r="BL21" s="44">
        <f t="shared" si="3"/>
        <v>0.12962962962962962</v>
      </c>
    </row>
    <row r="22" spans="1:64" x14ac:dyDescent="0.25">
      <c r="A22" s="30" t="s">
        <v>67</v>
      </c>
      <c r="B22" s="42">
        <f>IF('Данные индикатора'!D25="нет данных",1,IF('Условный расчет данных'!C25&lt;&gt;"",1,0))</f>
        <v>0</v>
      </c>
      <c r="C22" s="42">
        <f>IF('Данные индикатора'!E25="нет данных",1,IF('Условный расчет данных'!D25&lt;&gt;"",1,0))</f>
        <v>0</v>
      </c>
      <c r="D22" s="42">
        <f>IF('Данные индикатора'!F25="нет данных",1,IF('Условный расчет данных'!E25&lt;&gt;"",1,0))</f>
        <v>0</v>
      </c>
      <c r="E22" s="42">
        <f>IF('Данные индикатора'!G25="нет данных",1,IF('Условный расчет данных'!F25&lt;&gt;"",1,0))</f>
        <v>0</v>
      </c>
      <c r="F22" s="42">
        <f>IF('Данные индикатора'!H25="нет данных",1,IF('Условный расчет данных'!G25&lt;&gt;"",1,0))</f>
        <v>0</v>
      </c>
      <c r="G22" s="42">
        <f>IF('Данные индикатора'!I25="нет данных",1,IF('Условный расчет данных'!H25&lt;&gt;"",1,0))</f>
        <v>0</v>
      </c>
      <c r="H22" s="42">
        <f>IF('Данные индикатора'!J25="нет данных",1,IF('Условный расчет данных'!I25&lt;&gt;"",1,0))</f>
        <v>1</v>
      </c>
      <c r="I22" s="42">
        <f>IF('Данные индикатора'!K25="нет данных",1,IF('Условный расчет данных'!J25&lt;&gt;"",1,0))</f>
        <v>0</v>
      </c>
      <c r="J22" s="42">
        <f>IF('Данные индикатора'!L25="нет данных",1,IF('Условный расчет данных'!K25&lt;&gt;"",1,0))</f>
        <v>0</v>
      </c>
      <c r="K22" s="42">
        <f>IF('Данные индикатора'!M25="нет данных",1,IF('Условный расчет данных'!L25&lt;&gt;"",1,0))</f>
        <v>0</v>
      </c>
      <c r="L22" s="42">
        <f>IF('Данные индикатора'!N25="нет данных",1,IF('Условный расчет данных'!M25&lt;&gt;"",1,0))</f>
        <v>0</v>
      </c>
      <c r="M22" s="42">
        <f>IF('Данные индикатора'!O25="нет данных",1,IF('Условный расчет данных'!N25&lt;&gt;"",1,0))</f>
        <v>0</v>
      </c>
      <c r="N22" s="42">
        <f>IF('Данные индикатора'!P25="нет данных",1,IF('Условный расчет данных'!O25&lt;&gt;"",1,0))</f>
        <v>0</v>
      </c>
      <c r="O22" s="42">
        <f>IF('Данные индикатора'!Q25="нет данных",1,IF('Условный расчет данных'!P25&lt;&gt;"",1,0))</f>
        <v>0</v>
      </c>
      <c r="P22" s="42">
        <f>IF('Данные индикатора'!R25="нет данных",1,IF('Условный расчет данных'!Q25&lt;&gt;"",1,0))</f>
        <v>0</v>
      </c>
      <c r="Q22" s="42">
        <f>IF('Данные индикатора'!S25="нет данных",1,IF('Условный расчет данных'!R25&lt;&gt;"",1,0))</f>
        <v>0</v>
      </c>
      <c r="R22" s="42">
        <f>IF('Данные индикатора'!T25="нет данных",1,IF('Условный расчет данных'!S25&lt;&gt;"",1,0))</f>
        <v>0</v>
      </c>
      <c r="S22" s="42">
        <f>IF('Данные индикатора'!U25="нет данных",1,IF('Условный расчет данных'!T25&lt;&gt;"",1,0))</f>
        <v>0</v>
      </c>
      <c r="T22" s="42">
        <f>IF('Данные индикатора'!V25="нет данных",1,IF('Условный расчет данных'!U25&lt;&gt;"",1,0))</f>
        <v>0</v>
      </c>
      <c r="U22" s="42">
        <f>IF('Данные индикатора'!W25="нет данных",1,IF('Условный расчет данных'!V25&lt;&gt;"",1,0))</f>
        <v>0</v>
      </c>
      <c r="V22" s="42">
        <f>IF('Данные индикатора'!X25="нет данных",1,IF('Условный расчет данных'!W25&lt;&gt;"",1,0))</f>
        <v>0</v>
      </c>
      <c r="W22" s="42">
        <f>IF('Данные индикатора'!Y25="нет данных",1,IF('Условный расчет данных'!X25&lt;&gt;"",1,0))</f>
        <v>0</v>
      </c>
      <c r="X22" s="42">
        <f>IF('Данные индикатора'!Z25="нет данных",1,IF('Условный расчет данных'!Y25&lt;&gt;"",1,0))</f>
        <v>0</v>
      </c>
      <c r="Y22" s="42">
        <f>IF('Данные индикатора'!AA25="нет данных",1,IF('Условный расчет данных'!Z25&lt;&gt;"",1,0))</f>
        <v>1</v>
      </c>
      <c r="Z22" s="42">
        <f>IF('Данные индикатора'!AB25="нет данных",1,IF('Условный расчет данных'!AA25&lt;&gt;"",1,0))</f>
        <v>0</v>
      </c>
      <c r="AA22" s="42">
        <f>IF('Данные индикатора'!AC25="нет данных",1,IF('Условный расчет данных'!AB25&lt;&gt;"",1,0))</f>
        <v>0</v>
      </c>
      <c r="AB22" s="42">
        <f>IF('Данные индикатора'!AD25="нет данных",1,IF('Условный расчет данных'!AC25&lt;&gt;"",1,0))</f>
        <v>0</v>
      </c>
      <c r="AC22" s="42">
        <f>IF('Данные индикатора'!AE25="нет данных",1,IF('Условный расчет данных'!AD25&lt;&gt;"",1,0))</f>
        <v>0</v>
      </c>
      <c r="AD22" s="42">
        <f>IF('Данные индикатора'!AF25="нет данных",1,IF('Условный расчет данных'!AE25&lt;&gt;"",1,0))</f>
        <v>0</v>
      </c>
      <c r="AE22" s="42">
        <f>IF('Данные индикатора'!AG25="нет данных",1,IF('Условный расчет данных'!AF25&lt;&gt;"",1,0))</f>
        <v>0</v>
      </c>
      <c r="AF22" s="42">
        <f>IF('Данные индикатора'!AH25="нет данных",1,IF('Условный расчет данных'!AG25&lt;&gt;"",1,0))</f>
        <v>0</v>
      </c>
      <c r="AG22" s="42">
        <f>IF('Данные индикатора'!AI25="нет данных",1,IF('Условный расчет данных'!AH25&lt;&gt;"",1,0))</f>
        <v>0</v>
      </c>
      <c r="AH22" s="42">
        <f>IF('Данные индикатора'!AJ25="нет данных",1,IF('Условный расчет данных'!AI25&lt;&gt;"",1,0))</f>
        <v>0</v>
      </c>
      <c r="AI22" s="42">
        <f>IF('Данные индикатора'!AK25="нет данных",1,IF('Условный расчет данных'!AJ25&lt;&gt;"",1,0))</f>
        <v>0</v>
      </c>
      <c r="AJ22" s="42">
        <f>IF('Данные индикатора'!AL25="нет данных",1,IF('Условный расчет данных'!AK25&lt;&gt;"",1,0))</f>
        <v>0</v>
      </c>
      <c r="AK22" s="42">
        <f>IF('Данные индикатора'!AM25="нет данных",1,IF('Условный расчет данных'!AL25&lt;&gt;"",1,0))</f>
        <v>1</v>
      </c>
      <c r="AL22" s="42">
        <f>IF('Данные индикатора'!AN25="нет данных",1,IF('Условный расчет данных'!AM25&lt;&gt;"",1,0))</f>
        <v>0</v>
      </c>
      <c r="AM22" s="42">
        <f>IF('Данные индикатора'!AO25="нет данных",1,IF('Условный расчет данных'!AN25&lt;&gt;"",1,0))</f>
        <v>0</v>
      </c>
      <c r="AN22" s="42">
        <f>IF('Данные индикатора'!AP25="нет данных",1,IF('Условный расчет данных'!AO25&lt;&gt;"",1,0))</f>
        <v>0</v>
      </c>
      <c r="AO22" s="42">
        <f>IF('Данные индикатора'!AQ25="нет данных",1,IF('Условный расчет данных'!AS25&lt;&gt;"",1,0))</f>
        <v>0</v>
      </c>
      <c r="AP22" s="42">
        <f>IF('Данные индикатора'!AR25="нет данных",1,IF('Условный расчет данных'!AT25&lt;&gt;"",1,0))</f>
        <v>0</v>
      </c>
      <c r="AQ22" s="42">
        <f>IF('Данные индикатора'!AS25="нет данных",1,IF('Условный расчет данных'!AU25&lt;&gt;"",1,0))</f>
        <v>0</v>
      </c>
      <c r="AR22" s="42">
        <f>IF('Данные индикатора'!AT25="нет данных",1,IF('Условный расчет данных'!AS25&lt;&gt;"",1,0))</f>
        <v>0</v>
      </c>
      <c r="AS22" s="42">
        <f>IF('Данные индикатора'!AU25="нет данных",1,IF('Условный расчет данных'!AT25&lt;&gt;"",1,0))</f>
        <v>0</v>
      </c>
      <c r="AT22" s="42">
        <f>IF('Данные индикатора'!AV25="нет данных",1,IF('Условный расчет данных'!AU25&lt;&gt;"",1,0))</f>
        <v>0</v>
      </c>
      <c r="AU22" s="42">
        <f>IF('Данные индикатора'!AW25="нет данных",1,IF('Условный расчет данных'!AV25&lt;&gt;"",1,0))</f>
        <v>0</v>
      </c>
      <c r="AV22" s="42">
        <f>IF('Данные индикатора'!AX25="нет данных",1,IF('Условный расчет данных'!AW25&lt;&gt;"",1,0))</f>
        <v>0</v>
      </c>
      <c r="AW22" s="42">
        <f>IF('Данные индикатора'!AY25="нет данных",1,IF('Условный расчет данных'!AX25&lt;&gt;"",1,0))</f>
        <v>0</v>
      </c>
      <c r="AX22" s="42">
        <f>IF('Данные индикатора'!AZ25="нет данных",1,IF('Условный расчет данных'!AY25&lt;&gt;"",1,0))</f>
        <v>1</v>
      </c>
      <c r="AY22" s="42">
        <f>IF('Данные индикатора'!BA25="нет данных",1,IF('Условный расчет данных'!AZ25&lt;&gt;"",1,0))</f>
        <v>1</v>
      </c>
      <c r="AZ22" s="42">
        <f>IF('Данные индикатора'!BB25="нет данных",1,IF('Условный расчет данных'!BA25&lt;&gt;"",1,0))</f>
        <v>1</v>
      </c>
      <c r="BA22" s="42">
        <f>IF('Данные индикатора'!BC25="нет данных",1,IF('Условный расчет данных'!BB25&lt;&gt;"",1,0))</f>
        <v>1</v>
      </c>
      <c r="BB22" s="42">
        <f>IF('Данные индикатора'!BD25="нет данных",1,IF('Условный расчет данных'!BC25&lt;&gt;"",1,0))</f>
        <v>0</v>
      </c>
      <c r="BC22" s="42">
        <f>IF('Данные индикатора'!BE25="нет данных",1,IF('Условный расчет данных'!BD25&lt;&gt;"",1,0))</f>
        <v>0</v>
      </c>
      <c r="BD22" s="42">
        <f>IF('Данные индикатора'!BF25="нет данных",1,IF('Условный расчет данных'!BE25&lt;&gt;"",1,0))</f>
        <v>0</v>
      </c>
      <c r="BE22" s="42">
        <f>IF('Данные индикатора'!BG25="нет данных",1,IF('Условный расчет данных'!BF25&lt;&gt;"",1,0))</f>
        <v>0</v>
      </c>
      <c r="BF22" s="42">
        <f>IF('Данные индикатора'!BH25="нет данных",1,IF('Условный расчет данных'!BG25&lt;&gt;"",1,0))</f>
        <v>0</v>
      </c>
      <c r="BG22" s="42">
        <f>IF('Данные индикатора'!BI25="нет данных",1,IF('Условный расчет данных'!BH25&lt;&gt;"",1,0))</f>
        <v>0</v>
      </c>
      <c r="BH22" s="42">
        <f>IF('Данные индикатора'!BJ25="нет данных",1,IF('Условный расчет данных'!BI25&lt;&gt;"",1,0))</f>
        <v>0</v>
      </c>
      <c r="BI22" s="42">
        <f>IF('Данные индикатора'!BK25="нет данных",1,IF('Условный расчет данных'!BJ25&lt;&gt;"",1,0))</f>
        <v>0</v>
      </c>
      <c r="BJ22" s="42">
        <f>IF('Данные индикатора'!BL25="нет данных",1,IF('Условный расчет данных'!BK25&lt;&gt;"",1,0))</f>
        <v>0</v>
      </c>
      <c r="BK22" s="4">
        <f t="shared" si="2"/>
        <v>7</v>
      </c>
      <c r="BL22" s="44">
        <f t="shared" si="3"/>
        <v>0.12962962962962962</v>
      </c>
    </row>
    <row r="23" spans="1:64" x14ac:dyDescent="0.25">
      <c r="A23" s="30" t="s">
        <v>69</v>
      </c>
      <c r="B23" s="42">
        <f>IF('Данные индикатора'!D26="нет данных",1,IF('Условный расчет данных'!C26&lt;&gt;"",1,0))</f>
        <v>0</v>
      </c>
      <c r="C23" s="42">
        <f>IF('Данные индикатора'!E26="нет данных",1,IF('Условный расчет данных'!D26&lt;&gt;"",1,0))</f>
        <v>0</v>
      </c>
      <c r="D23" s="42">
        <f>IF('Данные индикатора'!F26="нет данных",1,IF('Условный расчет данных'!E26&lt;&gt;"",1,0))</f>
        <v>0</v>
      </c>
      <c r="E23" s="42">
        <f>IF('Данные индикатора'!G26="нет данных",1,IF('Условный расчет данных'!F26&lt;&gt;"",1,0))</f>
        <v>0</v>
      </c>
      <c r="F23" s="42">
        <f>IF('Данные индикатора'!H26="нет данных",1,IF('Условный расчет данных'!G26&lt;&gt;"",1,0))</f>
        <v>0</v>
      </c>
      <c r="G23" s="42">
        <f>IF('Данные индикатора'!I26="нет данных",1,IF('Условный расчет данных'!H26&lt;&gt;"",1,0))</f>
        <v>0</v>
      </c>
      <c r="H23" s="42">
        <f>IF('Данные индикатора'!J26="нет данных",1,IF('Условный расчет данных'!I26&lt;&gt;"",1,0))</f>
        <v>0</v>
      </c>
      <c r="I23" s="42">
        <f>IF('Данные индикатора'!K26="нет данных",1,IF('Условный расчет данных'!J26&lt;&gt;"",1,0))</f>
        <v>0</v>
      </c>
      <c r="J23" s="42">
        <f>IF('Данные индикатора'!L26="нет данных",1,IF('Условный расчет данных'!K26&lt;&gt;"",1,0))</f>
        <v>0</v>
      </c>
      <c r="K23" s="42">
        <f>IF('Данные индикатора'!M26="нет данных",1,IF('Условный расчет данных'!L26&lt;&gt;"",1,0))</f>
        <v>0</v>
      </c>
      <c r="L23" s="42">
        <f>IF('Данные индикатора'!N26="нет данных",1,IF('Условный расчет данных'!M26&lt;&gt;"",1,0))</f>
        <v>0</v>
      </c>
      <c r="M23" s="42">
        <f>IF('Данные индикатора'!O26="нет данных",1,IF('Условный расчет данных'!N26&lt;&gt;"",1,0))</f>
        <v>0</v>
      </c>
      <c r="N23" s="42">
        <f>IF('Данные индикатора'!P26="нет данных",1,IF('Условный расчет данных'!O26&lt;&gt;"",1,0))</f>
        <v>0</v>
      </c>
      <c r="O23" s="42">
        <f>IF('Данные индикатора'!Q26="нет данных",1,IF('Условный расчет данных'!P26&lt;&gt;"",1,0))</f>
        <v>0</v>
      </c>
      <c r="P23" s="42">
        <f>IF('Данные индикатора'!R26="нет данных",1,IF('Условный расчет данных'!Q26&lt;&gt;"",1,0))</f>
        <v>0</v>
      </c>
      <c r="Q23" s="42">
        <f>IF('Данные индикатора'!S26="нет данных",1,IF('Условный расчет данных'!R26&lt;&gt;"",1,0))</f>
        <v>0</v>
      </c>
      <c r="R23" s="42">
        <f>IF('Данные индикатора'!T26="нет данных",1,IF('Условный расчет данных'!S26&lt;&gt;"",1,0))</f>
        <v>0</v>
      </c>
      <c r="S23" s="42">
        <f>IF('Данные индикатора'!U26="нет данных",1,IF('Условный расчет данных'!T26&lt;&gt;"",1,0))</f>
        <v>0</v>
      </c>
      <c r="T23" s="42">
        <f>IF('Данные индикатора'!V26="нет данных",1,IF('Условный расчет данных'!U26&lt;&gt;"",1,0))</f>
        <v>0</v>
      </c>
      <c r="U23" s="42">
        <f>IF('Данные индикатора'!W26="нет данных",1,IF('Условный расчет данных'!V26&lt;&gt;"",1,0))</f>
        <v>0</v>
      </c>
      <c r="V23" s="42">
        <f>IF('Данные индикатора'!X26="нет данных",1,IF('Условный расчет данных'!W26&lt;&gt;"",1,0))</f>
        <v>0</v>
      </c>
      <c r="W23" s="42">
        <f>IF('Данные индикатора'!Y26="нет данных",1,IF('Условный расчет данных'!X26&lt;&gt;"",1,0))</f>
        <v>0</v>
      </c>
      <c r="X23" s="42">
        <f>IF('Данные индикатора'!Z26="нет данных",1,IF('Условный расчет данных'!Y26&lt;&gt;"",1,0))</f>
        <v>0</v>
      </c>
      <c r="Y23" s="42">
        <f>IF('Данные индикатора'!AA26="нет данных",1,IF('Условный расчет данных'!Z26&lt;&gt;"",1,0))</f>
        <v>0</v>
      </c>
      <c r="Z23" s="42">
        <f>IF('Данные индикатора'!AB26="нет данных",1,IF('Условный расчет данных'!AA26&lt;&gt;"",1,0))</f>
        <v>0</v>
      </c>
      <c r="AA23" s="42">
        <f>IF('Данные индикатора'!AC26="нет данных",1,IF('Условный расчет данных'!AB26&lt;&gt;"",1,0))</f>
        <v>0</v>
      </c>
      <c r="AB23" s="42">
        <f>IF('Данные индикатора'!AD26="нет данных",1,IF('Условный расчет данных'!AC26&lt;&gt;"",1,0))</f>
        <v>0</v>
      </c>
      <c r="AC23" s="42">
        <f>IF('Данные индикатора'!AE26="нет данных",1,IF('Условный расчет данных'!AD26&lt;&gt;"",1,0))</f>
        <v>0</v>
      </c>
      <c r="AD23" s="42">
        <f>IF('Данные индикатора'!AF26="нет данных",1,IF('Условный расчет данных'!AE26&lt;&gt;"",1,0))</f>
        <v>0</v>
      </c>
      <c r="AE23" s="42">
        <f>IF('Данные индикатора'!AG26="нет данных",1,IF('Условный расчет данных'!AF26&lt;&gt;"",1,0))</f>
        <v>0</v>
      </c>
      <c r="AF23" s="42">
        <f>IF('Данные индикатора'!AH26="нет данных",1,IF('Условный расчет данных'!AG26&lt;&gt;"",1,0))</f>
        <v>0</v>
      </c>
      <c r="AG23" s="42">
        <f>IF('Данные индикатора'!AI26="нет данных",1,IF('Условный расчет данных'!AH26&lt;&gt;"",1,0))</f>
        <v>0</v>
      </c>
      <c r="AH23" s="42">
        <f>IF('Данные индикатора'!AJ26="нет данных",1,IF('Условный расчет данных'!AI26&lt;&gt;"",1,0))</f>
        <v>0</v>
      </c>
      <c r="AI23" s="42">
        <f>IF('Данные индикатора'!AK26="нет данных",1,IF('Условный расчет данных'!AJ26&lt;&gt;"",1,0))</f>
        <v>0</v>
      </c>
      <c r="AJ23" s="42">
        <f>IF('Данные индикатора'!AL26="нет данных",1,IF('Условный расчет данных'!AK26&lt;&gt;"",1,0))</f>
        <v>0</v>
      </c>
      <c r="AK23" s="42">
        <f>IF('Данные индикатора'!AM26="нет данных",1,IF('Условный расчет данных'!AL26&lt;&gt;"",1,0))</f>
        <v>0</v>
      </c>
      <c r="AL23" s="42">
        <f>IF('Данные индикатора'!AN26="нет данных",1,IF('Условный расчет данных'!AM26&lt;&gt;"",1,0))</f>
        <v>0</v>
      </c>
      <c r="AM23" s="42">
        <f>IF('Данные индикатора'!AO26="нет данных",1,IF('Условный расчет данных'!AN26&lt;&gt;"",1,0))</f>
        <v>0</v>
      </c>
      <c r="AN23" s="42">
        <f>IF('Данные индикатора'!AP26="нет данных",1,IF('Условный расчет данных'!AO26&lt;&gt;"",1,0))</f>
        <v>0</v>
      </c>
      <c r="AO23" s="42">
        <f>IF('Данные индикатора'!AQ26="нет данных",1,IF('Условный расчет данных'!AS26&lt;&gt;"",1,0))</f>
        <v>0</v>
      </c>
      <c r="AP23" s="42">
        <f>IF('Данные индикатора'!AR26="нет данных",1,IF('Условный расчет данных'!AT26&lt;&gt;"",1,0))</f>
        <v>0</v>
      </c>
      <c r="AQ23" s="42">
        <f>IF('Данные индикатора'!AS26="нет данных",1,IF('Условный расчет данных'!AU26&lt;&gt;"",1,0))</f>
        <v>0</v>
      </c>
      <c r="AR23" s="42">
        <f>IF('Данные индикатора'!AT26="нет данных",1,IF('Условный расчет данных'!AS26&lt;&gt;"",1,0))</f>
        <v>0</v>
      </c>
      <c r="AS23" s="42">
        <f>IF('Данные индикатора'!AU26="нет данных",1,IF('Условный расчет данных'!AT26&lt;&gt;"",1,0))</f>
        <v>0</v>
      </c>
      <c r="AT23" s="42">
        <f>IF('Данные индикатора'!AV26="нет данных",1,IF('Условный расчет данных'!AU26&lt;&gt;"",1,0))</f>
        <v>0</v>
      </c>
      <c r="AU23" s="42">
        <f>IF('Данные индикатора'!AW26="нет данных",1,IF('Условный расчет данных'!AV26&lt;&gt;"",1,0))</f>
        <v>0</v>
      </c>
      <c r="AV23" s="42">
        <f>IF('Данные индикатора'!AX26="нет данных",1,IF('Условный расчет данных'!AW26&lt;&gt;"",1,0))</f>
        <v>0</v>
      </c>
      <c r="AW23" s="42">
        <f>IF('Данные индикатора'!AY26="нет данных",1,IF('Условный расчет данных'!AX26&lt;&gt;"",1,0))</f>
        <v>0</v>
      </c>
      <c r="AX23" s="42">
        <f>IF('Данные индикатора'!AZ26="нет данных",1,IF('Условный расчет данных'!AY26&lt;&gt;"",1,0))</f>
        <v>1</v>
      </c>
      <c r="AY23" s="42">
        <f>IF('Данные индикатора'!BA26="нет данных",1,IF('Условный расчет данных'!AZ26&lt;&gt;"",1,0))</f>
        <v>1</v>
      </c>
      <c r="AZ23" s="42">
        <f>IF('Данные индикатора'!BB26="нет данных",1,IF('Условный расчет данных'!BA26&lt;&gt;"",1,0))</f>
        <v>1</v>
      </c>
      <c r="BA23" s="42">
        <f>IF('Данные индикатора'!BC26="нет данных",1,IF('Условный расчет данных'!BB26&lt;&gt;"",1,0))</f>
        <v>1</v>
      </c>
      <c r="BB23" s="42">
        <f>IF('Данные индикатора'!BD26="нет данных",1,IF('Условный расчет данных'!BC26&lt;&gt;"",1,0))</f>
        <v>0</v>
      </c>
      <c r="BC23" s="42">
        <f>IF('Данные индикатора'!BE26="нет данных",1,IF('Условный расчет данных'!BD26&lt;&gt;"",1,0))</f>
        <v>0</v>
      </c>
      <c r="BD23" s="42">
        <f>IF('Данные индикатора'!BF26="нет данных",1,IF('Условный расчет данных'!BE26&lt;&gt;"",1,0))</f>
        <v>0</v>
      </c>
      <c r="BE23" s="42">
        <f>IF('Данные индикатора'!BG26="нет данных",1,IF('Условный расчет данных'!BF26&lt;&gt;"",1,0))</f>
        <v>0</v>
      </c>
      <c r="BF23" s="42">
        <f>IF('Данные индикатора'!BH26="нет данных",1,IF('Условный расчет данных'!BG26&lt;&gt;"",1,0))</f>
        <v>0</v>
      </c>
      <c r="BG23" s="42">
        <f>IF('Данные индикатора'!BI26="нет данных",1,IF('Условный расчет данных'!BH26&lt;&gt;"",1,0))</f>
        <v>0</v>
      </c>
      <c r="BH23" s="42">
        <f>IF('Данные индикатора'!BJ26="нет данных",1,IF('Условный расчет данных'!BI26&lt;&gt;"",1,0))</f>
        <v>0</v>
      </c>
      <c r="BI23" s="42">
        <f>IF('Данные индикатора'!BK26="нет данных",1,IF('Условный расчет данных'!BJ26&lt;&gt;"",1,0))</f>
        <v>0</v>
      </c>
      <c r="BJ23" s="42">
        <f>IF('Данные индикатора'!BL26="нет данных",1,IF('Условный расчет данных'!BK26&lt;&gt;"",1,0))</f>
        <v>0</v>
      </c>
      <c r="BK23" s="4">
        <f t="shared" si="2"/>
        <v>4</v>
      </c>
      <c r="BL23" s="44">
        <f t="shared" si="3"/>
        <v>7.407407407407407E-2</v>
      </c>
    </row>
    <row r="24" spans="1:64" x14ac:dyDescent="0.25">
      <c r="A24" s="30" t="s">
        <v>70</v>
      </c>
      <c r="B24" s="42">
        <f>IF('Данные индикатора'!D27="нет данных",1,IF('Условный расчет данных'!C27&lt;&gt;"",1,0))</f>
        <v>0</v>
      </c>
      <c r="C24" s="42">
        <f>IF('Данные индикатора'!E27="нет данных",1,IF('Условный расчет данных'!D27&lt;&gt;"",1,0))</f>
        <v>0</v>
      </c>
      <c r="D24" s="42">
        <f>IF('Данные индикатора'!F27="нет данных",1,IF('Условный расчет данных'!E27&lt;&gt;"",1,0))</f>
        <v>0</v>
      </c>
      <c r="E24" s="42">
        <f>IF('Данные индикатора'!G27="нет данных",1,IF('Условный расчет данных'!F27&lt;&gt;"",1,0))</f>
        <v>0</v>
      </c>
      <c r="F24" s="42">
        <f>IF('Данные индикатора'!H27="нет данных",1,IF('Условный расчет данных'!G27&lt;&gt;"",1,0))</f>
        <v>0</v>
      </c>
      <c r="G24" s="42">
        <f>IF('Данные индикатора'!I27="нет данных",1,IF('Условный расчет данных'!H27&lt;&gt;"",1,0))</f>
        <v>0</v>
      </c>
      <c r="H24" s="42">
        <f>IF('Данные индикатора'!J27="нет данных",1,IF('Условный расчет данных'!I27&lt;&gt;"",1,0))</f>
        <v>0</v>
      </c>
      <c r="I24" s="42">
        <f>IF('Данные индикатора'!K27="нет данных",1,IF('Условный расчет данных'!J27&lt;&gt;"",1,0))</f>
        <v>0</v>
      </c>
      <c r="J24" s="42">
        <f>IF('Данные индикатора'!L27="нет данных",1,IF('Условный расчет данных'!K27&lt;&gt;"",1,0))</f>
        <v>0</v>
      </c>
      <c r="K24" s="42">
        <f>IF('Данные индикатора'!M27="нет данных",1,IF('Условный расчет данных'!L27&lt;&gt;"",1,0))</f>
        <v>0</v>
      </c>
      <c r="L24" s="42">
        <f>IF('Данные индикатора'!N27="нет данных",1,IF('Условный расчет данных'!M27&lt;&gt;"",1,0))</f>
        <v>0</v>
      </c>
      <c r="M24" s="42">
        <f>IF('Данные индикатора'!O27="нет данных",1,IF('Условный расчет данных'!N27&lt;&gt;"",1,0))</f>
        <v>0</v>
      </c>
      <c r="N24" s="42">
        <f>IF('Данные индикатора'!P27="нет данных",1,IF('Условный расчет данных'!O27&lt;&gt;"",1,0))</f>
        <v>0</v>
      </c>
      <c r="O24" s="42">
        <f>IF('Данные индикатора'!Q27="нет данных",1,IF('Условный расчет данных'!P27&lt;&gt;"",1,0))</f>
        <v>0</v>
      </c>
      <c r="P24" s="42">
        <f>IF('Данные индикатора'!R27="нет данных",1,IF('Условный расчет данных'!Q27&lt;&gt;"",1,0))</f>
        <v>0</v>
      </c>
      <c r="Q24" s="42">
        <f>IF('Данные индикатора'!S27="нет данных",1,IF('Условный расчет данных'!R27&lt;&gt;"",1,0))</f>
        <v>0</v>
      </c>
      <c r="R24" s="42">
        <f>IF('Данные индикатора'!T27="нет данных",1,IF('Условный расчет данных'!S27&lt;&gt;"",1,0))</f>
        <v>0</v>
      </c>
      <c r="S24" s="42">
        <f>IF('Данные индикатора'!U27="нет данных",1,IF('Условный расчет данных'!T27&lt;&gt;"",1,0))</f>
        <v>0</v>
      </c>
      <c r="T24" s="42">
        <f>IF('Данные индикатора'!V27="нет данных",1,IF('Условный расчет данных'!U27&lt;&gt;"",1,0))</f>
        <v>0</v>
      </c>
      <c r="U24" s="42">
        <f>IF('Данные индикатора'!W27="нет данных",1,IF('Условный расчет данных'!V27&lt;&gt;"",1,0))</f>
        <v>0</v>
      </c>
      <c r="V24" s="42">
        <f>IF('Данные индикатора'!X27="нет данных",1,IF('Условный расчет данных'!W27&lt;&gt;"",1,0))</f>
        <v>0</v>
      </c>
      <c r="W24" s="42">
        <f>IF('Данные индикатора'!Y27="нет данных",1,IF('Условный расчет данных'!X27&lt;&gt;"",1,0))</f>
        <v>0</v>
      </c>
      <c r="X24" s="42">
        <f>IF('Данные индикатора'!Z27="нет данных",1,IF('Условный расчет данных'!Y27&lt;&gt;"",1,0))</f>
        <v>0</v>
      </c>
      <c r="Y24" s="42">
        <f>IF('Данные индикатора'!AA27="нет данных",1,IF('Условный расчет данных'!Z27&lt;&gt;"",1,0))</f>
        <v>0</v>
      </c>
      <c r="Z24" s="42">
        <f>IF('Данные индикатора'!AB27="нет данных",1,IF('Условный расчет данных'!AA27&lt;&gt;"",1,0))</f>
        <v>0</v>
      </c>
      <c r="AA24" s="42">
        <f>IF('Данные индикатора'!AC27="нет данных",1,IF('Условный расчет данных'!AB27&lt;&gt;"",1,0))</f>
        <v>0</v>
      </c>
      <c r="AB24" s="42">
        <f>IF('Данные индикатора'!AD27="нет данных",1,IF('Условный расчет данных'!AC27&lt;&gt;"",1,0))</f>
        <v>0</v>
      </c>
      <c r="AC24" s="42">
        <f>IF('Данные индикатора'!AE27="нет данных",1,IF('Условный расчет данных'!AD27&lt;&gt;"",1,0))</f>
        <v>0</v>
      </c>
      <c r="AD24" s="42">
        <f>IF('Данные индикатора'!AF27="нет данных",1,IF('Условный расчет данных'!AE27&lt;&gt;"",1,0))</f>
        <v>0</v>
      </c>
      <c r="AE24" s="42">
        <f>IF('Данные индикатора'!AG27="нет данных",1,IF('Условный расчет данных'!AF27&lt;&gt;"",1,0))</f>
        <v>0</v>
      </c>
      <c r="AF24" s="42">
        <f>IF('Данные индикатора'!AH27="нет данных",1,IF('Условный расчет данных'!AG27&lt;&gt;"",1,0))</f>
        <v>0</v>
      </c>
      <c r="AG24" s="42">
        <f>IF('Данные индикатора'!AI27="нет данных",1,IF('Условный расчет данных'!AH27&lt;&gt;"",1,0))</f>
        <v>0</v>
      </c>
      <c r="AH24" s="42">
        <f>IF('Данные индикатора'!AJ27="нет данных",1,IF('Условный расчет данных'!AI27&lt;&gt;"",1,0))</f>
        <v>0</v>
      </c>
      <c r="AI24" s="42">
        <f>IF('Данные индикатора'!AK27="нет данных",1,IF('Условный расчет данных'!AJ27&lt;&gt;"",1,0))</f>
        <v>0</v>
      </c>
      <c r="AJ24" s="42">
        <f>IF('Данные индикатора'!AL27="нет данных",1,IF('Условный расчет данных'!AK27&lt;&gt;"",1,0))</f>
        <v>0</v>
      </c>
      <c r="AK24" s="42">
        <f>IF('Данные индикатора'!AM27="нет данных",1,IF('Условный расчет данных'!AL27&lt;&gt;"",1,0))</f>
        <v>0</v>
      </c>
      <c r="AL24" s="42">
        <f>IF('Данные индикатора'!AN27="нет данных",1,IF('Условный расчет данных'!AM27&lt;&gt;"",1,0))</f>
        <v>0</v>
      </c>
      <c r="AM24" s="42">
        <f>IF('Данные индикатора'!AO27="нет данных",1,IF('Условный расчет данных'!AN27&lt;&gt;"",1,0))</f>
        <v>0</v>
      </c>
      <c r="AN24" s="42">
        <f>IF('Данные индикатора'!AP27="нет данных",1,IF('Условный расчет данных'!AO27&lt;&gt;"",1,0))</f>
        <v>0</v>
      </c>
      <c r="AO24" s="42">
        <f>IF('Данные индикатора'!AQ27="нет данных",1,IF('Условный расчет данных'!AS27&lt;&gt;"",1,0))</f>
        <v>0</v>
      </c>
      <c r="AP24" s="42">
        <f>IF('Данные индикатора'!AR27="нет данных",1,IF('Условный расчет данных'!AT27&lt;&gt;"",1,0))</f>
        <v>0</v>
      </c>
      <c r="AQ24" s="42">
        <f>IF('Данные индикатора'!AS27="нет данных",1,IF('Условный расчет данных'!AU27&lt;&gt;"",1,0))</f>
        <v>0</v>
      </c>
      <c r="AR24" s="42">
        <f>IF('Данные индикатора'!AT27="нет данных",1,IF('Условный расчет данных'!AS27&lt;&gt;"",1,0))</f>
        <v>0</v>
      </c>
      <c r="AS24" s="42">
        <f>IF('Данные индикатора'!AU27="нет данных",1,IF('Условный расчет данных'!AT27&lt;&gt;"",1,0))</f>
        <v>0</v>
      </c>
      <c r="AT24" s="42">
        <f>IF('Данные индикатора'!AV27="нет данных",1,IF('Условный расчет данных'!AU27&lt;&gt;"",1,0))</f>
        <v>0</v>
      </c>
      <c r="AU24" s="42">
        <f>IF('Данные индикатора'!AW27="нет данных",1,IF('Условный расчет данных'!AV27&lt;&gt;"",1,0))</f>
        <v>0</v>
      </c>
      <c r="AV24" s="42">
        <f>IF('Данные индикатора'!AX27="нет данных",1,IF('Условный расчет данных'!AW27&lt;&gt;"",1,0))</f>
        <v>0</v>
      </c>
      <c r="AW24" s="42">
        <f>IF('Данные индикатора'!AY27="нет данных",1,IF('Условный расчет данных'!AX27&lt;&gt;"",1,0))</f>
        <v>0</v>
      </c>
      <c r="AX24" s="42">
        <f>IF('Данные индикатора'!AZ27="нет данных",1,IF('Условный расчет данных'!AY27&lt;&gt;"",1,0))</f>
        <v>1</v>
      </c>
      <c r="AY24" s="42">
        <f>IF('Данные индикатора'!BA27="нет данных",1,IF('Условный расчет данных'!AZ27&lt;&gt;"",1,0))</f>
        <v>1</v>
      </c>
      <c r="AZ24" s="42">
        <f>IF('Данные индикатора'!BB27="нет данных",1,IF('Условный расчет данных'!BA27&lt;&gt;"",1,0))</f>
        <v>1</v>
      </c>
      <c r="BA24" s="42">
        <f>IF('Данные индикатора'!BC27="нет данных",1,IF('Условный расчет данных'!BB27&lt;&gt;"",1,0))</f>
        <v>1</v>
      </c>
      <c r="BB24" s="42">
        <f>IF('Данные индикатора'!BD27="нет данных",1,IF('Условный расчет данных'!BC27&lt;&gt;"",1,0))</f>
        <v>0</v>
      </c>
      <c r="BC24" s="42">
        <f>IF('Данные индикатора'!BE27="нет данных",1,IF('Условный расчет данных'!BD27&lt;&gt;"",1,0))</f>
        <v>0</v>
      </c>
      <c r="BD24" s="42">
        <f>IF('Данные индикатора'!BF27="нет данных",1,IF('Условный расчет данных'!BE27&lt;&gt;"",1,0))</f>
        <v>0</v>
      </c>
      <c r="BE24" s="42">
        <f>IF('Данные индикатора'!BG27="нет данных",1,IF('Условный расчет данных'!BF27&lt;&gt;"",1,0))</f>
        <v>0</v>
      </c>
      <c r="BF24" s="42">
        <f>IF('Данные индикатора'!BH27="нет данных",1,IF('Условный расчет данных'!BG27&lt;&gt;"",1,0))</f>
        <v>0</v>
      </c>
      <c r="BG24" s="42">
        <f>IF('Данные индикатора'!BI27="нет данных",1,IF('Условный расчет данных'!BH27&lt;&gt;"",1,0))</f>
        <v>0</v>
      </c>
      <c r="BH24" s="42">
        <f>IF('Данные индикатора'!BJ27="нет данных",1,IF('Условный расчет данных'!BI27&lt;&gt;"",1,0))</f>
        <v>0</v>
      </c>
      <c r="BI24" s="42">
        <f>IF('Данные индикатора'!BK27="нет данных",1,IF('Условный расчет данных'!BJ27&lt;&gt;"",1,0))</f>
        <v>0</v>
      </c>
      <c r="BJ24" s="42">
        <f>IF('Данные индикатора'!BL27="нет данных",1,IF('Условный расчет данных'!BK27&lt;&gt;"",1,0))</f>
        <v>0</v>
      </c>
      <c r="BK24" s="4">
        <f t="shared" si="2"/>
        <v>4</v>
      </c>
      <c r="BL24" s="44">
        <f t="shared" si="3"/>
        <v>7.407407407407407E-2</v>
      </c>
    </row>
    <row r="25" spans="1:64" x14ac:dyDescent="0.25">
      <c r="A25" s="30" t="s">
        <v>71</v>
      </c>
      <c r="B25" s="42">
        <f>IF('Данные индикатора'!D28="нет данных",1,IF('Условный расчет данных'!C28&lt;&gt;"",1,0))</f>
        <v>0</v>
      </c>
      <c r="C25" s="42">
        <f>IF('Данные индикатора'!E28="нет данных",1,IF('Условный расчет данных'!D28&lt;&gt;"",1,0))</f>
        <v>0</v>
      </c>
      <c r="D25" s="42">
        <f>IF('Данные индикатора'!F28="нет данных",1,IF('Условный расчет данных'!E28&lt;&gt;"",1,0))</f>
        <v>0</v>
      </c>
      <c r="E25" s="42">
        <f>IF('Данные индикатора'!G28="нет данных",1,IF('Условный расчет данных'!F28&lt;&gt;"",1,0))</f>
        <v>0</v>
      </c>
      <c r="F25" s="42">
        <f>IF('Данные индикатора'!H28="нет данных",1,IF('Условный расчет данных'!G28&lt;&gt;"",1,0))</f>
        <v>0</v>
      </c>
      <c r="G25" s="42">
        <f>IF('Данные индикатора'!I28="нет данных",1,IF('Условный расчет данных'!H28&lt;&gt;"",1,0))</f>
        <v>0</v>
      </c>
      <c r="H25" s="42">
        <f>IF('Данные индикатора'!J28="нет данных",1,IF('Условный расчет данных'!I28&lt;&gt;"",1,0))</f>
        <v>0</v>
      </c>
      <c r="I25" s="42">
        <f>IF('Данные индикатора'!K28="нет данных",1,IF('Условный расчет данных'!J28&lt;&gt;"",1,0))</f>
        <v>0</v>
      </c>
      <c r="J25" s="42">
        <f>IF('Данные индикатора'!L28="нет данных",1,IF('Условный расчет данных'!K28&lt;&gt;"",1,0))</f>
        <v>0</v>
      </c>
      <c r="K25" s="42">
        <f>IF('Данные индикатора'!M28="нет данных",1,IF('Условный расчет данных'!L28&lt;&gt;"",1,0))</f>
        <v>0</v>
      </c>
      <c r="L25" s="42">
        <f>IF('Данные индикатора'!N28="нет данных",1,IF('Условный расчет данных'!M28&lt;&gt;"",1,0))</f>
        <v>0</v>
      </c>
      <c r="M25" s="42">
        <f>IF('Данные индикатора'!O28="нет данных",1,IF('Условный расчет данных'!N28&lt;&gt;"",1,0))</f>
        <v>0</v>
      </c>
      <c r="N25" s="42">
        <f>IF('Данные индикатора'!P28="нет данных",1,IF('Условный расчет данных'!O28&lt;&gt;"",1,0))</f>
        <v>0</v>
      </c>
      <c r="O25" s="42">
        <f>IF('Данные индикатора'!Q28="нет данных",1,IF('Условный расчет данных'!P28&lt;&gt;"",1,0))</f>
        <v>0</v>
      </c>
      <c r="P25" s="42">
        <f>IF('Данные индикатора'!R28="нет данных",1,IF('Условный расчет данных'!Q28&lt;&gt;"",1,0))</f>
        <v>0</v>
      </c>
      <c r="Q25" s="42">
        <f>IF('Данные индикатора'!S28="нет данных",1,IF('Условный расчет данных'!R28&lt;&gt;"",1,0))</f>
        <v>0</v>
      </c>
      <c r="R25" s="42">
        <f>IF('Данные индикатора'!T28="нет данных",1,IF('Условный расчет данных'!S28&lt;&gt;"",1,0))</f>
        <v>0</v>
      </c>
      <c r="S25" s="42">
        <f>IF('Данные индикатора'!U28="нет данных",1,IF('Условный расчет данных'!T28&lt;&gt;"",1,0))</f>
        <v>0</v>
      </c>
      <c r="T25" s="42">
        <f>IF('Данные индикатора'!V28="нет данных",1,IF('Условный расчет данных'!U28&lt;&gt;"",1,0))</f>
        <v>0</v>
      </c>
      <c r="U25" s="42">
        <f>IF('Данные индикатора'!W28="нет данных",1,IF('Условный расчет данных'!V28&lt;&gt;"",1,0))</f>
        <v>0</v>
      </c>
      <c r="V25" s="42">
        <f>IF('Данные индикатора'!X28="нет данных",1,IF('Условный расчет данных'!W28&lt;&gt;"",1,0))</f>
        <v>0</v>
      </c>
      <c r="W25" s="42">
        <f>IF('Данные индикатора'!Y28="нет данных",1,IF('Условный расчет данных'!X28&lt;&gt;"",1,0))</f>
        <v>0</v>
      </c>
      <c r="X25" s="42">
        <f>IF('Данные индикатора'!Z28="нет данных",1,IF('Условный расчет данных'!Y28&lt;&gt;"",1,0))</f>
        <v>0</v>
      </c>
      <c r="Y25" s="42">
        <f>IF('Данные индикатора'!AA28="нет данных",1,IF('Условный расчет данных'!Z28&lt;&gt;"",1,0))</f>
        <v>0</v>
      </c>
      <c r="Z25" s="42">
        <f>IF('Данные индикатора'!AB28="нет данных",1,IF('Условный расчет данных'!AA28&lt;&gt;"",1,0))</f>
        <v>0</v>
      </c>
      <c r="AA25" s="42">
        <f>IF('Данные индикатора'!AC28="нет данных",1,IF('Условный расчет данных'!AB28&lt;&gt;"",1,0))</f>
        <v>0</v>
      </c>
      <c r="AB25" s="42">
        <f>IF('Данные индикатора'!AD28="нет данных",1,IF('Условный расчет данных'!AC28&lt;&gt;"",1,0))</f>
        <v>0</v>
      </c>
      <c r="AC25" s="42">
        <f>IF('Данные индикатора'!AE28="нет данных",1,IF('Условный расчет данных'!AD28&lt;&gt;"",1,0))</f>
        <v>0</v>
      </c>
      <c r="AD25" s="42">
        <f>IF('Данные индикатора'!AF28="нет данных",1,IF('Условный расчет данных'!AE28&lt;&gt;"",1,0))</f>
        <v>0</v>
      </c>
      <c r="AE25" s="42">
        <f>IF('Данные индикатора'!AG28="нет данных",1,IF('Условный расчет данных'!AF28&lt;&gt;"",1,0))</f>
        <v>0</v>
      </c>
      <c r="AF25" s="42">
        <f>IF('Данные индикатора'!AH28="нет данных",1,IF('Условный расчет данных'!AG28&lt;&gt;"",1,0))</f>
        <v>0</v>
      </c>
      <c r="AG25" s="42">
        <f>IF('Данные индикатора'!AI28="нет данных",1,IF('Условный расчет данных'!AH28&lt;&gt;"",1,0))</f>
        <v>0</v>
      </c>
      <c r="AH25" s="42">
        <f>IF('Данные индикатора'!AJ28="нет данных",1,IF('Условный расчет данных'!AI28&lt;&gt;"",1,0))</f>
        <v>0</v>
      </c>
      <c r="AI25" s="42">
        <f>IF('Данные индикатора'!AK28="нет данных",1,IF('Условный расчет данных'!AJ28&lt;&gt;"",1,0))</f>
        <v>0</v>
      </c>
      <c r="AJ25" s="42">
        <f>IF('Данные индикатора'!AL28="нет данных",1,IF('Условный расчет данных'!AK28&lt;&gt;"",1,0))</f>
        <v>0</v>
      </c>
      <c r="AK25" s="42">
        <f>IF('Данные индикатора'!AM28="нет данных",1,IF('Условный расчет данных'!AL28&lt;&gt;"",1,0))</f>
        <v>0</v>
      </c>
      <c r="AL25" s="42">
        <f>IF('Данные индикатора'!AN28="нет данных",1,IF('Условный расчет данных'!AM28&lt;&gt;"",1,0))</f>
        <v>0</v>
      </c>
      <c r="AM25" s="42">
        <f>IF('Данные индикатора'!AO28="нет данных",1,IF('Условный расчет данных'!AN28&lt;&gt;"",1,0))</f>
        <v>0</v>
      </c>
      <c r="AN25" s="42">
        <f>IF('Данные индикатора'!AP28="нет данных",1,IF('Условный расчет данных'!AO28&lt;&gt;"",1,0))</f>
        <v>0</v>
      </c>
      <c r="AO25" s="42">
        <f>IF('Данные индикатора'!AQ28="нет данных",1,IF('Условный расчет данных'!AS28&lt;&gt;"",1,0))</f>
        <v>0</v>
      </c>
      <c r="AP25" s="42">
        <f>IF('Данные индикатора'!AR28="нет данных",1,IF('Условный расчет данных'!AT28&lt;&gt;"",1,0))</f>
        <v>0</v>
      </c>
      <c r="AQ25" s="42">
        <f>IF('Данные индикатора'!AS28="нет данных",1,IF('Условный расчет данных'!AU28&lt;&gt;"",1,0))</f>
        <v>0</v>
      </c>
      <c r="AR25" s="42">
        <f>IF('Данные индикатора'!AT28="нет данных",1,IF('Условный расчет данных'!AS28&lt;&gt;"",1,0))</f>
        <v>0</v>
      </c>
      <c r="AS25" s="42">
        <f>IF('Данные индикатора'!AU28="нет данных",1,IF('Условный расчет данных'!AT28&lt;&gt;"",1,0))</f>
        <v>0</v>
      </c>
      <c r="AT25" s="42">
        <f>IF('Данные индикатора'!AV28="нет данных",1,IF('Условный расчет данных'!AU28&lt;&gt;"",1,0))</f>
        <v>0</v>
      </c>
      <c r="AU25" s="42">
        <f>IF('Данные индикатора'!AW28="нет данных",1,IF('Условный расчет данных'!AV28&lt;&gt;"",1,0))</f>
        <v>0</v>
      </c>
      <c r="AV25" s="42">
        <f>IF('Данные индикатора'!AX28="нет данных",1,IF('Условный расчет данных'!AW28&lt;&gt;"",1,0))</f>
        <v>0</v>
      </c>
      <c r="AW25" s="42">
        <f>IF('Данные индикатора'!AY28="нет данных",1,IF('Условный расчет данных'!AX28&lt;&gt;"",1,0))</f>
        <v>0</v>
      </c>
      <c r="AX25" s="42">
        <f>IF('Данные индикатора'!AZ28="нет данных",1,IF('Условный расчет данных'!AY28&lt;&gt;"",1,0))</f>
        <v>1</v>
      </c>
      <c r="AY25" s="42">
        <f>IF('Данные индикатора'!BA28="нет данных",1,IF('Условный расчет данных'!AZ28&lt;&gt;"",1,0))</f>
        <v>1</v>
      </c>
      <c r="AZ25" s="42">
        <f>IF('Данные индикатора'!BB28="нет данных",1,IF('Условный расчет данных'!BA28&lt;&gt;"",1,0))</f>
        <v>1</v>
      </c>
      <c r="BA25" s="42">
        <f>IF('Данные индикатора'!BC28="нет данных",1,IF('Условный расчет данных'!BB28&lt;&gt;"",1,0))</f>
        <v>1</v>
      </c>
      <c r="BB25" s="42">
        <f>IF('Данные индикатора'!BD28="нет данных",1,IF('Условный расчет данных'!BC28&lt;&gt;"",1,0))</f>
        <v>0</v>
      </c>
      <c r="BC25" s="42">
        <f>IF('Данные индикатора'!BE28="нет данных",1,IF('Условный расчет данных'!BD28&lt;&gt;"",1,0))</f>
        <v>0</v>
      </c>
      <c r="BD25" s="42">
        <f>IF('Данные индикатора'!BF28="нет данных",1,IF('Условный расчет данных'!BE28&lt;&gt;"",1,0))</f>
        <v>0</v>
      </c>
      <c r="BE25" s="42">
        <f>IF('Данные индикатора'!BG28="нет данных",1,IF('Условный расчет данных'!BF28&lt;&gt;"",1,0))</f>
        <v>0</v>
      </c>
      <c r="BF25" s="42">
        <f>IF('Данные индикатора'!BH28="нет данных",1,IF('Условный расчет данных'!BG28&lt;&gt;"",1,0))</f>
        <v>0</v>
      </c>
      <c r="BG25" s="42">
        <f>IF('Данные индикатора'!BI28="нет данных",1,IF('Условный расчет данных'!BH28&lt;&gt;"",1,0))</f>
        <v>0</v>
      </c>
      <c r="BH25" s="42">
        <f>IF('Данные индикатора'!BJ28="нет данных",1,IF('Условный расчет данных'!BI28&lt;&gt;"",1,0))</f>
        <v>0</v>
      </c>
      <c r="BI25" s="42">
        <f>IF('Данные индикатора'!BK28="нет данных",1,IF('Условный расчет данных'!BJ28&lt;&gt;"",1,0))</f>
        <v>0</v>
      </c>
      <c r="BJ25" s="42">
        <f>IF('Данные индикатора'!BL28="нет данных",1,IF('Условный расчет данных'!BK28&lt;&gt;"",1,0))</f>
        <v>0</v>
      </c>
      <c r="BK25" s="4">
        <f t="shared" si="2"/>
        <v>4</v>
      </c>
      <c r="BL25" s="44">
        <f t="shared" si="3"/>
        <v>7.407407407407407E-2</v>
      </c>
    </row>
    <row r="26" spans="1:64" x14ac:dyDescent="0.25">
      <c r="A26" s="30" t="s">
        <v>72</v>
      </c>
      <c r="B26" s="42">
        <f>IF('Данные индикатора'!D29="нет данных",1,IF('Условный расчет данных'!C29&lt;&gt;"",1,0))</f>
        <v>0</v>
      </c>
      <c r="C26" s="42">
        <f>IF('Данные индикатора'!E29="нет данных",1,IF('Условный расчет данных'!D29&lt;&gt;"",1,0))</f>
        <v>0</v>
      </c>
      <c r="D26" s="42">
        <f>IF('Данные индикатора'!F29="нет данных",1,IF('Условный расчет данных'!E29&lt;&gt;"",1,0))</f>
        <v>0</v>
      </c>
      <c r="E26" s="42">
        <f>IF('Данные индикатора'!G29="нет данных",1,IF('Условный расчет данных'!F29&lt;&gt;"",1,0))</f>
        <v>0</v>
      </c>
      <c r="F26" s="42">
        <f>IF('Данные индикатора'!H29="нет данных",1,IF('Условный расчет данных'!G29&lt;&gt;"",1,0))</f>
        <v>0</v>
      </c>
      <c r="G26" s="42">
        <f>IF('Данные индикатора'!I29="нет данных",1,IF('Условный расчет данных'!H29&lt;&gt;"",1,0))</f>
        <v>0</v>
      </c>
      <c r="H26" s="42">
        <f>IF('Данные индикатора'!J29="нет данных",1,IF('Условный расчет данных'!I29&lt;&gt;"",1,0))</f>
        <v>0</v>
      </c>
      <c r="I26" s="42">
        <f>IF('Данные индикатора'!K29="нет данных",1,IF('Условный расчет данных'!J29&lt;&gt;"",1,0))</f>
        <v>0</v>
      </c>
      <c r="J26" s="42">
        <f>IF('Данные индикатора'!L29="нет данных",1,IF('Условный расчет данных'!K29&lt;&gt;"",1,0))</f>
        <v>0</v>
      </c>
      <c r="K26" s="42">
        <f>IF('Данные индикатора'!M29="нет данных",1,IF('Условный расчет данных'!L29&lt;&gt;"",1,0))</f>
        <v>0</v>
      </c>
      <c r="L26" s="42">
        <f>IF('Данные индикатора'!N29="нет данных",1,IF('Условный расчет данных'!M29&lt;&gt;"",1,0))</f>
        <v>0</v>
      </c>
      <c r="M26" s="42">
        <f>IF('Данные индикатора'!O29="нет данных",1,IF('Условный расчет данных'!N29&lt;&gt;"",1,0))</f>
        <v>0</v>
      </c>
      <c r="N26" s="42">
        <f>IF('Данные индикатора'!P29="нет данных",1,IF('Условный расчет данных'!O29&lt;&gt;"",1,0))</f>
        <v>0</v>
      </c>
      <c r="O26" s="42">
        <f>IF('Данные индикатора'!Q29="нет данных",1,IF('Условный расчет данных'!P29&lt;&gt;"",1,0))</f>
        <v>0</v>
      </c>
      <c r="P26" s="42">
        <f>IF('Данные индикатора'!R29="нет данных",1,IF('Условный расчет данных'!Q29&lt;&gt;"",1,0))</f>
        <v>0</v>
      </c>
      <c r="Q26" s="42">
        <f>IF('Данные индикатора'!S29="нет данных",1,IF('Условный расчет данных'!R29&lt;&gt;"",1,0))</f>
        <v>0</v>
      </c>
      <c r="R26" s="42">
        <f>IF('Данные индикатора'!T29="нет данных",1,IF('Условный расчет данных'!S29&lt;&gt;"",1,0))</f>
        <v>0</v>
      </c>
      <c r="S26" s="42">
        <f>IF('Данные индикатора'!U29="нет данных",1,IF('Условный расчет данных'!T29&lt;&gt;"",1,0))</f>
        <v>0</v>
      </c>
      <c r="T26" s="42">
        <f>IF('Данные индикатора'!V29="нет данных",1,IF('Условный расчет данных'!U29&lt;&gt;"",1,0))</f>
        <v>0</v>
      </c>
      <c r="U26" s="42">
        <f>IF('Данные индикатора'!W29="нет данных",1,IF('Условный расчет данных'!V29&lt;&gt;"",1,0))</f>
        <v>0</v>
      </c>
      <c r="V26" s="42">
        <f>IF('Данные индикатора'!X29="нет данных",1,IF('Условный расчет данных'!W29&lt;&gt;"",1,0))</f>
        <v>0</v>
      </c>
      <c r="W26" s="42">
        <f>IF('Данные индикатора'!Y29="нет данных",1,IF('Условный расчет данных'!X29&lt;&gt;"",1,0))</f>
        <v>0</v>
      </c>
      <c r="X26" s="42">
        <f>IF('Данные индикатора'!Z29="нет данных",1,IF('Условный расчет данных'!Y29&lt;&gt;"",1,0))</f>
        <v>0</v>
      </c>
      <c r="Y26" s="42">
        <f>IF('Данные индикатора'!AA29="нет данных",1,IF('Условный расчет данных'!Z29&lt;&gt;"",1,0))</f>
        <v>0</v>
      </c>
      <c r="Z26" s="42">
        <f>IF('Данные индикатора'!AB29="нет данных",1,IF('Условный расчет данных'!AA29&lt;&gt;"",1,0))</f>
        <v>0</v>
      </c>
      <c r="AA26" s="42">
        <f>IF('Данные индикатора'!AC29="нет данных",1,IF('Условный расчет данных'!AB29&lt;&gt;"",1,0))</f>
        <v>0</v>
      </c>
      <c r="AB26" s="42">
        <f>IF('Данные индикатора'!AD29="нет данных",1,IF('Условный расчет данных'!AC29&lt;&gt;"",1,0))</f>
        <v>0</v>
      </c>
      <c r="AC26" s="42">
        <f>IF('Данные индикатора'!AE29="нет данных",1,IF('Условный расчет данных'!AD29&lt;&gt;"",1,0))</f>
        <v>0</v>
      </c>
      <c r="AD26" s="42">
        <f>IF('Данные индикатора'!AF29="нет данных",1,IF('Условный расчет данных'!AE29&lt;&gt;"",1,0))</f>
        <v>0</v>
      </c>
      <c r="AE26" s="42">
        <f>IF('Данные индикатора'!AG29="нет данных",1,IF('Условный расчет данных'!AF29&lt;&gt;"",1,0))</f>
        <v>0</v>
      </c>
      <c r="AF26" s="42">
        <f>IF('Данные индикатора'!AH29="нет данных",1,IF('Условный расчет данных'!AG29&lt;&gt;"",1,0))</f>
        <v>0</v>
      </c>
      <c r="AG26" s="42">
        <f>IF('Данные индикатора'!AI29="нет данных",1,IF('Условный расчет данных'!AH29&lt;&gt;"",1,0))</f>
        <v>0</v>
      </c>
      <c r="AH26" s="42">
        <f>IF('Данные индикатора'!AJ29="нет данных",1,IF('Условный расчет данных'!AI29&lt;&gt;"",1,0))</f>
        <v>0</v>
      </c>
      <c r="AI26" s="42">
        <f>IF('Данные индикатора'!AK29="нет данных",1,IF('Условный расчет данных'!AJ29&lt;&gt;"",1,0))</f>
        <v>0</v>
      </c>
      <c r="AJ26" s="42">
        <f>IF('Данные индикатора'!AL29="нет данных",1,IF('Условный расчет данных'!AK29&lt;&gt;"",1,0))</f>
        <v>0</v>
      </c>
      <c r="AK26" s="42">
        <f>IF('Данные индикатора'!AM29="нет данных",1,IF('Условный расчет данных'!AL29&lt;&gt;"",1,0))</f>
        <v>0</v>
      </c>
      <c r="AL26" s="42">
        <f>IF('Данные индикатора'!AN29="нет данных",1,IF('Условный расчет данных'!AM29&lt;&gt;"",1,0))</f>
        <v>0</v>
      </c>
      <c r="AM26" s="42">
        <f>IF('Данные индикатора'!AO29="нет данных",1,IF('Условный расчет данных'!AN29&lt;&gt;"",1,0))</f>
        <v>0</v>
      </c>
      <c r="AN26" s="42">
        <f>IF('Данные индикатора'!AP29="нет данных",1,IF('Условный расчет данных'!AO29&lt;&gt;"",1,0))</f>
        <v>0</v>
      </c>
      <c r="AO26" s="42">
        <f>IF('Данные индикатора'!AQ29="нет данных",1,IF('Условный расчет данных'!AS29&lt;&gt;"",1,0))</f>
        <v>0</v>
      </c>
      <c r="AP26" s="42">
        <f>IF('Данные индикатора'!AR29="нет данных",1,IF('Условный расчет данных'!AT29&lt;&gt;"",1,0))</f>
        <v>0</v>
      </c>
      <c r="AQ26" s="42">
        <f>IF('Данные индикатора'!AS29="нет данных",1,IF('Условный расчет данных'!AU29&lt;&gt;"",1,0))</f>
        <v>0</v>
      </c>
      <c r="AR26" s="42">
        <f>IF('Данные индикатора'!AT29="нет данных",1,IF('Условный расчет данных'!AS29&lt;&gt;"",1,0))</f>
        <v>0</v>
      </c>
      <c r="AS26" s="42">
        <f>IF('Данные индикатора'!AU29="нет данных",1,IF('Условный расчет данных'!AT29&lt;&gt;"",1,0))</f>
        <v>0</v>
      </c>
      <c r="AT26" s="42">
        <f>IF('Данные индикатора'!AV29="нет данных",1,IF('Условный расчет данных'!AU29&lt;&gt;"",1,0))</f>
        <v>0</v>
      </c>
      <c r="AU26" s="42">
        <f>IF('Данные индикатора'!AW29="нет данных",1,IF('Условный расчет данных'!AV29&lt;&gt;"",1,0))</f>
        <v>0</v>
      </c>
      <c r="AV26" s="42">
        <f>IF('Данные индикатора'!AX29="нет данных",1,IF('Условный расчет данных'!AW29&lt;&gt;"",1,0))</f>
        <v>0</v>
      </c>
      <c r="AW26" s="42">
        <f>IF('Данные индикатора'!AY29="нет данных",1,IF('Условный расчет данных'!AX29&lt;&gt;"",1,0))</f>
        <v>0</v>
      </c>
      <c r="AX26" s="42">
        <f>IF('Данные индикатора'!AZ29="нет данных",1,IF('Условный расчет данных'!AY29&lt;&gt;"",1,0))</f>
        <v>1</v>
      </c>
      <c r="AY26" s="42">
        <f>IF('Данные индикатора'!BA29="нет данных",1,IF('Условный расчет данных'!AZ29&lt;&gt;"",1,0))</f>
        <v>1</v>
      </c>
      <c r="AZ26" s="42">
        <f>IF('Данные индикатора'!BB29="нет данных",1,IF('Условный расчет данных'!BA29&lt;&gt;"",1,0))</f>
        <v>1</v>
      </c>
      <c r="BA26" s="42">
        <f>IF('Данные индикатора'!BC29="нет данных",1,IF('Условный расчет данных'!BB29&lt;&gt;"",1,0))</f>
        <v>1</v>
      </c>
      <c r="BB26" s="42">
        <f>IF('Данные индикатора'!BD29="нет данных",1,IF('Условный расчет данных'!BC29&lt;&gt;"",1,0))</f>
        <v>0</v>
      </c>
      <c r="BC26" s="42">
        <f>IF('Данные индикатора'!BE29="нет данных",1,IF('Условный расчет данных'!BD29&lt;&gt;"",1,0))</f>
        <v>0</v>
      </c>
      <c r="BD26" s="42">
        <f>IF('Данные индикатора'!BF29="нет данных",1,IF('Условный расчет данных'!BE29&lt;&gt;"",1,0))</f>
        <v>0</v>
      </c>
      <c r="BE26" s="42">
        <f>IF('Данные индикатора'!BG29="нет данных",1,IF('Условный расчет данных'!BF29&lt;&gt;"",1,0))</f>
        <v>0</v>
      </c>
      <c r="BF26" s="42">
        <f>IF('Данные индикатора'!BH29="нет данных",1,IF('Условный расчет данных'!BG29&lt;&gt;"",1,0))</f>
        <v>0</v>
      </c>
      <c r="BG26" s="42">
        <f>IF('Данные индикатора'!BI29="нет данных",1,IF('Условный расчет данных'!BH29&lt;&gt;"",1,0))</f>
        <v>0</v>
      </c>
      <c r="BH26" s="42">
        <f>IF('Данные индикатора'!BJ29="нет данных",1,IF('Условный расчет данных'!BI29&lt;&gt;"",1,0))</f>
        <v>0</v>
      </c>
      <c r="BI26" s="42">
        <f>IF('Данные индикатора'!BK29="нет данных",1,IF('Условный расчет данных'!BJ29&lt;&gt;"",1,0))</f>
        <v>0</v>
      </c>
      <c r="BJ26" s="42">
        <f>IF('Данные индикатора'!BL29="нет данных",1,IF('Условный расчет данных'!BK29&lt;&gt;"",1,0))</f>
        <v>0</v>
      </c>
      <c r="BK26" s="4">
        <f t="shared" si="2"/>
        <v>4</v>
      </c>
      <c r="BL26" s="44">
        <f t="shared" si="3"/>
        <v>7.407407407407407E-2</v>
      </c>
    </row>
    <row r="27" spans="1:64" x14ac:dyDescent="0.25">
      <c r="A27" s="30" t="s">
        <v>73</v>
      </c>
      <c r="B27" s="42">
        <f>IF('Данные индикатора'!D30="нет данных",1,IF('Условный расчет данных'!C30&lt;&gt;"",1,0))</f>
        <v>0</v>
      </c>
      <c r="C27" s="42">
        <f>IF('Данные индикатора'!E30="нет данных",1,IF('Условный расчет данных'!D30&lt;&gt;"",1,0))</f>
        <v>0</v>
      </c>
      <c r="D27" s="42">
        <f>IF('Данные индикатора'!F30="нет данных",1,IF('Условный расчет данных'!E30&lt;&gt;"",1,0))</f>
        <v>0</v>
      </c>
      <c r="E27" s="42">
        <f>IF('Данные индикатора'!G30="нет данных",1,IF('Условный расчет данных'!F30&lt;&gt;"",1,0))</f>
        <v>0</v>
      </c>
      <c r="F27" s="42">
        <f>IF('Данные индикатора'!H30="нет данных",1,IF('Условный расчет данных'!G30&lt;&gt;"",1,0))</f>
        <v>0</v>
      </c>
      <c r="G27" s="42">
        <f>IF('Данные индикатора'!I30="нет данных",1,IF('Условный расчет данных'!H30&lt;&gt;"",1,0))</f>
        <v>0</v>
      </c>
      <c r="H27" s="42">
        <f>IF('Данные индикатора'!J30="нет данных",1,IF('Условный расчет данных'!I30&lt;&gt;"",1,0))</f>
        <v>0</v>
      </c>
      <c r="I27" s="42">
        <f>IF('Данные индикатора'!K30="нет данных",1,IF('Условный расчет данных'!J30&lt;&gt;"",1,0))</f>
        <v>0</v>
      </c>
      <c r="J27" s="42">
        <f>IF('Данные индикатора'!L30="нет данных",1,IF('Условный расчет данных'!K30&lt;&gt;"",1,0))</f>
        <v>0</v>
      </c>
      <c r="K27" s="42">
        <f>IF('Данные индикатора'!M30="нет данных",1,IF('Условный расчет данных'!L30&lt;&gt;"",1,0))</f>
        <v>0</v>
      </c>
      <c r="L27" s="42">
        <f>IF('Данные индикатора'!N30="нет данных",1,IF('Условный расчет данных'!M30&lt;&gt;"",1,0))</f>
        <v>0</v>
      </c>
      <c r="M27" s="42">
        <f>IF('Данные индикатора'!O30="нет данных",1,IF('Условный расчет данных'!N30&lt;&gt;"",1,0))</f>
        <v>0</v>
      </c>
      <c r="N27" s="42">
        <f>IF('Данные индикатора'!P30="нет данных",1,IF('Условный расчет данных'!O30&lt;&gt;"",1,0))</f>
        <v>0</v>
      </c>
      <c r="O27" s="42">
        <f>IF('Данные индикатора'!Q30="нет данных",1,IF('Условный расчет данных'!P30&lt;&gt;"",1,0))</f>
        <v>0</v>
      </c>
      <c r="P27" s="42">
        <f>IF('Данные индикатора'!R30="нет данных",1,IF('Условный расчет данных'!Q30&lt;&gt;"",1,0))</f>
        <v>0</v>
      </c>
      <c r="Q27" s="42">
        <f>IF('Данные индикатора'!S30="нет данных",1,IF('Условный расчет данных'!R30&lt;&gt;"",1,0))</f>
        <v>0</v>
      </c>
      <c r="R27" s="42">
        <f>IF('Данные индикатора'!T30="нет данных",1,IF('Условный расчет данных'!S30&lt;&gt;"",1,0))</f>
        <v>0</v>
      </c>
      <c r="S27" s="42">
        <f>IF('Данные индикатора'!U30="нет данных",1,IF('Условный расчет данных'!T30&lt;&gt;"",1,0))</f>
        <v>0</v>
      </c>
      <c r="T27" s="42">
        <f>IF('Данные индикатора'!V30="нет данных",1,IF('Условный расчет данных'!U30&lt;&gt;"",1,0))</f>
        <v>0</v>
      </c>
      <c r="U27" s="42">
        <f>IF('Данные индикатора'!W30="нет данных",1,IF('Условный расчет данных'!V30&lt;&gt;"",1,0))</f>
        <v>0</v>
      </c>
      <c r="V27" s="42">
        <f>IF('Данные индикатора'!X30="нет данных",1,IF('Условный расчет данных'!W30&lt;&gt;"",1,0))</f>
        <v>0</v>
      </c>
      <c r="W27" s="42">
        <f>IF('Данные индикатора'!Y30="нет данных",1,IF('Условный расчет данных'!X30&lt;&gt;"",1,0))</f>
        <v>0</v>
      </c>
      <c r="X27" s="42">
        <f>IF('Данные индикатора'!Z30="нет данных",1,IF('Условный расчет данных'!Y30&lt;&gt;"",1,0))</f>
        <v>0</v>
      </c>
      <c r="Y27" s="42">
        <f>IF('Данные индикатора'!AA30="нет данных",1,IF('Условный расчет данных'!Z30&lt;&gt;"",1,0))</f>
        <v>0</v>
      </c>
      <c r="Z27" s="42">
        <f>IF('Данные индикатора'!AB30="нет данных",1,IF('Условный расчет данных'!AA30&lt;&gt;"",1,0))</f>
        <v>0</v>
      </c>
      <c r="AA27" s="42">
        <f>IF('Данные индикатора'!AC30="нет данных",1,IF('Условный расчет данных'!AB30&lt;&gt;"",1,0))</f>
        <v>0</v>
      </c>
      <c r="AB27" s="42">
        <f>IF('Данные индикатора'!AD30="нет данных",1,IF('Условный расчет данных'!AC30&lt;&gt;"",1,0))</f>
        <v>0</v>
      </c>
      <c r="AC27" s="42">
        <f>IF('Данные индикатора'!AE30="нет данных",1,IF('Условный расчет данных'!AD30&lt;&gt;"",1,0))</f>
        <v>0</v>
      </c>
      <c r="AD27" s="42">
        <f>IF('Данные индикатора'!AF30="нет данных",1,IF('Условный расчет данных'!AE30&lt;&gt;"",1,0))</f>
        <v>0</v>
      </c>
      <c r="AE27" s="42">
        <f>IF('Данные индикатора'!AG30="нет данных",1,IF('Условный расчет данных'!AF30&lt;&gt;"",1,0))</f>
        <v>0</v>
      </c>
      <c r="AF27" s="42">
        <f>IF('Данные индикатора'!AH30="нет данных",1,IF('Условный расчет данных'!AG30&lt;&gt;"",1,0))</f>
        <v>0</v>
      </c>
      <c r="AG27" s="42">
        <f>IF('Данные индикатора'!AI30="нет данных",1,IF('Условный расчет данных'!AH30&lt;&gt;"",1,0))</f>
        <v>0</v>
      </c>
      <c r="AH27" s="42">
        <f>IF('Данные индикатора'!AJ30="нет данных",1,IF('Условный расчет данных'!AI30&lt;&gt;"",1,0))</f>
        <v>0</v>
      </c>
      <c r="AI27" s="42">
        <f>IF('Данные индикатора'!AK30="нет данных",1,IF('Условный расчет данных'!AJ30&lt;&gt;"",1,0))</f>
        <v>0</v>
      </c>
      <c r="AJ27" s="42">
        <f>IF('Данные индикатора'!AL30="нет данных",1,IF('Условный расчет данных'!AK30&lt;&gt;"",1,0))</f>
        <v>0</v>
      </c>
      <c r="AK27" s="42">
        <f>IF('Данные индикатора'!AM30="нет данных",1,IF('Условный расчет данных'!AL30&lt;&gt;"",1,0))</f>
        <v>0</v>
      </c>
      <c r="AL27" s="42">
        <f>IF('Данные индикатора'!AN30="нет данных",1,IF('Условный расчет данных'!AM30&lt;&gt;"",1,0))</f>
        <v>0</v>
      </c>
      <c r="AM27" s="42">
        <f>IF('Данные индикатора'!AO30="нет данных",1,IF('Условный расчет данных'!AN30&lt;&gt;"",1,0))</f>
        <v>0</v>
      </c>
      <c r="AN27" s="42">
        <f>IF('Данные индикатора'!AP30="нет данных",1,IF('Условный расчет данных'!AO30&lt;&gt;"",1,0))</f>
        <v>0</v>
      </c>
      <c r="AO27" s="42">
        <f>IF('Данные индикатора'!AQ30="нет данных",1,IF('Условный расчет данных'!AS30&lt;&gt;"",1,0))</f>
        <v>0</v>
      </c>
      <c r="AP27" s="42">
        <f>IF('Данные индикатора'!AR30="нет данных",1,IF('Условный расчет данных'!AT30&lt;&gt;"",1,0))</f>
        <v>0</v>
      </c>
      <c r="AQ27" s="42">
        <f>IF('Данные индикатора'!AS30="нет данных",1,IF('Условный расчет данных'!AU30&lt;&gt;"",1,0))</f>
        <v>0</v>
      </c>
      <c r="AR27" s="42">
        <f>IF('Данные индикатора'!AT30="нет данных",1,IF('Условный расчет данных'!AS30&lt;&gt;"",1,0))</f>
        <v>0</v>
      </c>
      <c r="AS27" s="42">
        <f>IF('Данные индикатора'!AU30="нет данных",1,IF('Условный расчет данных'!AT30&lt;&gt;"",1,0))</f>
        <v>0</v>
      </c>
      <c r="AT27" s="42">
        <f>IF('Данные индикатора'!AV30="нет данных",1,IF('Условный расчет данных'!AU30&lt;&gt;"",1,0))</f>
        <v>0</v>
      </c>
      <c r="AU27" s="42">
        <f>IF('Данные индикатора'!AW30="нет данных",1,IF('Условный расчет данных'!AV30&lt;&gt;"",1,0))</f>
        <v>0</v>
      </c>
      <c r="AV27" s="42">
        <f>IF('Данные индикатора'!AX30="нет данных",1,IF('Условный расчет данных'!AW30&lt;&gt;"",1,0))</f>
        <v>0</v>
      </c>
      <c r="AW27" s="42">
        <f>IF('Данные индикатора'!AY30="нет данных",1,IF('Условный расчет данных'!AX30&lt;&gt;"",1,0))</f>
        <v>0</v>
      </c>
      <c r="AX27" s="42">
        <f>IF('Данные индикатора'!AZ30="нет данных",1,IF('Условный расчет данных'!AY30&lt;&gt;"",1,0))</f>
        <v>1</v>
      </c>
      <c r="AY27" s="42">
        <f>IF('Данные индикатора'!BA30="нет данных",1,IF('Условный расчет данных'!AZ30&lt;&gt;"",1,0))</f>
        <v>1</v>
      </c>
      <c r="AZ27" s="42">
        <f>IF('Данные индикатора'!BB30="нет данных",1,IF('Условный расчет данных'!BA30&lt;&gt;"",1,0))</f>
        <v>1</v>
      </c>
      <c r="BA27" s="42">
        <f>IF('Данные индикатора'!BC30="нет данных",1,IF('Условный расчет данных'!BB30&lt;&gt;"",1,0))</f>
        <v>1</v>
      </c>
      <c r="BB27" s="42">
        <f>IF('Данные индикатора'!BD30="нет данных",1,IF('Условный расчет данных'!BC30&lt;&gt;"",1,0))</f>
        <v>0</v>
      </c>
      <c r="BC27" s="42">
        <f>IF('Данные индикатора'!BE30="нет данных",1,IF('Условный расчет данных'!BD30&lt;&gt;"",1,0))</f>
        <v>0</v>
      </c>
      <c r="BD27" s="42">
        <f>IF('Данные индикатора'!BF30="нет данных",1,IF('Условный расчет данных'!BE30&lt;&gt;"",1,0))</f>
        <v>0</v>
      </c>
      <c r="BE27" s="42">
        <f>IF('Данные индикатора'!BG30="нет данных",1,IF('Условный расчет данных'!BF30&lt;&gt;"",1,0))</f>
        <v>0</v>
      </c>
      <c r="BF27" s="42">
        <f>IF('Данные индикатора'!BH30="нет данных",1,IF('Условный расчет данных'!BG30&lt;&gt;"",1,0))</f>
        <v>0</v>
      </c>
      <c r="BG27" s="42">
        <f>IF('Данные индикатора'!BI30="нет данных",1,IF('Условный расчет данных'!BH30&lt;&gt;"",1,0))</f>
        <v>0</v>
      </c>
      <c r="BH27" s="42">
        <f>IF('Данные индикатора'!BJ30="нет данных",1,IF('Условный расчет данных'!BI30&lt;&gt;"",1,0))</f>
        <v>0</v>
      </c>
      <c r="BI27" s="42">
        <f>IF('Данные индикатора'!BK30="нет данных",1,IF('Условный расчет данных'!BJ30&lt;&gt;"",1,0))</f>
        <v>0</v>
      </c>
      <c r="BJ27" s="42">
        <f>IF('Данные индикатора'!BL30="нет данных",1,IF('Условный расчет данных'!BK30&lt;&gt;"",1,0))</f>
        <v>0</v>
      </c>
      <c r="BK27" s="4">
        <f t="shared" si="2"/>
        <v>4</v>
      </c>
      <c r="BL27" s="44">
        <f t="shared" si="3"/>
        <v>7.407407407407407E-2</v>
      </c>
    </row>
    <row r="28" spans="1:64" x14ac:dyDescent="0.25">
      <c r="A28" s="30" t="s">
        <v>74</v>
      </c>
      <c r="B28" s="42">
        <f>IF('Данные индикатора'!D31="нет данных",1,IF('Условный расчет данных'!C31&lt;&gt;"",1,0))</f>
        <v>0</v>
      </c>
      <c r="C28" s="42">
        <f>IF('Данные индикатора'!E31="нет данных",1,IF('Условный расчет данных'!D31&lt;&gt;"",1,0))</f>
        <v>0</v>
      </c>
      <c r="D28" s="42">
        <f>IF('Данные индикатора'!F31="нет данных",1,IF('Условный расчет данных'!E31&lt;&gt;"",1,0))</f>
        <v>0</v>
      </c>
      <c r="E28" s="42">
        <f>IF('Данные индикатора'!G31="нет данных",1,IF('Условный расчет данных'!F31&lt;&gt;"",1,0))</f>
        <v>0</v>
      </c>
      <c r="F28" s="42">
        <f>IF('Данные индикатора'!H31="нет данных",1,IF('Условный расчет данных'!G31&lt;&gt;"",1,0))</f>
        <v>0</v>
      </c>
      <c r="G28" s="42">
        <f>IF('Данные индикатора'!I31="нет данных",1,IF('Условный расчет данных'!H31&lt;&gt;"",1,0))</f>
        <v>0</v>
      </c>
      <c r="H28" s="42">
        <f>IF('Данные индикатора'!J31="нет данных",1,IF('Условный расчет данных'!I31&lt;&gt;"",1,0))</f>
        <v>0</v>
      </c>
      <c r="I28" s="42">
        <f>IF('Данные индикатора'!K31="нет данных",1,IF('Условный расчет данных'!J31&lt;&gt;"",1,0))</f>
        <v>0</v>
      </c>
      <c r="J28" s="42">
        <f>IF('Данные индикатора'!L31="нет данных",1,IF('Условный расчет данных'!K31&lt;&gt;"",1,0))</f>
        <v>0</v>
      </c>
      <c r="K28" s="42">
        <f>IF('Данные индикатора'!M31="нет данных",1,IF('Условный расчет данных'!L31&lt;&gt;"",1,0))</f>
        <v>0</v>
      </c>
      <c r="L28" s="42">
        <f>IF('Данные индикатора'!N31="нет данных",1,IF('Условный расчет данных'!M31&lt;&gt;"",1,0))</f>
        <v>0</v>
      </c>
      <c r="M28" s="42">
        <f>IF('Данные индикатора'!O31="нет данных",1,IF('Условный расчет данных'!N31&lt;&gt;"",1,0))</f>
        <v>0</v>
      </c>
      <c r="N28" s="42">
        <f>IF('Данные индикатора'!P31="нет данных",1,IF('Условный расчет данных'!O31&lt;&gt;"",1,0))</f>
        <v>0</v>
      </c>
      <c r="O28" s="42">
        <f>IF('Данные индикатора'!Q31="нет данных",1,IF('Условный расчет данных'!P31&lt;&gt;"",1,0))</f>
        <v>0</v>
      </c>
      <c r="P28" s="42">
        <f>IF('Данные индикатора'!R31="нет данных",1,IF('Условный расчет данных'!Q31&lt;&gt;"",1,0))</f>
        <v>0</v>
      </c>
      <c r="Q28" s="42">
        <f>IF('Данные индикатора'!S31="нет данных",1,IF('Условный расчет данных'!R31&lt;&gt;"",1,0))</f>
        <v>0</v>
      </c>
      <c r="R28" s="42">
        <f>IF('Данные индикатора'!T31="нет данных",1,IF('Условный расчет данных'!S31&lt;&gt;"",1,0))</f>
        <v>0</v>
      </c>
      <c r="S28" s="42">
        <f>IF('Данные индикатора'!U31="нет данных",1,IF('Условный расчет данных'!T31&lt;&gt;"",1,0))</f>
        <v>0</v>
      </c>
      <c r="T28" s="42">
        <f>IF('Данные индикатора'!V31="нет данных",1,IF('Условный расчет данных'!U31&lt;&gt;"",1,0))</f>
        <v>0</v>
      </c>
      <c r="U28" s="42">
        <f>IF('Данные индикатора'!W31="нет данных",1,IF('Условный расчет данных'!V31&lt;&gt;"",1,0))</f>
        <v>0</v>
      </c>
      <c r="V28" s="42">
        <f>IF('Данные индикатора'!X31="нет данных",1,IF('Условный расчет данных'!W31&lt;&gt;"",1,0))</f>
        <v>0</v>
      </c>
      <c r="W28" s="42">
        <f>IF('Данные индикатора'!Y31="нет данных",1,IF('Условный расчет данных'!X31&lt;&gt;"",1,0))</f>
        <v>0</v>
      </c>
      <c r="X28" s="42">
        <f>IF('Данные индикатора'!Z31="нет данных",1,IF('Условный расчет данных'!Y31&lt;&gt;"",1,0))</f>
        <v>0</v>
      </c>
      <c r="Y28" s="42">
        <f>IF('Данные индикатора'!AA31="нет данных",1,IF('Условный расчет данных'!Z31&lt;&gt;"",1,0))</f>
        <v>0</v>
      </c>
      <c r="Z28" s="42">
        <f>IF('Данные индикатора'!AB31="нет данных",1,IF('Условный расчет данных'!AA31&lt;&gt;"",1,0))</f>
        <v>0</v>
      </c>
      <c r="AA28" s="42">
        <f>IF('Данные индикатора'!AC31="нет данных",1,IF('Условный расчет данных'!AB31&lt;&gt;"",1,0))</f>
        <v>0</v>
      </c>
      <c r="AB28" s="42">
        <f>IF('Данные индикатора'!AD31="нет данных",1,IF('Условный расчет данных'!AC31&lt;&gt;"",1,0))</f>
        <v>0</v>
      </c>
      <c r="AC28" s="42">
        <f>IF('Данные индикатора'!AE31="нет данных",1,IF('Условный расчет данных'!AD31&lt;&gt;"",1,0))</f>
        <v>0</v>
      </c>
      <c r="AD28" s="42">
        <f>IF('Данные индикатора'!AF31="нет данных",1,IF('Условный расчет данных'!AE31&lt;&gt;"",1,0))</f>
        <v>0</v>
      </c>
      <c r="AE28" s="42">
        <f>IF('Данные индикатора'!AG31="нет данных",1,IF('Условный расчет данных'!AF31&lt;&gt;"",1,0))</f>
        <v>0</v>
      </c>
      <c r="AF28" s="42">
        <f>IF('Данные индикатора'!AH31="нет данных",1,IF('Условный расчет данных'!AG31&lt;&gt;"",1,0))</f>
        <v>0</v>
      </c>
      <c r="AG28" s="42">
        <f>IF('Данные индикатора'!AI31="нет данных",1,IF('Условный расчет данных'!AH31&lt;&gt;"",1,0))</f>
        <v>0</v>
      </c>
      <c r="AH28" s="42">
        <f>IF('Данные индикатора'!AJ31="нет данных",1,IF('Условный расчет данных'!AI31&lt;&gt;"",1,0))</f>
        <v>0</v>
      </c>
      <c r="AI28" s="42">
        <f>IF('Данные индикатора'!AK31="нет данных",1,IF('Условный расчет данных'!AJ31&lt;&gt;"",1,0))</f>
        <v>0</v>
      </c>
      <c r="AJ28" s="42">
        <f>IF('Данные индикатора'!AL31="нет данных",1,IF('Условный расчет данных'!AK31&lt;&gt;"",1,0))</f>
        <v>0</v>
      </c>
      <c r="AK28" s="42">
        <f>IF('Данные индикатора'!AM31="нет данных",1,IF('Условный расчет данных'!AL31&lt;&gt;"",1,0))</f>
        <v>0</v>
      </c>
      <c r="AL28" s="42">
        <f>IF('Данные индикатора'!AN31="нет данных",1,IF('Условный расчет данных'!AM31&lt;&gt;"",1,0))</f>
        <v>0</v>
      </c>
      <c r="AM28" s="42">
        <f>IF('Данные индикатора'!AO31="нет данных",1,IF('Условный расчет данных'!AN31&lt;&gt;"",1,0))</f>
        <v>0</v>
      </c>
      <c r="AN28" s="42">
        <f>IF('Данные индикатора'!AP31="нет данных",1,IF('Условный расчет данных'!AO31&lt;&gt;"",1,0))</f>
        <v>0</v>
      </c>
      <c r="AO28" s="42">
        <f>IF('Данные индикатора'!AQ31="нет данных",1,IF('Условный расчет данных'!AS31&lt;&gt;"",1,0))</f>
        <v>0</v>
      </c>
      <c r="AP28" s="42">
        <f>IF('Данные индикатора'!AR31="нет данных",1,IF('Условный расчет данных'!AT31&lt;&gt;"",1,0))</f>
        <v>0</v>
      </c>
      <c r="AQ28" s="42">
        <f>IF('Данные индикатора'!AS31="нет данных",1,IF('Условный расчет данных'!AU31&lt;&gt;"",1,0))</f>
        <v>0</v>
      </c>
      <c r="AR28" s="42">
        <f>IF('Данные индикатора'!AT31="нет данных",1,IF('Условный расчет данных'!AS31&lt;&gt;"",1,0))</f>
        <v>0</v>
      </c>
      <c r="AS28" s="42">
        <f>IF('Данные индикатора'!AU31="нет данных",1,IF('Условный расчет данных'!AT31&lt;&gt;"",1,0))</f>
        <v>0</v>
      </c>
      <c r="AT28" s="42">
        <f>IF('Данные индикатора'!AV31="нет данных",1,IF('Условный расчет данных'!AU31&lt;&gt;"",1,0))</f>
        <v>0</v>
      </c>
      <c r="AU28" s="42">
        <f>IF('Данные индикатора'!AW31="нет данных",1,IF('Условный расчет данных'!AV31&lt;&gt;"",1,0))</f>
        <v>0</v>
      </c>
      <c r="AV28" s="42">
        <f>IF('Данные индикатора'!AX31="нет данных",1,IF('Условный расчет данных'!AW31&lt;&gt;"",1,0))</f>
        <v>0</v>
      </c>
      <c r="AW28" s="42">
        <f>IF('Данные индикатора'!AY31="нет данных",1,IF('Условный расчет данных'!AX31&lt;&gt;"",1,0))</f>
        <v>0</v>
      </c>
      <c r="AX28" s="42">
        <f>IF('Данные индикатора'!AZ31="нет данных",1,IF('Условный расчет данных'!AY31&lt;&gt;"",1,0))</f>
        <v>1</v>
      </c>
      <c r="AY28" s="42">
        <f>IF('Данные индикатора'!BA31="нет данных",1,IF('Условный расчет данных'!AZ31&lt;&gt;"",1,0))</f>
        <v>1</v>
      </c>
      <c r="AZ28" s="42">
        <f>IF('Данные индикатора'!BB31="нет данных",1,IF('Условный расчет данных'!BA31&lt;&gt;"",1,0))</f>
        <v>1</v>
      </c>
      <c r="BA28" s="42">
        <f>IF('Данные индикатора'!BC31="нет данных",1,IF('Условный расчет данных'!BB31&lt;&gt;"",1,0))</f>
        <v>1</v>
      </c>
      <c r="BB28" s="42">
        <f>IF('Данные индикатора'!BD31="нет данных",1,IF('Условный расчет данных'!BC31&lt;&gt;"",1,0))</f>
        <v>0</v>
      </c>
      <c r="BC28" s="42">
        <f>IF('Данные индикатора'!BE31="нет данных",1,IF('Условный расчет данных'!BD31&lt;&gt;"",1,0))</f>
        <v>0</v>
      </c>
      <c r="BD28" s="42">
        <f>IF('Данные индикатора'!BF31="нет данных",1,IF('Условный расчет данных'!BE31&lt;&gt;"",1,0))</f>
        <v>0</v>
      </c>
      <c r="BE28" s="42">
        <f>IF('Данные индикатора'!BG31="нет данных",1,IF('Условный расчет данных'!BF31&lt;&gt;"",1,0))</f>
        <v>0</v>
      </c>
      <c r="BF28" s="42">
        <f>IF('Данные индикатора'!BH31="нет данных",1,IF('Условный расчет данных'!BG31&lt;&gt;"",1,0))</f>
        <v>0</v>
      </c>
      <c r="BG28" s="42">
        <f>IF('Данные индикатора'!BI31="нет данных",1,IF('Условный расчет данных'!BH31&lt;&gt;"",1,0))</f>
        <v>0</v>
      </c>
      <c r="BH28" s="42">
        <f>IF('Данные индикатора'!BJ31="нет данных",1,IF('Условный расчет данных'!BI31&lt;&gt;"",1,0))</f>
        <v>0</v>
      </c>
      <c r="BI28" s="42">
        <f>IF('Данные индикатора'!BK31="нет данных",1,IF('Условный расчет данных'!BJ31&lt;&gt;"",1,0))</f>
        <v>0</v>
      </c>
      <c r="BJ28" s="42">
        <f>IF('Данные индикатора'!BL31="нет данных",1,IF('Условный расчет данных'!BK31&lt;&gt;"",1,0))</f>
        <v>0</v>
      </c>
      <c r="BK28" s="4">
        <f t="shared" si="2"/>
        <v>4</v>
      </c>
      <c r="BL28" s="44">
        <f t="shared" si="3"/>
        <v>7.407407407407407E-2</v>
      </c>
    </row>
    <row r="29" spans="1:64" x14ac:dyDescent="0.25">
      <c r="A29" s="30" t="s">
        <v>75</v>
      </c>
      <c r="B29" s="42">
        <f>IF('Данные индикатора'!D32="нет данных",1,IF('Условный расчет данных'!C32&lt;&gt;"",1,0))</f>
        <v>0</v>
      </c>
      <c r="C29" s="42">
        <f>IF('Данные индикатора'!E32="нет данных",1,IF('Условный расчет данных'!D32&lt;&gt;"",1,0))</f>
        <v>0</v>
      </c>
      <c r="D29" s="42">
        <f>IF('Данные индикатора'!F32="нет данных",1,IF('Условный расчет данных'!E32&lt;&gt;"",1,0))</f>
        <v>0</v>
      </c>
      <c r="E29" s="42">
        <f>IF('Данные индикатора'!G32="нет данных",1,IF('Условный расчет данных'!F32&lt;&gt;"",1,0))</f>
        <v>0</v>
      </c>
      <c r="F29" s="42">
        <f>IF('Данные индикатора'!H32="нет данных",1,IF('Условный расчет данных'!G32&lt;&gt;"",1,0))</f>
        <v>0</v>
      </c>
      <c r="G29" s="42">
        <f>IF('Данные индикатора'!I32="нет данных",1,IF('Условный расчет данных'!H32&lt;&gt;"",1,0))</f>
        <v>0</v>
      </c>
      <c r="H29" s="42">
        <f>IF('Данные индикатора'!J32="нет данных",1,IF('Условный расчет данных'!I32&lt;&gt;"",1,0))</f>
        <v>0</v>
      </c>
      <c r="I29" s="42">
        <f>IF('Данные индикатора'!K32="нет данных",1,IF('Условный расчет данных'!J32&lt;&gt;"",1,0))</f>
        <v>0</v>
      </c>
      <c r="J29" s="42">
        <f>IF('Данные индикатора'!L32="нет данных",1,IF('Условный расчет данных'!K32&lt;&gt;"",1,0))</f>
        <v>0</v>
      </c>
      <c r="K29" s="42">
        <f>IF('Данные индикатора'!M32="нет данных",1,IF('Условный расчет данных'!L32&lt;&gt;"",1,0))</f>
        <v>0</v>
      </c>
      <c r="L29" s="42">
        <f>IF('Данные индикатора'!N32="нет данных",1,IF('Условный расчет данных'!M32&lt;&gt;"",1,0))</f>
        <v>0</v>
      </c>
      <c r="M29" s="42">
        <f>IF('Данные индикатора'!O32="нет данных",1,IF('Условный расчет данных'!N32&lt;&gt;"",1,0))</f>
        <v>0</v>
      </c>
      <c r="N29" s="42">
        <f>IF('Данные индикатора'!P32="нет данных",1,IF('Условный расчет данных'!O32&lt;&gt;"",1,0))</f>
        <v>0</v>
      </c>
      <c r="O29" s="42">
        <f>IF('Данные индикатора'!Q32="нет данных",1,IF('Условный расчет данных'!P32&lt;&gt;"",1,0))</f>
        <v>0</v>
      </c>
      <c r="P29" s="42">
        <f>IF('Данные индикатора'!R32="нет данных",1,IF('Условный расчет данных'!Q32&lt;&gt;"",1,0))</f>
        <v>0</v>
      </c>
      <c r="Q29" s="42">
        <f>IF('Данные индикатора'!S32="нет данных",1,IF('Условный расчет данных'!R32&lt;&gt;"",1,0))</f>
        <v>0</v>
      </c>
      <c r="R29" s="42">
        <f>IF('Данные индикатора'!T32="нет данных",1,IF('Условный расчет данных'!S32&lt;&gt;"",1,0))</f>
        <v>0</v>
      </c>
      <c r="S29" s="42">
        <f>IF('Данные индикатора'!U32="нет данных",1,IF('Условный расчет данных'!T32&lt;&gt;"",1,0))</f>
        <v>0</v>
      </c>
      <c r="T29" s="42">
        <f>IF('Данные индикатора'!V32="нет данных",1,IF('Условный расчет данных'!U32&lt;&gt;"",1,0))</f>
        <v>0</v>
      </c>
      <c r="U29" s="42">
        <f>IF('Данные индикатора'!W32="нет данных",1,IF('Условный расчет данных'!V32&lt;&gt;"",1,0))</f>
        <v>0</v>
      </c>
      <c r="V29" s="42">
        <f>IF('Данные индикатора'!X32="нет данных",1,IF('Условный расчет данных'!W32&lt;&gt;"",1,0))</f>
        <v>0</v>
      </c>
      <c r="W29" s="42">
        <f>IF('Данные индикатора'!Y32="нет данных",1,IF('Условный расчет данных'!X32&lt;&gt;"",1,0))</f>
        <v>0</v>
      </c>
      <c r="X29" s="42">
        <f>IF('Данные индикатора'!Z32="нет данных",1,IF('Условный расчет данных'!Y32&lt;&gt;"",1,0))</f>
        <v>0</v>
      </c>
      <c r="Y29" s="42">
        <f>IF('Данные индикатора'!AA32="нет данных",1,IF('Условный расчет данных'!Z32&lt;&gt;"",1,0))</f>
        <v>0</v>
      </c>
      <c r="Z29" s="42">
        <f>IF('Данные индикатора'!AB32="нет данных",1,IF('Условный расчет данных'!AA32&lt;&gt;"",1,0))</f>
        <v>0</v>
      </c>
      <c r="AA29" s="42">
        <f>IF('Данные индикатора'!AC32="нет данных",1,IF('Условный расчет данных'!AB32&lt;&gt;"",1,0))</f>
        <v>0</v>
      </c>
      <c r="AB29" s="42">
        <f>IF('Данные индикатора'!AD32="нет данных",1,IF('Условный расчет данных'!AC32&lt;&gt;"",1,0))</f>
        <v>0</v>
      </c>
      <c r="AC29" s="42">
        <f>IF('Данные индикатора'!AE32="нет данных",1,IF('Условный расчет данных'!AD32&lt;&gt;"",1,0))</f>
        <v>0</v>
      </c>
      <c r="AD29" s="42">
        <f>IF('Данные индикатора'!AF32="нет данных",1,IF('Условный расчет данных'!AE32&lt;&gt;"",1,0))</f>
        <v>0</v>
      </c>
      <c r="AE29" s="42">
        <f>IF('Данные индикатора'!AG32="нет данных",1,IF('Условный расчет данных'!AF32&lt;&gt;"",1,0))</f>
        <v>0</v>
      </c>
      <c r="AF29" s="42">
        <f>IF('Данные индикатора'!AH32="нет данных",1,IF('Условный расчет данных'!AG32&lt;&gt;"",1,0))</f>
        <v>0</v>
      </c>
      <c r="AG29" s="42">
        <f>IF('Данные индикатора'!AI32="нет данных",1,IF('Условный расчет данных'!AH32&lt;&gt;"",1,0))</f>
        <v>0</v>
      </c>
      <c r="AH29" s="42">
        <f>IF('Данные индикатора'!AJ32="нет данных",1,IF('Условный расчет данных'!AI32&lt;&gt;"",1,0))</f>
        <v>0</v>
      </c>
      <c r="AI29" s="42">
        <f>IF('Данные индикатора'!AK32="нет данных",1,IF('Условный расчет данных'!AJ32&lt;&gt;"",1,0))</f>
        <v>0</v>
      </c>
      <c r="AJ29" s="42">
        <f>IF('Данные индикатора'!AL32="нет данных",1,IF('Условный расчет данных'!AK32&lt;&gt;"",1,0))</f>
        <v>0</v>
      </c>
      <c r="AK29" s="42">
        <f>IF('Данные индикатора'!AM32="нет данных",1,IF('Условный расчет данных'!AL32&lt;&gt;"",1,0))</f>
        <v>0</v>
      </c>
      <c r="AL29" s="42">
        <f>IF('Данные индикатора'!AN32="нет данных",1,IF('Условный расчет данных'!AM32&lt;&gt;"",1,0))</f>
        <v>0</v>
      </c>
      <c r="AM29" s="42">
        <f>IF('Данные индикатора'!AO32="нет данных",1,IF('Условный расчет данных'!AN32&lt;&gt;"",1,0))</f>
        <v>0</v>
      </c>
      <c r="AN29" s="42">
        <f>IF('Данные индикатора'!AP32="нет данных",1,IF('Условный расчет данных'!AO32&lt;&gt;"",1,0))</f>
        <v>0</v>
      </c>
      <c r="AO29" s="42">
        <f>IF('Данные индикатора'!AQ32="нет данных",1,IF('Условный расчет данных'!AS32&lt;&gt;"",1,0))</f>
        <v>0</v>
      </c>
      <c r="AP29" s="42">
        <f>IF('Данные индикатора'!AR32="нет данных",1,IF('Условный расчет данных'!AT32&lt;&gt;"",1,0))</f>
        <v>0</v>
      </c>
      <c r="AQ29" s="42">
        <f>IF('Данные индикатора'!AS32="нет данных",1,IF('Условный расчет данных'!AU32&lt;&gt;"",1,0))</f>
        <v>0</v>
      </c>
      <c r="AR29" s="42">
        <f>IF('Данные индикатора'!AT32="нет данных",1,IF('Условный расчет данных'!AS32&lt;&gt;"",1,0))</f>
        <v>0</v>
      </c>
      <c r="AS29" s="42">
        <f>IF('Данные индикатора'!AU32="нет данных",1,IF('Условный расчет данных'!AT32&lt;&gt;"",1,0))</f>
        <v>0</v>
      </c>
      <c r="AT29" s="42">
        <f>IF('Данные индикатора'!AV32="нет данных",1,IF('Условный расчет данных'!AU32&lt;&gt;"",1,0))</f>
        <v>0</v>
      </c>
      <c r="AU29" s="42">
        <f>IF('Данные индикатора'!AW32="нет данных",1,IF('Условный расчет данных'!AV32&lt;&gt;"",1,0))</f>
        <v>0</v>
      </c>
      <c r="AV29" s="42">
        <f>IF('Данные индикатора'!AX32="нет данных",1,IF('Условный расчет данных'!AW32&lt;&gt;"",1,0))</f>
        <v>0</v>
      </c>
      <c r="AW29" s="42">
        <f>IF('Данные индикатора'!AY32="нет данных",1,IF('Условный расчет данных'!AX32&lt;&gt;"",1,0))</f>
        <v>0</v>
      </c>
      <c r="AX29" s="42">
        <f>IF('Данные индикатора'!AZ32="нет данных",1,IF('Условный расчет данных'!AY32&lt;&gt;"",1,0))</f>
        <v>1</v>
      </c>
      <c r="AY29" s="42">
        <f>IF('Данные индикатора'!BA32="нет данных",1,IF('Условный расчет данных'!AZ32&lt;&gt;"",1,0))</f>
        <v>1</v>
      </c>
      <c r="AZ29" s="42">
        <f>IF('Данные индикатора'!BB32="нет данных",1,IF('Условный расчет данных'!BA32&lt;&gt;"",1,0))</f>
        <v>1</v>
      </c>
      <c r="BA29" s="42">
        <f>IF('Данные индикатора'!BC32="нет данных",1,IF('Условный расчет данных'!BB32&lt;&gt;"",1,0))</f>
        <v>1</v>
      </c>
      <c r="BB29" s="42">
        <f>IF('Данные индикатора'!BD32="нет данных",1,IF('Условный расчет данных'!BC32&lt;&gt;"",1,0))</f>
        <v>0</v>
      </c>
      <c r="BC29" s="42">
        <f>IF('Данные индикатора'!BE32="нет данных",1,IF('Условный расчет данных'!BD32&lt;&gt;"",1,0))</f>
        <v>0</v>
      </c>
      <c r="BD29" s="42">
        <f>IF('Данные индикатора'!BF32="нет данных",1,IF('Условный расчет данных'!BE32&lt;&gt;"",1,0))</f>
        <v>0</v>
      </c>
      <c r="BE29" s="42">
        <f>IF('Данные индикатора'!BG32="нет данных",1,IF('Условный расчет данных'!BF32&lt;&gt;"",1,0))</f>
        <v>0</v>
      </c>
      <c r="BF29" s="42">
        <f>IF('Данные индикатора'!BH32="нет данных",1,IF('Условный расчет данных'!BG32&lt;&gt;"",1,0))</f>
        <v>0</v>
      </c>
      <c r="BG29" s="42">
        <f>IF('Данные индикатора'!BI32="нет данных",1,IF('Условный расчет данных'!BH32&lt;&gt;"",1,0))</f>
        <v>0</v>
      </c>
      <c r="BH29" s="42">
        <f>IF('Данные индикатора'!BJ32="нет данных",1,IF('Условный расчет данных'!BI32&lt;&gt;"",1,0))</f>
        <v>0</v>
      </c>
      <c r="BI29" s="42">
        <f>IF('Данные индикатора'!BK32="нет данных",1,IF('Условный расчет данных'!BJ32&lt;&gt;"",1,0))</f>
        <v>0</v>
      </c>
      <c r="BJ29" s="42">
        <f>IF('Данные индикатора'!BL32="нет данных",1,IF('Условный расчет данных'!BK32&lt;&gt;"",1,0))</f>
        <v>0</v>
      </c>
      <c r="BK29" s="4">
        <f t="shared" si="2"/>
        <v>4</v>
      </c>
      <c r="BL29" s="44">
        <f t="shared" si="3"/>
        <v>7.407407407407407E-2</v>
      </c>
    </row>
    <row r="30" spans="1:64" x14ac:dyDescent="0.25">
      <c r="A30" s="30" t="s">
        <v>76</v>
      </c>
      <c r="B30" s="42">
        <f>IF('Данные индикатора'!D33="нет данных",1,IF('Условный расчет данных'!C33&lt;&gt;"",1,0))</f>
        <v>0</v>
      </c>
      <c r="C30" s="42">
        <f>IF('Данные индикатора'!E33="нет данных",1,IF('Условный расчет данных'!D33&lt;&gt;"",1,0))</f>
        <v>0</v>
      </c>
      <c r="D30" s="42">
        <f>IF('Данные индикатора'!F33="нет данных",1,IF('Условный расчет данных'!E33&lt;&gt;"",1,0))</f>
        <v>0</v>
      </c>
      <c r="E30" s="42">
        <f>IF('Данные индикатора'!G33="нет данных",1,IF('Условный расчет данных'!F33&lt;&gt;"",1,0))</f>
        <v>0</v>
      </c>
      <c r="F30" s="42">
        <f>IF('Данные индикатора'!H33="нет данных",1,IF('Условный расчет данных'!G33&lt;&gt;"",1,0))</f>
        <v>0</v>
      </c>
      <c r="G30" s="42">
        <f>IF('Данные индикатора'!I33="нет данных",1,IF('Условный расчет данных'!H33&lt;&gt;"",1,0))</f>
        <v>0</v>
      </c>
      <c r="H30" s="42">
        <f>IF('Данные индикатора'!J33="нет данных",1,IF('Условный расчет данных'!I33&lt;&gt;"",1,0))</f>
        <v>0</v>
      </c>
      <c r="I30" s="42">
        <f>IF('Данные индикатора'!K33="нет данных",1,IF('Условный расчет данных'!J33&lt;&gt;"",1,0))</f>
        <v>0</v>
      </c>
      <c r="J30" s="42">
        <f>IF('Данные индикатора'!L33="нет данных",1,IF('Условный расчет данных'!K33&lt;&gt;"",1,0))</f>
        <v>0</v>
      </c>
      <c r="K30" s="42">
        <f>IF('Данные индикатора'!M33="нет данных",1,IF('Условный расчет данных'!L33&lt;&gt;"",1,0))</f>
        <v>0</v>
      </c>
      <c r="L30" s="42">
        <f>IF('Данные индикатора'!N33="нет данных",1,IF('Условный расчет данных'!M33&lt;&gt;"",1,0))</f>
        <v>0</v>
      </c>
      <c r="M30" s="42">
        <f>IF('Данные индикатора'!O33="нет данных",1,IF('Условный расчет данных'!N33&lt;&gt;"",1,0))</f>
        <v>0</v>
      </c>
      <c r="N30" s="42">
        <f>IF('Данные индикатора'!P33="нет данных",1,IF('Условный расчет данных'!O33&lt;&gt;"",1,0))</f>
        <v>0</v>
      </c>
      <c r="O30" s="42">
        <f>IF('Данные индикатора'!Q33="нет данных",1,IF('Условный расчет данных'!P33&lt;&gt;"",1,0))</f>
        <v>0</v>
      </c>
      <c r="P30" s="42">
        <f>IF('Данные индикатора'!R33="нет данных",1,IF('Условный расчет данных'!Q33&lt;&gt;"",1,0))</f>
        <v>0</v>
      </c>
      <c r="Q30" s="42">
        <f>IF('Данные индикатора'!S33="нет данных",1,IF('Условный расчет данных'!R33&lt;&gt;"",1,0))</f>
        <v>0</v>
      </c>
      <c r="R30" s="42">
        <f>IF('Данные индикатора'!T33="нет данных",1,IF('Условный расчет данных'!S33&lt;&gt;"",1,0))</f>
        <v>0</v>
      </c>
      <c r="S30" s="42">
        <f>IF('Данные индикатора'!U33="нет данных",1,IF('Условный расчет данных'!T33&lt;&gt;"",1,0))</f>
        <v>0</v>
      </c>
      <c r="T30" s="42">
        <f>IF('Данные индикатора'!V33="нет данных",1,IF('Условный расчет данных'!U33&lt;&gt;"",1,0))</f>
        <v>0</v>
      </c>
      <c r="U30" s="42">
        <f>IF('Данные индикатора'!W33="нет данных",1,IF('Условный расчет данных'!V33&lt;&gt;"",1,0))</f>
        <v>0</v>
      </c>
      <c r="V30" s="42">
        <f>IF('Данные индикатора'!X33="нет данных",1,IF('Условный расчет данных'!W33&lt;&gt;"",1,0))</f>
        <v>0</v>
      </c>
      <c r="W30" s="42">
        <f>IF('Данные индикатора'!Y33="нет данных",1,IF('Условный расчет данных'!X33&lt;&gt;"",1,0))</f>
        <v>0</v>
      </c>
      <c r="X30" s="42">
        <f>IF('Данные индикатора'!Z33="нет данных",1,IF('Условный расчет данных'!Y33&lt;&gt;"",1,0))</f>
        <v>0</v>
      </c>
      <c r="Y30" s="42">
        <f>IF('Данные индикатора'!AA33="нет данных",1,IF('Условный расчет данных'!Z33&lt;&gt;"",1,0))</f>
        <v>0</v>
      </c>
      <c r="Z30" s="42">
        <f>IF('Данные индикатора'!AB33="нет данных",1,IF('Условный расчет данных'!AA33&lt;&gt;"",1,0))</f>
        <v>0</v>
      </c>
      <c r="AA30" s="42">
        <f>IF('Данные индикатора'!AC33="нет данных",1,IF('Условный расчет данных'!AB33&lt;&gt;"",1,0))</f>
        <v>0</v>
      </c>
      <c r="AB30" s="42">
        <f>IF('Данные индикатора'!AD33="нет данных",1,IF('Условный расчет данных'!AC33&lt;&gt;"",1,0))</f>
        <v>0</v>
      </c>
      <c r="AC30" s="42">
        <f>IF('Данные индикатора'!AE33="нет данных",1,IF('Условный расчет данных'!AD33&lt;&gt;"",1,0))</f>
        <v>0</v>
      </c>
      <c r="AD30" s="42">
        <f>IF('Данные индикатора'!AF33="нет данных",1,IF('Условный расчет данных'!AE33&lt;&gt;"",1,0))</f>
        <v>0</v>
      </c>
      <c r="AE30" s="42">
        <f>IF('Данные индикатора'!AG33="нет данных",1,IF('Условный расчет данных'!AF33&lt;&gt;"",1,0))</f>
        <v>0</v>
      </c>
      <c r="AF30" s="42">
        <f>IF('Данные индикатора'!AH33="нет данных",1,IF('Условный расчет данных'!AG33&lt;&gt;"",1,0))</f>
        <v>0</v>
      </c>
      <c r="AG30" s="42">
        <f>IF('Данные индикатора'!AI33="нет данных",1,IF('Условный расчет данных'!AH33&lt;&gt;"",1,0))</f>
        <v>0</v>
      </c>
      <c r="AH30" s="42">
        <f>IF('Данные индикатора'!AJ33="нет данных",1,IF('Условный расчет данных'!AI33&lt;&gt;"",1,0))</f>
        <v>0</v>
      </c>
      <c r="AI30" s="42">
        <f>IF('Данные индикатора'!AK33="нет данных",1,IF('Условный расчет данных'!AJ33&lt;&gt;"",1,0))</f>
        <v>0</v>
      </c>
      <c r="AJ30" s="42">
        <f>IF('Данные индикатора'!AL33="нет данных",1,IF('Условный расчет данных'!AK33&lt;&gt;"",1,0))</f>
        <v>0</v>
      </c>
      <c r="AK30" s="42">
        <f>IF('Данные индикатора'!AM33="нет данных",1,IF('Условный расчет данных'!AL33&lt;&gt;"",1,0))</f>
        <v>0</v>
      </c>
      <c r="AL30" s="42">
        <f>IF('Данные индикатора'!AN33="нет данных",1,IF('Условный расчет данных'!AM33&lt;&gt;"",1,0))</f>
        <v>0</v>
      </c>
      <c r="AM30" s="42">
        <f>IF('Данные индикатора'!AO33="нет данных",1,IF('Условный расчет данных'!AN33&lt;&gt;"",1,0))</f>
        <v>0</v>
      </c>
      <c r="AN30" s="42">
        <f>IF('Данные индикатора'!AP33="нет данных",1,IF('Условный расчет данных'!AO33&lt;&gt;"",1,0))</f>
        <v>0</v>
      </c>
      <c r="AO30" s="42">
        <f>IF('Данные индикатора'!AQ33="нет данных",1,IF('Условный расчет данных'!AS33&lt;&gt;"",1,0))</f>
        <v>0</v>
      </c>
      <c r="AP30" s="42">
        <f>IF('Данные индикатора'!AR33="нет данных",1,IF('Условный расчет данных'!AT33&lt;&gt;"",1,0))</f>
        <v>0</v>
      </c>
      <c r="AQ30" s="42">
        <f>IF('Данные индикатора'!AS33="нет данных",1,IF('Условный расчет данных'!AU33&lt;&gt;"",1,0))</f>
        <v>0</v>
      </c>
      <c r="AR30" s="42">
        <f>IF('Данные индикатора'!AT33="нет данных",1,IF('Условный расчет данных'!AS33&lt;&gt;"",1,0))</f>
        <v>0</v>
      </c>
      <c r="AS30" s="42">
        <f>IF('Данные индикатора'!AU33="нет данных",1,IF('Условный расчет данных'!AT33&lt;&gt;"",1,0))</f>
        <v>0</v>
      </c>
      <c r="AT30" s="42">
        <f>IF('Данные индикатора'!AV33="нет данных",1,IF('Условный расчет данных'!AU33&lt;&gt;"",1,0))</f>
        <v>0</v>
      </c>
      <c r="AU30" s="42">
        <f>IF('Данные индикатора'!AW33="нет данных",1,IF('Условный расчет данных'!AV33&lt;&gt;"",1,0))</f>
        <v>0</v>
      </c>
      <c r="AV30" s="42">
        <f>IF('Данные индикатора'!AX33="нет данных",1,IF('Условный расчет данных'!AW33&lt;&gt;"",1,0))</f>
        <v>0</v>
      </c>
      <c r="AW30" s="42">
        <f>IF('Данные индикатора'!AY33="нет данных",1,IF('Условный расчет данных'!AX33&lt;&gt;"",1,0))</f>
        <v>0</v>
      </c>
      <c r="AX30" s="42">
        <f>IF('Данные индикатора'!AZ33="нет данных",1,IF('Условный расчет данных'!AY33&lt;&gt;"",1,0))</f>
        <v>1</v>
      </c>
      <c r="AY30" s="42">
        <f>IF('Данные индикатора'!BA33="нет данных",1,IF('Условный расчет данных'!AZ33&lt;&gt;"",1,0))</f>
        <v>1</v>
      </c>
      <c r="AZ30" s="42">
        <f>IF('Данные индикатора'!BB33="нет данных",1,IF('Условный расчет данных'!BA33&lt;&gt;"",1,0))</f>
        <v>1</v>
      </c>
      <c r="BA30" s="42">
        <f>IF('Данные индикатора'!BC33="нет данных",1,IF('Условный расчет данных'!BB33&lt;&gt;"",1,0))</f>
        <v>1</v>
      </c>
      <c r="BB30" s="42">
        <f>IF('Данные индикатора'!BD33="нет данных",1,IF('Условный расчет данных'!BC33&lt;&gt;"",1,0))</f>
        <v>0</v>
      </c>
      <c r="BC30" s="42">
        <f>IF('Данные индикатора'!BE33="нет данных",1,IF('Условный расчет данных'!BD33&lt;&gt;"",1,0))</f>
        <v>0</v>
      </c>
      <c r="BD30" s="42">
        <f>IF('Данные индикатора'!BF33="нет данных",1,IF('Условный расчет данных'!BE33&lt;&gt;"",1,0))</f>
        <v>0</v>
      </c>
      <c r="BE30" s="42">
        <f>IF('Данные индикатора'!BG33="нет данных",1,IF('Условный расчет данных'!BF33&lt;&gt;"",1,0))</f>
        <v>0</v>
      </c>
      <c r="BF30" s="42">
        <f>IF('Данные индикатора'!BH33="нет данных",1,IF('Условный расчет данных'!BG33&lt;&gt;"",1,0))</f>
        <v>0</v>
      </c>
      <c r="BG30" s="42">
        <f>IF('Данные индикатора'!BI33="нет данных",1,IF('Условный расчет данных'!BH33&lt;&gt;"",1,0))</f>
        <v>0</v>
      </c>
      <c r="BH30" s="42">
        <f>IF('Данные индикатора'!BJ33="нет данных",1,IF('Условный расчет данных'!BI33&lt;&gt;"",1,0))</f>
        <v>0</v>
      </c>
      <c r="BI30" s="42">
        <f>IF('Данные индикатора'!BK33="нет данных",1,IF('Условный расчет данных'!BJ33&lt;&gt;"",1,0))</f>
        <v>0</v>
      </c>
      <c r="BJ30" s="42">
        <f>IF('Данные индикатора'!BL33="нет данных",1,IF('Условный расчет данных'!BK33&lt;&gt;"",1,0))</f>
        <v>0</v>
      </c>
      <c r="BK30" s="4">
        <f t="shared" si="2"/>
        <v>4</v>
      </c>
      <c r="BL30" s="44">
        <f t="shared" si="3"/>
        <v>7.407407407407407E-2</v>
      </c>
    </row>
    <row r="31" spans="1:64" x14ac:dyDescent="0.25">
      <c r="A31" s="30" t="s">
        <v>77</v>
      </c>
      <c r="B31" s="42">
        <f>IF('Данные индикатора'!D34="нет данных",1,IF('Условный расчет данных'!C34&lt;&gt;"",1,0))</f>
        <v>0</v>
      </c>
      <c r="C31" s="42">
        <f>IF('Данные индикатора'!E34="нет данных",1,IF('Условный расчет данных'!D34&lt;&gt;"",1,0))</f>
        <v>0</v>
      </c>
      <c r="D31" s="42">
        <f>IF('Данные индикатора'!F34="нет данных",1,IF('Условный расчет данных'!E34&lt;&gt;"",1,0))</f>
        <v>0</v>
      </c>
      <c r="E31" s="42">
        <f>IF('Данные индикатора'!G34="нет данных",1,IF('Условный расчет данных'!F34&lt;&gt;"",1,0))</f>
        <v>0</v>
      </c>
      <c r="F31" s="42">
        <f>IF('Данные индикатора'!H34="нет данных",1,IF('Условный расчет данных'!G34&lt;&gt;"",1,0))</f>
        <v>0</v>
      </c>
      <c r="G31" s="42">
        <f>IF('Данные индикатора'!I34="нет данных",1,IF('Условный расчет данных'!H34&lt;&gt;"",1,0))</f>
        <v>0</v>
      </c>
      <c r="H31" s="42">
        <f>IF('Данные индикатора'!J34="нет данных",1,IF('Условный расчет данных'!I34&lt;&gt;"",1,0))</f>
        <v>0</v>
      </c>
      <c r="I31" s="42">
        <f>IF('Данные индикатора'!K34="нет данных",1,IF('Условный расчет данных'!J34&lt;&gt;"",1,0))</f>
        <v>0</v>
      </c>
      <c r="J31" s="42">
        <f>IF('Данные индикатора'!L34="нет данных",1,IF('Условный расчет данных'!K34&lt;&gt;"",1,0))</f>
        <v>0</v>
      </c>
      <c r="K31" s="42">
        <f>IF('Данные индикатора'!M34="нет данных",1,IF('Условный расчет данных'!L34&lt;&gt;"",1,0))</f>
        <v>0</v>
      </c>
      <c r="L31" s="42">
        <f>IF('Данные индикатора'!N34="нет данных",1,IF('Условный расчет данных'!M34&lt;&gt;"",1,0))</f>
        <v>0</v>
      </c>
      <c r="M31" s="42">
        <f>IF('Данные индикатора'!O34="нет данных",1,IF('Условный расчет данных'!N34&lt;&gt;"",1,0))</f>
        <v>0</v>
      </c>
      <c r="N31" s="42">
        <f>IF('Данные индикатора'!P34="нет данных",1,IF('Условный расчет данных'!O34&lt;&gt;"",1,0))</f>
        <v>0</v>
      </c>
      <c r="O31" s="42">
        <f>IF('Данные индикатора'!Q34="нет данных",1,IF('Условный расчет данных'!P34&lt;&gt;"",1,0))</f>
        <v>0</v>
      </c>
      <c r="P31" s="42">
        <f>IF('Данные индикатора'!R34="нет данных",1,IF('Условный расчет данных'!Q34&lt;&gt;"",1,0))</f>
        <v>0</v>
      </c>
      <c r="Q31" s="42">
        <f>IF('Данные индикатора'!S34="нет данных",1,IF('Условный расчет данных'!R34&lt;&gt;"",1,0))</f>
        <v>0</v>
      </c>
      <c r="R31" s="42">
        <f>IF('Данные индикатора'!T34="нет данных",1,IF('Условный расчет данных'!S34&lt;&gt;"",1,0))</f>
        <v>0</v>
      </c>
      <c r="S31" s="42">
        <f>IF('Данные индикатора'!U34="нет данных",1,IF('Условный расчет данных'!T34&lt;&gt;"",1,0))</f>
        <v>0</v>
      </c>
      <c r="T31" s="42">
        <f>IF('Данные индикатора'!V34="нет данных",1,IF('Условный расчет данных'!U34&lt;&gt;"",1,0))</f>
        <v>0</v>
      </c>
      <c r="U31" s="42">
        <f>IF('Данные индикатора'!W34="нет данных",1,IF('Условный расчет данных'!V34&lt;&gt;"",1,0))</f>
        <v>0</v>
      </c>
      <c r="V31" s="42">
        <f>IF('Данные индикатора'!X34="нет данных",1,IF('Условный расчет данных'!W34&lt;&gt;"",1,0))</f>
        <v>0</v>
      </c>
      <c r="W31" s="42">
        <f>IF('Данные индикатора'!Y34="нет данных",1,IF('Условный расчет данных'!X34&lt;&gt;"",1,0))</f>
        <v>0</v>
      </c>
      <c r="X31" s="42">
        <f>IF('Данные индикатора'!Z34="нет данных",1,IF('Условный расчет данных'!Y34&lt;&gt;"",1,0))</f>
        <v>0</v>
      </c>
      <c r="Y31" s="42">
        <f>IF('Данные индикатора'!AA34="нет данных",1,IF('Условный расчет данных'!Z34&lt;&gt;"",1,0))</f>
        <v>0</v>
      </c>
      <c r="Z31" s="42">
        <f>IF('Данные индикатора'!AB34="нет данных",1,IF('Условный расчет данных'!AA34&lt;&gt;"",1,0))</f>
        <v>0</v>
      </c>
      <c r="AA31" s="42">
        <f>IF('Данные индикатора'!AC34="нет данных",1,IF('Условный расчет данных'!AB34&lt;&gt;"",1,0))</f>
        <v>0</v>
      </c>
      <c r="AB31" s="42">
        <f>IF('Данные индикатора'!AD34="нет данных",1,IF('Условный расчет данных'!AC34&lt;&gt;"",1,0))</f>
        <v>0</v>
      </c>
      <c r="AC31" s="42">
        <f>IF('Данные индикатора'!AE34="нет данных",1,IF('Условный расчет данных'!AD34&lt;&gt;"",1,0))</f>
        <v>0</v>
      </c>
      <c r="AD31" s="42">
        <f>IF('Данные индикатора'!AF34="нет данных",1,IF('Условный расчет данных'!AE34&lt;&gt;"",1,0))</f>
        <v>0</v>
      </c>
      <c r="AE31" s="42">
        <f>IF('Данные индикатора'!AG34="нет данных",1,IF('Условный расчет данных'!AF34&lt;&gt;"",1,0))</f>
        <v>0</v>
      </c>
      <c r="AF31" s="42">
        <f>IF('Данные индикатора'!AH34="нет данных",1,IF('Условный расчет данных'!AG34&lt;&gt;"",1,0))</f>
        <v>0</v>
      </c>
      <c r="AG31" s="42">
        <f>IF('Данные индикатора'!AI34="нет данных",1,IF('Условный расчет данных'!AH34&lt;&gt;"",1,0))</f>
        <v>0</v>
      </c>
      <c r="AH31" s="42">
        <f>IF('Данные индикатора'!AJ34="нет данных",1,IF('Условный расчет данных'!AI34&lt;&gt;"",1,0))</f>
        <v>0</v>
      </c>
      <c r="AI31" s="42">
        <f>IF('Данные индикатора'!AK34="нет данных",1,IF('Условный расчет данных'!AJ34&lt;&gt;"",1,0))</f>
        <v>0</v>
      </c>
      <c r="AJ31" s="42">
        <f>IF('Данные индикатора'!AL34="нет данных",1,IF('Условный расчет данных'!AK34&lt;&gt;"",1,0))</f>
        <v>0</v>
      </c>
      <c r="AK31" s="42">
        <f>IF('Данные индикатора'!AM34="нет данных",1,IF('Условный расчет данных'!AL34&lt;&gt;"",1,0))</f>
        <v>0</v>
      </c>
      <c r="AL31" s="42">
        <f>IF('Данные индикатора'!AN34="нет данных",1,IF('Условный расчет данных'!AM34&lt;&gt;"",1,0))</f>
        <v>0</v>
      </c>
      <c r="AM31" s="42">
        <f>IF('Данные индикатора'!AO34="нет данных",1,IF('Условный расчет данных'!AN34&lt;&gt;"",1,0))</f>
        <v>0</v>
      </c>
      <c r="AN31" s="42">
        <f>IF('Данные индикатора'!AP34="нет данных",1,IF('Условный расчет данных'!AO34&lt;&gt;"",1,0))</f>
        <v>0</v>
      </c>
      <c r="AO31" s="42">
        <f>IF('Данные индикатора'!AQ34="нет данных",1,IF('Условный расчет данных'!AS34&lt;&gt;"",1,0))</f>
        <v>0</v>
      </c>
      <c r="AP31" s="42">
        <f>IF('Данные индикатора'!AR34="нет данных",1,IF('Условный расчет данных'!AT34&lt;&gt;"",1,0))</f>
        <v>0</v>
      </c>
      <c r="AQ31" s="42">
        <f>IF('Данные индикатора'!AS34="нет данных",1,IF('Условный расчет данных'!AU34&lt;&gt;"",1,0))</f>
        <v>0</v>
      </c>
      <c r="AR31" s="42">
        <f>IF('Данные индикатора'!AT34="нет данных",1,IF('Условный расчет данных'!AS34&lt;&gt;"",1,0))</f>
        <v>0</v>
      </c>
      <c r="AS31" s="42">
        <f>IF('Данные индикатора'!AU34="нет данных",1,IF('Условный расчет данных'!AT34&lt;&gt;"",1,0))</f>
        <v>0</v>
      </c>
      <c r="AT31" s="42">
        <f>IF('Данные индикатора'!AV34="нет данных",1,IF('Условный расчет данных'!AU34&lt;&gt;"",1,0))</f>
        <v>0</v>
      </c>
      <c r="AU31" s="42">
        <f>IF('Данные индикатора'!AW34="нет данных",1,IF('Условный расчет данных'!AV34&lt;&gt;"",1,0))</f>
        <v>0</v>
      </c>
      <c r="AV31" s="42">
        <f>IF('Данные индикатора'!AX34="нет данных",1,IF('Условный расчет данных'!AW34&lt;&gt;"",1,0))</f>
        <v>0</v>
      </c>
      <c r="AW31" s="42">
        <f>IF('Данные индикатора'!AY34="нет данных",1,IF('Условный расчет данных'!AX34&lt;&gt;"",1,0))</f>
        <v>0</v>
      </c>
      <c r="AX31" s="42">
        <f>IF('Данные индикатора'!AZ34="нет данных",1,IF('Условный расчет данных'!AY34&lt;&gt;"",1,0))</f>
        <v>1</v>
      </c>
      <c r="AY31" s="42">
        <f>IF('Данные индикатора'!BA34="нет данных",1,IF('Условный расчет данных'!AZ34&lt;&gt;"",1,0))</f>
        <v>1</v>
      </c>
      <c r="AZ31" s="42">
        <f>IF('Данные индикатора'!BB34="нет данных",1,IF('Условный расчет данных'!BA34&lt;&gt;"",1,0))</f>
        <v>1</v>
      </c>
      <c r="BA31" s="42">
        <f>IF('Данные индикатора'!BC34="нет данных",1,IF('Условный расчет данных'!BB34&lt;&gt;"",1,0))</f>
        <v>1</v>
      </c>
      <c r="BB31" s="42">
        <f>IF('Данные индикатора'!BD34="нет данных",1,IF('Условный расчет данных'!BC34&lt;&gt;"",1,0))</f>
        <v>0</v>
      </c>
      <c r="BC31" s="42">
        <f>IF('Данные индикатора'!BE34="нет данных",1,IF('Условный расчет данных'!BD34&lt;&gt;"",1,0))</f>
        <v>0</v>
      </c>
      <c r="BD31" s="42">
        <f>IF('Данные индикатора'!BF34="нет данных",1,IF('Условный расчет данных'!BE34&lt;&gt;"",1,0))</f>
        <v>0</v>
      </c>
      <c r="BE31" s="42">
        <f>IF('Данные индикатора'!BG34="нет данных",1,IF('Условный расчет данных'!BF34&lt;&gt;"",1,0))</f>
        <v>0</v>
      </c>
      <c r="BF31" s="42">
        <f>IF('Данные индикатора'!BH34="нет данных",1,IF('Условный расчет данных'!BG34&lt;&gt;"",1,0))</f>
        <v>0</v>
      </c>
      <c r="BG31" s="42">
        <f>IF('Данные индикатора'!BI34="нет данных",1,IF('Условный расчет данных'!BH34&lt;&gt;"",1,0))</f>
        <v>0</v>
      </c>
      <c r="BH31" s="42">
        <f>IF('Данные индикатора'!BJ34="нет данных",1,IF('Условный расчет данных'!BI34&lt;&gt;"",1,0))</f>
        <v>0</v>
      </c>
      <c r="BI31" s="42">
        <f>IF('Данные индикатора'!BK34="нет данных",1,IF('Условный расчет данных'!BJ34&lt;&gt;"",1,0))</f>
        <v>0</v>
      </c>
      <c r="BJ31" s="42">
        <f>IF('Данные индикатора'!BL34="нет данных",1,IF('Условный расчет данных'!BK34&lt;&gt;"",1,0))</f>
        <v>0</v>
      </c>
      <c r="BK31" s="4">
        <f t="shared" si="2"/>
        <v>4</v>
      </c>
      <c r="BL31" s="44">
        <f t="shared" si="3"/>
        <v>7.407407407407407E-2</v>
      </c>
    </row>
    <row r="32" spans="1:64" x14ac:dyDescent="0.25">
      <c r="A32" s="30" t="s">
        <v>78</v>
      </c>
      <c r="B32" s="42">
        <f>IF('Данные индикатора'!D35="нет данных",1,IF('Условный расчет данных'!C35&lt;&gt;"",1,0))</f>
        <v>0</v>
      </c>
      <c r="C32" s="42">
        <f>IF('Данные индикатора'!E35="нет данных",1,IF('Условный расчет данных'!D35&lt;&gt;"",1,0))</f>
        <v>0</v>
      </c>
      <c r="D32" s="42">
        <f>IF('Данные индикатора'!F35="нет данных",1,IF('Условный расчет данных'!E35&lt;&gt;"",1,0))</f>
        <v>0</v>
      </c>
      <c r="E32" s="42">
        <f>IF('Данные индикатора'!G35="нет данных",1,IF('Условный расчет данных'!F35&lt;&gt;"",1,0))</f>
        <v>0</v>
      </c>
      <c r="F32" s="42">
        <f>IF('Данные индикатора'!H35="нет данных",1,IF('Условный расчет данных'!G35&lt;&gt;"",1,0))</f>
        <v>0</v>
      </c>
      <c r="G32" s="42">
        <f>IF('Данные индикатора'!I35="нет данных",1,IF('Условный расчет данных'!H35&lt;&gt;"",1,0))</f>
        <v>0</v>
      </c>
      <c r="H32" s="42">
        <f>IF('Данные индикатора'!J35="нет данных",1,IF('Условный расчет данных'!I35&lt;&gt;"",1,0))</f>
        <v>0</v>
      </c>
      <c r="I32" s="42">
        <f>IF('Данные индикатора'!K35="нет данных",1,IF('Условный расчет данных'!J35&lt;&gt;"",1,0))</f>
        <v>0</v>
      </c>
      <c r="J32" s="42">
        <f>IF('Данные индикатора'!L35="нет данных",1,IF('Условный расчет данных'!K35&lt;&gt;"",1,0))</f>
        <v>0</v>
      </c>
      <c r="K32" s="42">
        <f>IF('Данные индикатора'!M35="нет данных",1,IF('Условный расчет данных'!L35&lt;&gt;"",1,0))</f>
        <v>0</v>
      </c>
      <c r="L32" s="42">
        <f>IF('Данные индикатора'!N35="нет данных",1,IF('Условный расчет данных'!M35&lt;&gt;"",1,0))</f>
        <v>0</v>
      </c>
      <c r="M32" s="42">
        <f>IF('Данные индикатора'!O35="нет данных",1,IF('Условный расчет данных'!N35&lt;&gt;"",1,0))</f>
        <v>0</v>
      </c>
      <c r="N32" s="42">
        <f>IF('Данные индикатора'!P35="нет данных",1,IF('Условный расчет данных'!O35&lt;&gt;"",1,0))</f>
        <v>0</v>
      </c>
      <c r="O32" s="42">
        <f>IF('Данные индикатора'!Q35="нет данных",1,IF('Условный расчет данных'!P35&lt;&gt;"",1,0))</f>
        <v>0</v>
      </c>
      <c r="P32" s="42">
        <f>IF('Данные индикатора'!R35="нет данных",1,IF('Условный расчет данных'!Q35&lt;&gt;"",1,0))</f>
        <v>0</v>
      </c>
      <c r="Q32" s="42">
        <f>IF('Данные индикатора'!S35="нет данных",1,IF('Условный расчет данных'!R35&lt;&gt;"",1,0))</f>
        <v>0</v>
      </c>
      <c r="R32" s="42">
        <f>IF('Данные индикатора'!T35="нет данных",1,IF('Условный расчет данных'!S35&lt;&gt;"",1,0))</f>
        <v>0</v>
      </c>
      <c r="S32" s="42">
        <f>IF('Данные индикатора'!U35="нет данных",1,IF('Условный расчет данных'!T35&lt;&gt;"",1,0))</f>
        <v>0</v>
      </c>
      <c r="T32" s="42">
        <f>IF('Данные индикатора'!V35="нет данных",1,IF('Условный расчет данных'!U35&lt;&gt;"",1,0))</f>
        <v>0</v>
      </c>
      <c r="U32" s="42">
        <f>IF('Данные индикатора'!W35="нет данных",1,IF('Условный расчет данных'!V35&lt;&gt;"",1,0))</f>
        <v>0</v>
      </c>
      <c r="V32" s="42">
        <f>IF('Данные индикатора'!X35="нет данных",1,IF('Условный расчет данных'!W35&lt;&gt;"",1,0))</f>
        <v>0</v>
      </c>
      <c r="W32" s="42">
        <f>IF('Данные индикатора'!Y35="нет данных",1,IF('Условный расчет данных'!X35&lt;&gt;"",1,0))</f>
        <v>0</v>
      </c>
      <c r="X32" s="42">
        <f>IF('Данные индикатора'!Z35="нет данных",1,IF('Условный расчет данных'!Y35&lt;&gt;"",1,0))</f>
        <v>0</v>
      </c>
      <c r="Y32" s="42">
        <f>IF('Данные индикатора'!AA35="нет данных",1,IF('Условный расчет данных'!Z35&lt;&gt;"",1,0))</f>
        <v>0</v>
      </c>
      <c r="Z32" s="42">
        <f>IF('Данные индикатора'!AB35="нет данных",1,IF('Условный расчет данных'!AA35&lt;&gt;"",1,0))</f>
        <v>0</v>
      </c>
      <c r="AA32" s="42">
        <f>IF('Данные индикатора'!AC35="нет данных",1,IF('Условный расчет данных'!AB35&lt;&gt;"",1,0))</f>
        <v>0</v>
      </c>
      <c r="AB32" s="42">
        <f>IF('Данные индикатора'!AD35="нет данных",1,IF('Условный расчет данных'!AC35&lt;&gt;"",1,0))</f>
        <v>0</v>
      </c>
      <c r="AC32" s="42">
        <f>IF('Данные индикатора'!AE35="нет данных",1,IF('Условный расчет данных'!AD35&lt;&gt;"",1,0))</f>
        <v>0</v>
      </c>
      <c r="AD32" s="42">
        <f>IF('Данные индикатора'!AF35="нет данных",1,IF('Условный расчет данных'!AE35&lt;&gt;"",1,0))</f>
        <v>0</v>
      </c>
      <c r="AE32" s="42">
        <f>IF('Данные индикатора'!AG35="нет данных",1,IF('Условный расчет данных'!AF35&lt;&gt;"",1,0))</f>
        <v>0</v>
      </c>
      <c r="AF32" s="42">
        <f>IF('Данные индикатора'!AH35="нет данных",1,IF('Условный расчет данных'!AG35&lt;&gt;"",1,0))</f>
        <v>0</v>
      </c>
      <c r="AG32" s="42">
        <f>IF('Данные индикатора'!AI35="нет данных",1,IF('Условный расчет данных'!AH35&lt;&gt;"",1,0))</f>
        <v>0</v>
      </c>
      <c r="AH32" s="42">
        <f>IF('Данные индикатора'!AJ35="нет данных",1,IF('Условный расчет данных'!AI35&lt;&gt;"",1,0))</f>
        <v>0</v>
      </c>
      <c r="AI32" s="42">
        <f>IF('Данные индикатора'!AK35="нет данных",1,IF('Условный расчет данных'!AJ35&lt;&gt;"",1,0))</f>
        <v>0</v>
      </c>
      <c r="AJ32" s="42">
        <f>IF('Данные индикатора'!AL35="нет данных",1,IF('Условный расчет данных'!AK35&lt;&gt;"",1,0))</f>
        <v>0</v>
      </c>
      <c r="AK32" s="42">
        <f>IF('Данные индикатора'!AM35="нет данных",1,IF('Условный расчет данных'!AL35&lt;&gt;"",1,0))</f>
        <v>0</v>
      </c>
      <c r="AL32" s="42">
        <f>IF('Данные индикатора'!AN35="нет данных",1,IF('Условный расчет данных'!AM35&lt;&gt;"",1,0))</f>
        <v>0</v>
      </c>
      <c r="AM32" s="42">
        <f>IF('Данные индикатора'!AO35="нет данных",1,IF('Условный расчет данных'!AN35&lt;&gt;"",1,0))</f>
        <v>0</v>
      </c>
      <c r="AN32" s="42">
        <f>IF('Данные индикатора'!AP35="нет данных",1,IF('Условный расчет данных'!AO35&lt;&gt;"",1,0))</f>
        <v>0</v>
      </c>
      <c r="AO32" s="42">
        <f>IF('Данные индикатора'!AQ35="нет данных",1,IF('Условный расчет данных'!AS35&lt;&gt;"",1,0))</f>
        <v>0</v>
      </c>
      <c r="AP32" s="42">
        <f>IF('Данные индикатора'!AR35="нет данных",1,IF('Условный расчет данных'!AT35&lt;&gt;"",1,0))</f>
        <v>0</v>
      </c>
      <c r="AQ32" s="42">
        <f>IF('Данные индикатора'!AS35="нет данных",1,IF('Условный расчет данных'!AU35&lt;&gt;"",1,0))</f>
        <v>0</v>
      </c>
      <c r="AR32" s="42">
        <f>IF('Данные индикатора'!AT35="нет данных",1,IF('Условный расчет данных'!AS35&lt;&gt;"",1,0))</f>
        <v>0</v>
      </c>
      <c r="AS32" s="42">
        <f>IF('Данные индикатора'!AU35="нет данных",1,IF('Условный расчет данных'!AT35&lt;&gt;"",1,0))</f>
        <v>0</v>
      </c>
      <c r="AT32" s="42">
        <f>IF('Данные индикатора'!AV35="нет данных",1,IF('Условный расчет данных'!AU35&lt;&gt;"",1,0))</f>
        <v>0</v>
      </c>
      <c r="AU32" s="42">
        <f>IF('Данные индикатора'!AW35="нет данных",1,IF('Условный расчет данных'!AV35&lt;&gt;"",1,0))</f>
        <v>0</v>
      </c>
      <c r="AV32" s="42">
        <f>IF('Данные индикатора'!AX35="нет данных",1,IF('Условный расчет данных'!AW35&lt;&gt;"",1,0))</f>
        <v>0</v>
      </c>
      <c r="AW32" s="42">
        <f>IF('Данные индикатора'!AY35="нет данных",1,IF('Условный расчет данных'!AX35&lt;&gt;"",1,0))</f>
        <v>0</v>
      </c>
      <c r="AX32" s="42">
        <f>IF('Данные индикатора'!AZ35="нет данных",1,IF('Условный расчет данных'!AY35&lt;&gt;"",1,0))</f>
        <v>1</v>
      </c>
      <c r="AY32" s="42">
        <f>IF('Данные индикатора'!BA35="нет данных",1,IF('Условный расчет данных'!AZ35&lt;&gt;"",1,0))</f>
        <v>1</v>
      </c>
      <c r="AZ32" s="42">
        <f>IF('Данные индикатора'!BB35="нет данных",1,IF('Условный расчет данных'!BA35&lt;&gt;"",1,0))</f>
        <v>1</v>
      </c>
      <c r="BA32" s="42">
        <f>IF('Данные индикатора'!BC35="нет данных",1,IF('Условный расчет данных'!BB35&lt;&gt;"",1,0))</f>
        <v>1</v>
      </c>
      <c r="BB32" s="42">
        <f>IF('Данные индикатора'!BD35="нет данных",1,IF('Условный расчет данных'!BC35&lt;&gt;"",1,0))</f>
        <v>0</v>
      </c>
      <c r="BC32" s="42">
        <f>IF('Данные индикатора'!BE35="нет данных",1,IF('Условный расчет данных'!BD35&lt;&gt;"",1,0))</f>
        <v>0</v>
      </c>
      <c r="BD32" s="42">
        <f>IF('Данные индикатора'!BF35="нет данных",1,IF('Условный расчет данных'!BE35&lt;&gt;"",1,0))</f>
        <v>0</v>
      </c>
      <c r="BE32" s="42">
        <f>IF('Данные индикатора'!BG35="нет данных",1,IF('Условный расчет данных'!BF35&lt;&gt;"",1,0))</f>
        <v>0</v>
      </c>
      <c r="BF32" s="42">
        <f>IF('Данные индикатора'!BH35="нет данных",1,IF('Условный расчет данных'!BG35&lt;&gt;"",1,0))</f>
        <v>0</v>
      </c>
      <c r="BG32" s="42">
        <f>IF('Данные индикатора'!BI35="нет данных",1,IF('Условный расчет данных'!BH35&lt;&gt;"",1,0))</f>
        <v>0</v>
      </c>
      <c r="BH32" s="42">
        <f>IF('Данные индикатора'!BJ35="нет данных",1,IF('Условный расчет данных'!BI35&lt;&gt;"",1,0))</f>
        <v>0</v>
      </c>
      <c r="BI32" s="42">
        <f>IF('Данные индикатора'!BK35="нет данных",1,IF('Условный расчет данных'!BJ35&lt;&gt;"",1,0))</f>
        <v>0</v>
      </c>
      <c r="BJ32" s="42">
        <f>IF('Данные индикатора'!BL35="нет данных",1,IF('Условный расчет данных'!BK35&lt;&gt;"",1,0))</f>
        <v>0</v>
      </c>
      <c r="BK32" s="4">
        <f t="shared" si="2"/>
        <v>4</v>
      </c>
      <c r="BL32" s="44">
        <f t="shared" si="3"/>
        <v>7.407407407407407E-2</v>
      </c>
    </row>
    <row r="33" spans="1:64" x14ac:dyDescent="0.25">
      <c r="A33" s="30" t="s">
        <v>79</v>
      </c>
      <c r="B33" s="42">
        <f>IF('Данные индикатора'!D36="нет данных",1,IF('Условный расчет данных'!C36&lt;&gt;"",1,0))</f>
        <v>0</v>
      </c>
      <c r="C33" s="42">
        <f>IF('Данные индикатора'!E36="нет данных",1,IF('Условный расчет данных'!D36&lt;&gt;"",1,0))</f>
        <v>0</v>
      </c>
      <c r="D33" s="42">
        <f>IF('Данные индикатора'!F36="нет данных",1,IF('Условный расчет данных'!E36&lt;&gt;"",1,0))</f>
        <v>0</v>
      </c>
      <c r="E33" s="42">
        <f>IF('Данные индикатора'!G36="нет данных",1,IF('Условный расчет данных'!F36&lt;&gt;"",1,0))</f>
        <v>0</v>
      </c>
      <c r="F33" s="42">
        <f>IF('Данные индикатора'!H36="нет данных",1,IF('Условный расчет данных'!G36&lt;&gt;"",1,0))</f>
        <v>0</v>
      </c>
      <c r="G33" s="42">
        <f>IF('Данные индикатора'!I36="нет данных",1,IF('Условный расчет данных'!H36&lt;&gt;"",1,0))</f>
        <v>0</v>
      </c>
      <c r="H33" s="42">
        <f>IF('Данные индикатора'!J36="нет данных",1,IF('Условный расчет данных'!I36&lt;&gt;"",1,0))</f>
        <v>0</v>
      </c>
      <c r="I33" s="42">
        <f>IF('Данные индикатора'!K36="нет данных",1,IF('Условный расчет данных'!J36&lt;&gt;"",1,0))</f>
        <v>0</v>
      </c>
      <c r="J33" s="42">
        <f>IF('Данные индикатора'!L36="нет данных",1,IF('Условный расчет данных'!K36&lt;&gt;"",1,0))</f>
        <v>0</v>
      </c>
      <c r="K33" s="42">
        <f>IF('Данные индикатора'!M36="нет данных",1,IF('Условный расчет данных'!L36&lt;&gt;"",1,0))</f>
        <v>0</v>
      </c>
      <c r="L33" s="42">
        <f>IF('Данные индикатора'!N36="нет данных",1,IF('Условный расчет данных'!M36&lt;&gt;"",1,0))</f>
        <v>0</v>
      </c>
      <c r="M33" s="42">
        <f>IF('Данные индикатора'!O36="нет данных",1,IF('Условный расчет данных'!N36&lt;&gt;"",1,0))</f>
        <v>0</v>
      </c>
      <c r="N33" s="42">
        <f>IF('Данные индикатора'!P36="нет данных",1,IF('Условный расчет данных'!O36&lt;&gt;"",1,0))</f>
        <v>0</v>
      </c>
      <c r="O33" s="42">
        <f>IF('Данные индикатора'!Q36="нет данных",1,IF('Условный расчет данных'!P36&lt;&gt;"",1,0))</f>
        <v>0</v>
      </c>
      <c r="P33" s="42">
        <f>IF('Данные индикатора'!R36="нет данных",1,IF('Условный расчет данных'!Q36&lt;&gt;"",1,0))</f>
        <v>0</v>
      </c>
      <c r="Q33" s="42">
        <f>IF('Данные индикатора'!S36="нет данных",1,IF('Условный расчет данных'!R36&lt;&gt;"",1,0))</f>
        <v>0</v>
      </c>
      <c r="R33" s="42">
        <f>IF('Данные индикатора'!T36="нет данных",1,IF('Условный расчет данных'!S36&lt;&gt;"",1,0))</f>
        <v>0</v>
      </c>
      <c r="S33" s="42">
        <f>IF('Данные индикатора'!U36="нет данных",1,IF('Условный расчет данных'!T36&lt;&gt;"",1,0))</f>
        <v>0</v>
      </c>
      <c r="T33" s="42">
        <f>IF('Данные индикатора'!V36="нет данных",1,IF('Условный расчет данных'!U36&lt;&gt;"",1,0))</f>
        <v>0</v>
      </c>
      <c r="U33" s="42">
        <f>IF('Данные индикатора'!W36="нет данных",1,IF('Условный расчет данных'!V36&lt;&gt;"",1,0))</f>
        <v>0</v>
      </c>
      <c r="V33" s="42">
        <f>IF('Данные индикатора'!X36="нет данных",1,IF('Условный расчет данных'!W36&lt;&gt;"",1,0))</f>
        <v>0</v>
      </c>
      <c r="W33" s="42">
        <f>IF('Данные индикатора'!Y36="нет данных",1,IF('Условный расчет данных'!X36&lt;&gt;"",1,0))</f>
        <v>0</v>
      </c>
      <c r="X33" s="42">
        <f>IF('Данные индикатора'!Z36="нет данных",1,IF('Условный расчет данных'!Y36&lt;&gt;"",1,0))</f>
        <v>0</v>
      </c>
      <c r="Y33" s="42">
        <f>IF('Данные индикатора'!AA36="нет данных",1,IF('Условный расчет данных'!Z36&lt;&gt;"",1,0))</f>
        <v>0</v>
      </c>
      <c r="Z33" s="42">
        <f>IF('Данные индикатора'!AB36="нет данных",1,IF('Условный расчет данных'!AA36&lt;&gt;"",1,0))</f>
        <v>0</v>
      </c>
      <c r="AA33" s="42">
        <f>IF('Данные индикатора'!AC36="нет данных",1,IF('Условный расчет данных'!AB36&lt;&gt;"",1,0))</f>
        <v>0</v>
      </c>
      <c r="AB33" s="42">
        <f>IF('Данные индикатора'!AD36="нет данных",1,IF('Условный расчет данных'!AC36&lt;&gt;"",1,0))</f>
        <v>0</v>
      </c>
      <c r="AC33" s="42">
        <f>IF('Данные индикатора'!AE36="нет данных",1,IF('Условный расчет данных'!AD36&lt;&gt;"",1,0))</f>
        <v>0</v>
      </c>
      <c r="AD33" s="42">
        <f>IF('Данные индикатора'!AF36="нет данных",1,IF('Условный расчет данных'!AE36&lt;&gt;"",1,0))</f>
        <v>0</v>
      </c>
      <c r="AE33" s="42">
        <f>IF('Данные индикатора'!AG36="нет данных",1,IF('Условный расчет данных'!AF36&lt;&gt;"",1,0))</f>
        <v>0</v>
      </c>
      <c r="AF33" s="42">
        <f>IF('Данные индикатора'!AH36="нет данных",1,IF('Условный расчет данных'!AG36&lt;&gt;"",1,0))</f>
        <v>0</v>
      </c>
      <c r="AG33" s="42">
        <f>IF('Данные индикатора'!AI36="нет данных",1,IF('Условный расчет данных'!AH36&lt;&gt;"",1,0))</f>
        <v>0</v>
      </c>
      <c r="AH33" s="42">
        <f>IF('Данные индикатора'!AJ36="нет данных",1,IF('Условный расчет данных'!AI36&lt;&gt;"",1,0))</f>
        <v>0</v>
      </c>
      <c r="AI33" s="42">
        <f>IF('Данные индикатора'!AK36="нет данных",1,IF('Условный расчет данных'!AJ36&lt;&gt;"",1,0))</f>
        <v>0</v>
      </c>
      <c r="AJ33" s="42">
        <f>IF('Данные индикатора'!AL36="нет данных",1,IF('Условный расчет данных'!AK36&lt;&gt;"",1,0))</f>
        <v>0</v>
      </c>
      <c r="AK33" s="42">
        <f>IF('Данные индикатора'!AM36="нет данных",1,IF('Условный расчет данных'!AL36&lt;&gt;"",1,0))</f>
        <v>0</v>
      </c>
      <c r="AL33" s="42">
        <f>IF('Данные индикатора'!AN36="нет данных",1,IF('Условный расчет данных'!AM36&lt;&gt;"",1,0))</f>
        <v>0</v>
      </c>
      <c r="AM33" s="42">
        <f>IF('Данные индикатора'!AO36="нет данных",1,IF('Условный расчет данных'!AN36&lt;&gt;"",1,0))</f>
        <v>0</v>
      </c>
      <c r="AN33" s="42">
        <f>IF('Данные индикатора'!AP36="нет данных",1,IF('Условный расчет данных'!AO36&lt;&gt;"",1,0))</f>
        <v>0</v>
      </c>
      <c r="AO33" s="42">
        <f>IF('Данные индикатора'!AQ36="нет данных",1,IF('Условный расчет данных'!AS36&lt;&gt;"",1,0))</f>
        <v>0</v>
      </c>
      <c r="AP33" s="42">
        <f>IF('Данные индикатора'!AR36="нет данных",1,IF('Условный расчет данных'!AT36&lt;&gt;"",1,0))</f>
        <v>0</v>
      </c>
      <c r="AQ33" s="42">
        <f>IF('Данные индикатора'!AS36="нет данных",1,IF('Условный расчет данных'!AU36&lt;&gt;"",1,0))</f>
        <v>0</v>
      </c>
      <c r="AR33" s="42">
        <f>IF('Данные индикатора'!AT36="нет данных",1,IF('Условный расчет данных'!AS36&lt;&gt;"",1,0))</f>
        <v>0</v>
      </c>
      <c r="AS33" s="42">
        <f>IF('Данные индикатора'!AU36="нет данных",1,IF('Условный расчет данных'!AT36&lt;&gt;"",1,0))</f>
        <v>0</v>
      </c>
      <c r="AT33" s="42">
        <f>IF('Данные индикатора'!AV36="нет данных",1,IF('Условный расчет данных'!AU36&lt;&gt;"",1,0))</f>
        <v>0</v>
      </c>
      <c r="AU33" s="42">
        <f>IF('Данные индикатора'!AW36="нет данных",1,IF('Условный расчет данных'!AV36&lt;&gt;"",1,0))</f>
        <v>0</v>
      </c>
      <c r="AV33" s="42">
        <f>IF('Данные индикатора'!AX36="нет данных",1,IF('Условный расчет данных'!AW36&lt;&gt;"",1,0))</f>
        <v>0</v>
      </c>
      <c r="AW33" s="42">
        <f>IF('Данные индикатора'!AY36="нет данных",1,IF('Условный расчет данных'!AX36&lt;&gt;"",1,0))</f>
        <v>0</v>
      </c>
      <c r="AX33" s="42">
        <f>IF('Данные индикатора'!AZ36="нет данных",1,IF('Условный расчет данных'!AY36&lt;&gt;"",1,0))</f>
        <v>1</v>
      </c>
      <c r="AY33" s="42">
        <f>IF('Данные индикатора'!BA36="нет данных",1,IF('Условный расчет данных'!AZ36&lt;&gt;"",1,0))</f>
        <v>1</v>
      </c>
      <c r="AZ33" s="42">
        <f>IF('Данные индикатора'!BB36="нет данных",1,IF('Условный расчет данных'!BA36&lt;&gt;"",1,0))</f>
        <v>1</v>
      </c>
      <c r="BA33" s="42">
        <f>IF('Данные индикатора'!BC36="нет данных",1,IF('Условный расчет данных'!BB36&lt;&gt;"",1,0))</f>
        <v>1</v>
      </c>
      <c r="BB33" s="42">
        <f>IF('Данные индикатора'!BD36="нет данных",1,IF('Условный расчет данных'!BC36&lt;&gt;"",1,0))</f>
        <v>0</v>
      </c>
      <c r="BC33" s="42">
        <f>IF('Данные индикатора'!BE36="нет данных",1,IF('Условный расчет данных'!BD36&lt;&gt;"",1,0))</f>
        <v>0</v>
      </c>
      <c r="BD33" s="42">
        <f>IF('Данные индикатора'!BF36="нет данных",1,IF('Условный расчет данных'!BE36&lt;&gt;"",1,0))</f>
        <v>0</v>
      </c>
      <c r="BE33" s="42">
        <f>IF('Данные индикатора'!BG36="нет данных",1,IF('Условный расчет данных'!BF36&lt;&gt;"",1,0))</f>
        <v>0</v>
      </c>
      <c r="BF33" s="42">
        <f>IF('Данные индикатора'!BH36="нет данных",1,IF('Условный расчет данных'!BG36&lt;&gt;"",1,0))</f>
        <v>0</v>
      </c>
      <c r="BG33" s="42">
        <f>IF('Данные индикатора'!BI36="нет данных",1,IF('Условный расчет данных'!BH36&lt;&gt;"",1,0))</f>
        <v>0</v>
      </c>
      <c r="BH33" s="42">
        <f>IF('Данные индикатора'!BJ36="нет данных",1,IF('Условный расчет данных'!BI36&lt;&gt;"",1,0))</f>
        <v>0</v>
      </c>
      <c r="BI33" s="42">
        <f>IF('Данные индикатора'!BK36="нет данных",1,IF('Условный расчет данных'!BJ36&lt;&gt;"",1,0))</f>
        <v>0</v>
      </c>
      <c r="BJ33" s="42">
        <f>IF('Данные индикатора'!BL36="нет данных",1,IF('Условный расчет данных'!BK36&lt;&gt;"",1,0))</f>
        <v>0</v>
      </c>
      <c r="BK33" s="4">
        <f t="shared" si="2"/>
        <v>4</v>
      </c>
      <c r="BL33" s="44">
        <f t="shared" si="3"/>
        <v>7.407407407407407E-2</v>
      </c>
    </row>
    <row r="34" spans="1:64" x14ac:dyDescent="0.25">
      <c r="A34" s="30" t="s">
        <v>80</v>
      </c>
      <c r="B34" s="42">
        <f>IF('Данные индикатора'!D37="нет данных",1,IF('Условный расчет данных'!C37&lt;&gt;"",1,0))</f>
        <v>0</v>
      </c>
      <c r="C34" s="42">
        <f>IF('Данные индикатора'!E37="нет данных",1,IF('Условный расчет данных'!D37&lt;&gt;"",1,0))</f>
        <v>0</v>
      </c>
      <c r="D34" s="42">
        <f>IF('Данные индикатора'!F37="нет данных",1,IF('Условный расчет данных'!E37&lt;&gt;"",1,0))</f>
        <v>0</v>
      </c>
      <c r="E34" s="42">
        <f>IF('Данные индикатора'!G37="нет данных",1,IF('Условный расчет данных'!F37&lt;&gt;"",1,0))</f>
        <v>0</v>
      </c>
      <c r="F34" s="42">
        <f>IF('Данные индикатора'!H37="нет данных",1,IF('Условный расчет данных'!G37&lt;&gt;"",1,0))</f>
        <v>0</v>
      </c>
      <c r="G34" s="42">
        <f>IF('Данные индикатора'!I37="нет данных",1,IF('Условный расчет данных'!H37&lt;&gt;"",1,0))</f>
        <v>0</v>
      </c>
      <c r="H34" s="42">
        <f>IF('Данные индикатора'!J37="нет данных",1,IF('Условный расчет данных'!I37&lt;&gt;"",1,0))</f>
        <v>0</v>
      </c>
      <c r="I34" s="42">
        <f>IF('Данные индикатора'!K37="нет данных",1,IF('Условный расчет данных'!J37&lt;&gt;"",1,0))</f>
        <v>0</v>
      </c>
      <c r="J34" s="42">
        <f>IF('Данные индикатора'!L37="нет данных",1,IF('Условный расчет данных'!K37&lt;&gt;"",1,0))</f>
        <v>0</v>
      </c>
      <c r="K34" s="42">
        <f>IF('Данные индикатора'!M37="нет данных",1,IF('Условный расчет данных'!L37&lt;&gt;"",1,0))</f>
        <v>0</v>
      </c>
      <c r="L34" s="42">
        <f>IF('Данные индикатора'!N37="нет данных",1,IF('Условный расчет данных'!M37&lt;&gt;"",1,0))</f>
        <v>0</v>
      </c>
      <c r="M34" s="42">
        <f>IF('Данные индикатора'!O37="нет данных",1,IF('Условный расчет данных'!N37&lt;&gt;"",1,0))</f>
        <v>0</v>
      </c>
      <c r="N34" s="42">
        <f>IF('Данные индикатора'!P37="нет данных",1,IF('Условный расчет данных'!O37&lt;&gt;"",1,0))</f>
        <v>0</v>
      </c>
      <c r="O34" s="42">
        <f>IF('Данные индикатора'!Q37="нет данных",1,IF('Условный расчет данных'!P37&lt;&gt;"",1,0))</f>
        <v>0</v>
      </c>
      <c r="P34" s="42">
        <f>IF('Данные индикатора'!R37="нет данных",1,IF('Условный расчет данных'!Q37&lt;&gt;"",1,0))</f>
        <v>0</v>
      </c>
      <c r="Q34" s="42">
        <f>IF('Данные индикатора'!S37="нет данных",1,IF('Условный расчет данных'!R37&lt;&gt;"",1,0))</f>
        <v>0</v>
      </c>
      <c r="R34" s="42">
        <f>IF('Данные индикатора'!T37="нет данных",1,IF('Условный расчет данных'!S37&lt;&gt;"",1,0))</f>
        <v>0</v>
      </c>
      <c r="S34" s="42">
        <f>IF('Данные индикатора'!U37="нет данных",1,IF('Условный расчет данных'!T37&lt;&gt;"",1,0))</f>
        <v>0</v>
      </c>
      <c r="T34" s="42">
        <f>IF('Данные индикатора'!V37="нет данных",1,IF('Условный расчет данных'!U37&lt;&gt;"",1,0))</f>
        <v>0</v>
      </c>
      <c r="U34" s="42">
        <f>IF('Данные индикатора'!W37="нет данных",1,IF('Условный расчет данных'!V37&lt;&gt;"",1,0))</f>
        <v>0</v>
      </c>
      <c r="V34" s="42">
        <f>IF('Данные индикатора'!X37="нет данных",1,IF('Условный расчет данных'!W37&lt;&gt;"",1,0))</f>
        <v>0</v>
      </c>
      <c r="W34" s="42">
        <f>IF('Данные индикатора'!Y37="нет данных",1,IF('Условный расчет данных'!X37&lt;&gt;"",1,0))</f>
        <v>0</v>
      </c>
      <c r="X34" s="42">
        <f>IF('Данные индикатора'!Z37="нет данных",1,IF('Условный расчет данных'!Y37&lt;&gt;"",1,0))</f>
        <v>0</v>
      </c>
      <c r="Y34" s="42">
        <f>IF('Данные индикатора'!AA37="нет данных",1,IF('Условный расчет данных'!Z37&lt;&gt;"",1,0))</f>
        <v>0</v>
      </c>
      <c r="Z34" s="42">
        <f>IF('Данные индикатора'!AB37="нет данных",1,IF('Условный расчет данных'!AA37&lt;&gt;"",1,0))</f>
        <v>0</v>
      </c>
      <c r="AA34" s="42">
        <f>IF('Данные индикатора'!AC37="нет данных",1,IF('Условный расчет данных'!AB37&lt;&gt;"",1,0))</f>
        <v>0</v>
      </c>
      <c r="AB34" s="42">
        <f>IF('Данные индикатора'!AD37="нет данных",1,IF('Условный расчет данных'!AC37&lt;&gt;"",1,0))</f>
        <v>0</v>
      </c>
      <c r="AC34" s="42">
        <f>IF('Данные индикатора'!AE37="нет данных",1,IF('Условный расчет данных'!AD37&lt;&gt;"",1,0))</f>
        <v>0</v>
      </c>
      <c r="AD34" s="42">
        <f>IF('Данные индикатора'!AF37="нет данных",1,IF('Условный расчет данных'!AE37&lt;&gt;"",1,0))</f>
        <v>0</v>
      </c>
      <c r="AE34" s="42">
        <f>IF('Данные индикатора'!AG37="нет данных",1,IF('Условный расчет данных'!AF37&lt;&gt;"",1,0))</f>
        <v>0</v>
      </c>
      <c r="AF34" s="42">
        <f>IF('Данные индикатора'!AH37="нет данных",1,IF('Условный расчет данных'!AG37&lt;&gt;"",1,0))</f>
        <v>0</v>
      </c>
      <c r="AG34" s="42">
        <f>IF('Данные индикатора'!AI37="нет данных",1,IF('Условный расчет данных'!AH37&lt;&gt;"",1,0))</f>
        <v>0</v>
      </c>
      <c r="AH34" s="42">
        <f>IF('Данные индикатора'!AJ37="нет данных",1,IF('Условный расчет данных'!AI37&lt;&gt;"",1,0))</f>
        <v>0</v>
      </c>
      <c r="AI34" s="42">
        <f>IF('Данные индикатора'!AK37="нет данных",1,IF('Условный расчет данных'!AJ37&lt;&gt;"",1,0))</f>
        <v>0</v>
      </c>
      <c r="AJ34" s="42">
        <f>IF('Данные индикатора'!AL37="нет данных",1,IF('Условный расчет данных'!AK37&lt;&gt;"",1,0))</f>
        <v>0</v>
      </c>
      <c r="AK34" s="42">
        <f>IF('Данные индикатора'!AM37="нет данных",1,IF('Условный расчет данных'!AL37&lt;&gt;"",1,0))</f>
        <v>1</v>
      </c>
      <c r="AL34" s="42">
        <f>IF('Данные индикатора'!AN37="нет данных",1,IF('Условный расчет данных'!AM37&lt;&gt;"",1,0))</f>
        <v>0</v>
      </c>
      <c r="AM34" s="42">
        <f>IF('Данные индикатора'!AO37="нет данных",1,IF('Условный расчет данных'!AN37&lt;&gt;"",1,0))</f>
        <v>0</v>
      </c>
      <c r="AN34" s="42">
        <f>IF('Данные индикатора'!AP37="нет данных",1,IF('Условный расчет данных'!AO37&lt;&gt;"",1,0))</f>
        <v>0</v>
      </c>
      <c r="AO34" s="42">
        <f>IF('Данные индикатора'!AQ37="нет данных",1,IF('Условный расчет данных'!AS37&lt;&gt;"",1,0))</f>
        <v>0</v>
      </c>
      <c r="AP34" s="42">
        <f>IF('Данные индикатора'!AR37="нет данных",1,IF('Условный расчет данных'!AT37&lt;&gt;"",1,0))</f>
        <v>0</v>
      </c>
      <c r="AQ34" s="42">
        <f>IF('Данные индикатора'!AS37="нет данных",1,IF('Условный расчет данных'!AU37&lt;&gt;"",1,0))</f>
        <v>0</v>
      </c>
      <c r="AR34" s="42">
        <f>IF('Данные индикатора'!AT37="нет данных",1,IF('Условный расчет данных'!AS37&lt;&gt;"",1,0))</f>
        <v>0</v>
      </c>
      <c r="AS34" s="42">
        <f>IF('Данные индикатора'!AU37="нет данных",1,IF('Условный расчет данных'!AT37&lt;&gt;"",1,0))</f>
        <v>0</v>
      </c>
      <c r="AT34" s="42">
        <f>IF('Данные индикатора'!AV37="нет данных",1,IF('Условный расчет данных'!AU37&lt;&gt;"",1,0))</f>
        <v>0</v>
      </c>
      <c r="AU34" s="42">
        <f>IF('Данные индикатора'!AW37="нет данных",1,IF('Условный расчет данных'!AV37&lt;&gt;"",1,0))</f>
        <v>0</v>
      </c>
      <c r="AV34" s="42">
        <f>IF('Данные индикатора'!AX37="нет данных",1,IF('Условный расчет данных'!AW37&lt;&gt;"",1,0))</f>
        <v>0</v>
      </c>
      <c r="AW34" s="42">
        <f>IF('Данные индикатора'!AY37="нет данных",1,IF('Условный расчет данных'!AX37&lt;&gt;"",1,0))</f>
        <v>0</v>
      </c>
      <c r="AX34" s="42">
        <f>IF('Данные индикатора'!AZ37="нет данных",1,IF('Условный расчет данных'!AY37&lt;&gt;"",1,0))</f>
        <v>0</v>
      </c>
      <c r="AY34" s="42">
        <f>IF('Данные индикатора'!BA37="нет данных",1,IF('Условный расчет данных'!AZ37&lt;&gt;"",1,0))</f>
        <v>0</v>
      </c>
      <c r="AZ34" s="42">
        <f>IF('Данные индикатора'!BB37="нет данных",1,IF('Условный расчет данных'!BA37&lt;&gt;"",1,0))</f>
        <v>0</v>
      </c>
      <c r="BA34" s="42">
        <f>IF('Данные индикатора'!BC37="нет данных",1,IF('Условный расчет данных'!BB37&lt;&gt;"",1,0))</f>
        <v>0</v>
      </c>
      <c r="BB34" s="42">
        <f>IF('Данные индикатора'!BD37="нет данных",1,IF('Условный расчет данных'!BC37&lt;&gt;"",1,0))</f>
        <v>0</v>
      </c>
      <c r="BC34" s="42">
        <f>IF('Данные индикатора'!BE37="нет данных",1,IF('Условный расчет данных'!BD37&lt;&gt;"",1,0))</f>
        <v>0</v>
      </c>
      <c r="BD34" s="42">
        <f>IF('Данные индикатора'!BF37="нет данных",1,IF('Условный расчет данных'!BE37&lt;&gt;"",1,0))</f>
        <v>0</v>
      </c>
      <c r="BE34" s="42">
        <f>IF('Данные индикатора'!BG37="нет данных",1,IF('Условный расчет данных'!BF37&lt;&gt;"",1,0))</f>
        <v>0</v>
      </c>
      <c r="BF34" s="42">
        <f>IF('Данные индикатора'!BH37="нет данных",1,IF('Условный расчет данных'!BG37&lt;&gt;"",1,0))</f>
        <v>0</v>
      </c>
      <c r="BG34" s="42">
        <f>IF('Данные индикатора'!BI37="нет данных",1,IF('Условный расчет данных'!BH37&lt;&gt;"",1,0))</f>
        <v>0</v>
      </c>
      <c r="BH34" s="42">
        <f>IF('Данные индикатора'!BJ37="нет данных",1,IF('Условный расчет данных'!BI37&lt;&gt;"",1,0))</f>
        <v>0</v>
      </c>
      <c r="BI34" s="42">
        <f>IF('Данные индикатора'!BK37="нет данных",1,IF('Условный расчет данных'!BJ37&lt;&gt;"",1,0))</f>
        <v>0</v>
      </c>
      <c r="BJ34" s="42">
        <f>IF('Данные индикатора'!BL37="нет данных",1,IF('Условный расчет данных'!BK37&lt;&gt;"",1,0))</f>
        <v>0</v>
      </c>
      <c r="BK34" s="4">
        <f t="shared" si="2"/>
        <v>1</v>
      </c>
      <c r="BL34" s="44">
        <f t="shared" si="3"/>
        <v>1.8518518518518517E-2</v>
      </c>
    </row>
    <row r="35" spans="1:64" x14ac:dyDescent="0.25">
      <c r="A35" s="30" t="s">
        <v>81</v>
      </c>
      <c r="B35" s="42">
        <f>IF('Данные индикатора'!D38="нет данных",1,IF('Условный расчет данных'!C38&lt;&gt;"",1,0))</f>
        <v>0</v>
      </c>
      <c r="C35" s="42">
        <f>IF('Данные индикатора'!E38="нет данных",1,IF('Условный расчет данных'!D38&lt;&gt;"",1,0))</f>
        <v>0</v>
      </c>
      <c r="D35" s="42">
        <f>IF('Данные индикатора'!F38="нет данных",1,IF('Условный расчет данных'!E38&lt;&gt;"",1,0))</f>
        <v>0</v>
      </c>
      <c r="E35" s="42">
        <f>IF('Данные индикатора'!G38="нет данных",1,IF('Условный расчет данных'!F38&lt;&gt;"",1,0))</f>
        <v>0</v>
      </c>
      <c r="F35" s="42">
        <f>IF('Данные индикатора'!H38="нет данных",1,IF('Условный расчет данных'!G38&lt;&gt;"",1,0))</f>
        <v>0</v>
      </c>
      <c r="G35" s="42">
        <f>IF('Данные индикатора'!I38="нет данных",1,IF('Условный расчет данных'!H38&lt;&gt;"",1,0))</f>
        <v>0</v>
      </c>
      <c r="H35" s="42">
        <f>IF('Данные индикатора'!J38="нет данных",1,IF('Условный расчет данных'!I38&lt;&gt;"",1,0))</f>
        <v>0</v>
      </c>
      <c r="I35" s="42">
        <f>IF('Данные индикатора'!K38="нет данных",1,IF('Условный расчет данных'!J38&lt;&gt;"",1,0))</f>
        <v>0</v>
      </c>
      <c r="J35" s="42">
        <f>IF('Данные индикатора'!L38="нет данных",1,IF('Условный расчет данных'!K38&lt;&gt;"",1,0))</f>
        <v>0</v>
      </c>
      <c r="K35" s="42">
        <f>IF('Данные индикатора'!M38="нет данных",1,IF('Условный расчет данных'!L38&lt;&gt;"",1,0))</f>
        <v>0</v>
      </c>
      <c r="L35" s="42">
        <f>IF('Данные индикатора'!N38="нет данных",1,IF('Условный расчет данных'!M38&lt;&gt;"",1,0))</f>
        <v>0</v>
      </c>
      <c r="M35" s="42">
        <f>IF('Данные индикатора'!O38="нет данных",1,IF('Условный расчет данных'!N38&lt;&gt;"",1,0))</f>
        <v>0</v>
      </c>
      <c r="N35" s="42">
        <f>IF('Данные индикатора'!P38="нет данных",1,IF('Условный расчет данных'!O38&lt;&gt;"",1,0))</f>
        <v>0</v>
      </c>
      <c r="O35" s="42">
        <f>IF('Данные индикатора'!Q38="нет данных",1,IF('Условный расчет данных'!P38&lt;&gt;"",1,0))</f>
        <v>0</v>
      </c>
      <c r="P35" s="42">
        <f>IF('Данные индикатора'!R38="нет данных",1,IF('Условный расчет данных'!Q38&lt;&gt;"",1,0))</f>
        <v>0</v>
      </c>
      <c r="Q35" s="42">
        <f>IF('Данные индикатора'!S38="нет данных",1,IF('Условный расчет данных'!R38&lt;&gt;"",1,0))</f>
        <v>0</v>
      </c>
      <c r="R35" s="42">
        <f>IF('Данные индикатора'!T38="нет данных",1,IF('Условный расчет данных'!S38&lt;&gt;"",1,0))</f>
        <v>0</v>
      </c>
      <c r="S35" s="42">
        <f>IF('Данные индикатора'!U38="нет данных",1,IF('Условный расчет данных'!T38&lt;&gt;"",1,0))</f>
        <v>0</v>
      </c>
      <c r="T35" s="42">
        <f>IF('Данные индикатора'!V38="нет данных",1,IF('Условный расчет данных'!U38&lt;&gt;"",1,0))</f>
        <v>0</v>
      </c>
      <c r="U35" s="42">
        <f>IF('Данные индикатора'!W38="нет данных",1,IF('Условный расчет данных'!V38&lt;&gt;"",1,0))</f>
        <v>0</v>
      </c>
      <c r="V35" s="42">
        <f>IF('Данные индикатора'!X38="нет данных",1,IF('Условный расчет данных'!W38&lt;&gt;"",1,0))</f>
        <v>0</v>
      </c>
      <c r="W35" s="42">
        <f>IF('Данные индикатора'!Y38="нет данных",1,IF('Условный расчет данных'!X38&lt;&gt;"",1,0))</f>
        <v>0</v>
      </c>
      <c r="X35" s="42">
        <f>IF('Данные индикатора'!Z38="нет данных",1,IF('Условный расчет данных'!Y38&lt;&gt;"",1,0))</f>
        <v>0</v>
      </c>
      <c r="Y35" s="42">
        <f>IF('Данные индикатора'!AA38="нет данных",1,IF('Условный расчет данных'!Z38&lt;&gt;"",1,0))</f>
        <v>0</v>
      </c>
      <c r="Z35" s="42">
        <f>IF('Данные индикатора'!AB38="нет данных",1,IF('Условный расчет данных'!AA38&lt;&gt;"",1,0))</f>
        <v>0</v>
      </c>
      <c r="AA35" s="42">
        <f>IF('Данные индикатора'!AC38="нет данных",1,IF('Условный расчет данных'!AB38&lt;&gt;"",1,0))</f>
        <v>0</v>
      </c>
      <c r="AB35" s="42">
        <f>IF('Данные индикатора'!AD38="нет данных",1,IF('Условный расчет данных'!AC38&lt;&gt;"",1,0))</f>
        <v>0</v>
      </c>
      <c r="AC35" s="42">
        <f>IF('Данные индикатора'!AE38="нет данных",1,IF('Условный расчет данных'!AD38&lt;&gt;"",1,0))</f>
        <v>0</v>
      </c>
      <c r="AD35" s="42">
        <f>IF('Данные индикатора'!AF38="нет данных",1,IF('Условный расчет данных'!AE38&lt;&gt;"",1,0))</f>
        <v>0</v>
      </c>
      <c r="AE35" s="42">
        <f>IF('Данные индикатора'!AG38="нет данных",1,IF('Условный расчет данных'!AF38&lt;&gt;"",1,0))</f>
        <v>0</v>
      </c>
      <c r="AF35" s="42">
        <f>IF('Данные индикатора'!AH38="нет данных",1,IF('Условный расчет данных'!AG38&lt;&gt;"",1,0))</f>
        <v>0</v>
      </c>
      <c r="AG35" s="42">
        <f>IF('Данные индикатора'!AI38="нет данных",1,IF('Условный расчет данных'!AH38&lt;&gt;"",1,0))</f>
        <v>0</v>
      </c>
      <c r="AH35" s="42">
        <f>IF('Данные индикатора'!AJ38="нет данных",1,IF('Условный расчет данных'!AI38&lt;&gt;"",1,0))</f>
        <v>0</v>
      </c>
      <c r="AI35" s="42">
        <f>IF('Данные индикатора'!AK38="нет данных",1,IF('Условный расчет данных'!AJ38&lt;&gt;"",1,0))</f>
        <v>0</v>
      </c>
      <c r="AJ35" s="42">
        <f>IF('Данные индикатора'!AL38="нет данных",1,IF('Условный расчет данных'!AK38&lt;&gt;"",1,0))</f>
        <v>0</v>
      </c>
      <c r="AK35" s="42">
        <f>IF('Данные индикатора'!AM38="нет данных",1,IF('Условный расчет данных'!AL38&lt;&gt;"",1,0))</f>
        <v>1</v>
      </c>
      <c r="AL35" s="42">
        <f>IF('Данные индикатора'!AN38="нет данных",1,IF('Условный расчет данных'!AM38&lt;&gt;"",1,0))</f>
        <v>0</v>
      </c>
      <c r="AM35" s="42">
        <f>IF('Данные индикатора'!AO38="нет данных",1,IF('Условный расчет данных'!AN38&lt;&gt;"",1,0))</f>
        <v>0</v>
      </c>
      <c r="AN35" s="42">
        <f>IF('Данные индикатора'!AP38="нет данных",1,IF('Условный расчет данных'!AO38&lt;&gt;"",1,0))</f>
        <v>0</v>
      </c>
      <c r="AO35" s="42">
        <f>IF('Данные индикатора'!AQ38="нет данных",1,IF('Условный расчет данных'!AS38&lt;&gt;"",1,0))</f>
        <v>0</v>
      </c>
      <c r="AP35" s="42">
        <f>IF('Данные индикатора'!AR38="нет данных",1,IF('Условный расчет данных'!AT38&lt;&gt;"",1,0))</f>
        <v>0</v>
      </c>
      <c r="AQ35" s="42">
        <f>IF('Данные индикатора'!AS38="нет данных",1,IF('Условный расчет данных'!AU38&lt;&gt;"",1,0))</f>
        <v>0</v>
      </c>
      <c r="AR35" s="42">
        <f>IF('Данные индикатора'!AT38="нет данных",1,IF('Условный расчет данных'!AS38&lt;&gt;"",1,0))</f>
        <v>0</v>
      </c>
      <c r="AS35" s="42">
        <f>IF('Данные индикатора'!AU38="нет данных",1,IF('Условный расчет данных'!AT38&lt;&gt;"",1,0))</f>
        <v>0</v>
      </c>
      <c r="AT35" s="42">
        <f>IF('Данные индикатора'!AV38="нет данных",1,IF('Условный расчет данных'!AU38&lt;&gt;"",1,0))</f>
        <v>0</v>
      </c>
      <c r="AU35" s="42">
        <f>IF('Данные индикатора'!AW38="нет данных",1,IF('Условный расчет данных'!AV38&lt;&gt;"",1,0))</f>
        <v>0</v>
      </c>
      <c r="AV35" s="42">
        <f>IF('Данные индикатора'!AX38="нет данных",1,IF('Условный расчет данных'!AW38&lt;&gt;"",1,0))</f>
        <v>0</v>
      </c>
      <c r="AW35" s="42">
        <f>IF('Данные индикатора'!AY38="нет данных",1,IF('Условный расчет данных'!AX38&lt;&gt;"",1,0))</f>
        <v>0</v>
      </c>
      <c r="AX35" s="42">
        <f>IF('Данные индикатора'!AZ38="нет данных",1,IF('Условный расчет данных'!AY38&lt;&gt;"",1,0))</f>
        <v>0</v>
      </c>
      <c r="AY35" s="42">
        <f>IF('Данные индикатора'!BA38="нет данных",1,IF('Условный расчет данных'!AZ38&lt;&gt;"",1,0))</f>
        <v>0</v>
      </c>
      <c r="AZ35" s="42">
        <f>IF('Данные индикатора'!BB38="нет данных",1,IF('Условный расчет данных'!BA38&lt;&gt;"",1,0))</f>
        <v>0</v>
      </c>
      <c r="BA35" s="42">
        <f>IF('Данные индикатора'!BC38="нет данных",1,IF('Условный расчет данных'!BB38&lt;&gt;"",1,0))</f>
        <v>0</v>
      </c>
      <c r="BB35" s="42">
        <f>IF('Данные индикатора'!BD38="нет данных",1,IF('Условный расчет данных'!BC38&lt;&gt;"",1,0))</f>
        <v>0</v>
      </c>
      <c r="BC35" s="42">
        <f>IF('Данные индикатора'!BE38="нет данных",1,IF('Условный расчет данных'!BD38&lt;&gt;"",1,0))</f>
        <v>0</v>
      </c>
      <c r="BD35" s="42">
        <f>IF('Данные индикатора'!BF38="нет данных",1,IF('Условный расчет данных'!BE38&lt;&gt;"",1,0))</f>
        <v>0</v>
      </c>
      <c r="BE35" s="42">
        <f>IF('Данные индикатора'!BG38="нет данных",1,IF('Условный расчет данных'!BF38&lt;&gt;"",1,0))</f>
        <v>0</v>
      </c>
      <c r="BF35" s="42">
        <f>IF('Данные индикатора'!BH38="нет данных",1,IF('Условный расчет данных'!BG38&lt;&gt;"",1,0))</f>
        <v>0</v>
      </c>
      <c r="BG35" s="42">
        <f>IF('Данные индикатора'!BI38="нет данных",1,IF('Условный расчет данных'!BH38&lt;&gt;"",1,0))</f>
        <v>0</v>
      </c>
      <c r="BH35" s="42">
        <f>IF('Данные индикатора'!BJ38="нет данных",1,IF('Условный расчет данных'!BI38&lt;&gt;"",1,0))</f>
        <v>0</v>
      </c>
      <c r="BI35" s="42">
        <f>IF('Данные индикатора'!BK38="нет данных",1,IF('Условный расчет данных'!BJ38&lt;&gt;"",1,0))</f>
        <v>0</v>
      </c>
      <c r="BJ35" s="42">
        <f>IF('Данные индикатора'!BL38="нет данных",1,IF('Условный расчет данных'!BK38&lt;&gt;"",1,0))</f>
        <v>0</v>
      </c>
      <c r="BK35" s="4">
        <f t="shared" si="2"/>
        <v>1</v>
      </c>
      <c r="BL35" s="44">
        <f t="shared" si="3"/>
        <v>1.8518518518518517E-2</v>
      </c>
    </row>
    <row r="36" spans="1:64" x14ac:dyDescent="0.25">
      <c r="A36" s="30" t="s">
        <v>82</v>
      </c>
      <c r="B36" s="42">
        <f>IF('Данные индикатора'!D39="нет данных",1,IF('Условный расчет данных'!C39&lt;&gt;"",1,0))</f>
        <v>0</v>
      </c>
      <c r="C36" s="42">
        <f>IF('Данные индикатора'!E39="нет данных",1,IF('Условный расчет данных'!D39&lt;&gt;"",1,0))</f>
        <v>0</v>
      </c>
      <c r="D36" s="42">
        <f>IF('Данные индикатора'!F39="нет данных",1,IF('Условный расчет данных'!E39&lt;&gt;"",1,0))</f>
        <v>0</v>
      </c>
      <c r="E36" s="42">
        <f>IF('Данные индикатора'!G39="нет данных",1,IF('Условный расчет данных'!F39&lt;&gt;"",1,0))</f>
        <v>0</v>
      </c>
      <c r="F36" s="42">
        <f>IF('Данные индикатора'!H39="нет данных",1,IF('Условный расчет данных'!G39&lt;&gt;"",1,0))</f>
        <v>0</v>
      </c>
      <c r="G36" s="42">
        <f>IF('Данные индикатора'!I39="нет данных",1,IF('Условный расчет данных'!H39&lt;&gt;"",1,0))</f>
        <v>0</v>
      </c>
      <c r="H36" s="42">
        <f>IF('Данные индикатора'!J39="нет данных",1,IF('Условный расчет данных'!I39&lt;&gt;"",1,0))</f>
        <v>0</v>
      </c>
      <c r="I36" s="42">
        <f>IF('Данные индикатора'!K39="нет данных",1,IF('Условный расчет данных'!J39&lt;&gt;"",1,0))</f>
        <v>0</v>
      </c>
      <c r="J36" s="42">
        <f>IF('Данные индикатора'!L39="нет данных",1,IF('Условный расчет данных'!K39&lt;&gt;"",1,0))</f>
        <v>0</v>
      </c>
      <c r="K36" s="42">
        <f>IF('Данные индикатора'!M39="нет данных",1,IF('Условный расчет данных'!L39&lt;&gt;"",1,0))</f>
        <v>0</v>
      </c>
      <c r="L36" s="42">
        <f>IF('Данные индикатора'!N39="нет данных",1,IF('Условный расчет данных'!M39&lt;&gt;"",1,0))</f>
        <v>0</v>
      </c>
      <c r="M36" s="42">
        <f>IF('Данные индикатора'!O39="нет данных",1,IF('Условный расчет данных'!N39&lt;&gt;"",1,0))</f>
        <v>0</v>
      </c>
      <c r="N36" s="42">
        <f>IF('Данные индикатора'!P39="нет данных",1,IF('Условный расчет данных'!O39&lt;&gt;"",1,0))</f>
        <v>0</v>
      </c>
      <c r="O36" s="42">
        <f>IF('Данные индикатора'!Q39="нет данных",1,IF('Условный расчет данных'!P39&lt;&gt;"",1,0))</f>
        <v>0</v>
      </c>
      <c r="P36" s="42">
        <f>IF('Данные индикатора'!R39="нет данных",1,IF('Условный расчет данных'!Q39&lt;&gt;"",1,0))</f>
        <v>0</v>
      </c>
      <c r="Q36" s="42">
        <f>IF('Данные индикатора'!S39="нет данных",1,IF('Условный расчет данных'!R39&lt;&gt;"",1,0))</f>
        <v>0</v>
      </c>
      <c r="R36" s="42">
        <f>IF('Данные индикатора'!T39="нет данных",1,IF('Условный расчет данных'!S39&lt;&gt;"",1,0))</f>
        <v>0</v>
      </c>
      <c r="S36" s="42">
        <f>IF('Данные индикатора'!U39="нет данных",1,IF('Условный расчет данных'!T39&lt;&gt;"",1,0))</f>
        <v>0</v>
      </c>
      <c r="T36" s="42">
        <f>IF('Данные индикатора'!V39="нет данных",1,IF('Условный расчет данных'!U39&lt;&gt;"",1,0))</f>
        <v>0</v>
      </c>
      <c r="U36" s="42">
        <f>IF('Данные индикатора'!W39="нет данных",1,IF('Условный расчет данных'!V39&lt;&gt;"",1,0))</f>
        <v>0</v>
      </c>
      <c r="V36" s="42">
        <f>IF('Данные индикатора'!X39="нет данных",1,IF('Условный расчет данных'!W39&lt;&gt;"",1,0))</f>
        <v>0</v>
      </c>
      <c r="W36" s="42">
        <f>IF('Данные индикатора'!Y39="нет данных",1,IF('Условный расчет данных'!X39&lt;&gt;"",1,0))</f>
        <v>0</v>
      </c>
      <c r="X36" s="42">
        <f>IF('Данные индикатора'!Z39="нет данных",1,IF('Условный расчет данных'!Y39&lt;&gt;"",1,0))</f>
        <v>0</v>
      </c>
      <c r="Y36" s="42">
        <f>IF('Данные индикатора'!AA39="нет данных",1,IF('Условный расчет данных'!Z39&lt;&gt;"",1,0))</f>
        <v>0</v>
      </c>
      <c r="Z36" s="42">
        <f>IF('Данные индикатора'!AB39="нет данных",1,IF('Условный расчет данных'!AA39&lt;&gt;"",1,0))</f>
        <v>0</v>
      </c>
      <c r="AA36" s="42">
        <f>IF('Данные индикатора'!AC39="нет данных",1,IF('Условный расчет данных'!AB39&lt;&gt;"",1,0))</f>
        <v>0</v>
      </c>
      <c r="AB36" s="42">
        <f>IF('Данные индикатора'!AD39="нет данных",1,IF('Условный расчет данных'!AC39&lt;&gt;"",1,0))</f>
        <v>0</v>
      </c>
      <c r="AC36" s="42">
        <f>IF('Данные индикатора'!AE39="нет данных",1,IF('Условный расчет данных'!AD39&lt;&gt;"",1,0))</f>
        <v>0</v>
      </c>
      <c r="AD36" s="42">
        <f>IF('Данные индикатора'!AF39="нет данных",1,IF('Условный расчет данных'!AE39&lt;&gt;"",1,0))</f>
        <v>0</v>
      </c>
      <c r="AE36" s="42">
        <f>IF('Данные индикатора'!AG39="нет данных",1,IF('Условный расчет данных'!AF39&lt;&gt;"",1,0))</f>
        <v>0</v>
      </c>
      <c r="AF36" s="42">
        <f>IF('Данные индикатора'!AH39="нет данных",1,IF('Условный расчет данных'!AG39&lt;&gt;"",1,0))</f>
        <v>0</v>
      </c>
      <c r="AG36" s="42">
        <f>IF('Данные индикатора'!AI39="нет данных",1,IF('Условный расчет данных'!AH39&lt;&gt;"",1,0))</f>
        <v>0</v>
      </c>
      <c r="AH36" s="42">
        <f>IF('Данные индикатора'!AJ39="нет данных",1,IF('Условный расчет данных'!AI39&lt;&gt;"",1,0))</f>
        <v>0</v>
      </c>
      <c r="AI36" s="42">
        <f>IF('Данные индикатора'!AK39="нет данных",1,IF('Условный расчет данных'!AJ39&lt;&gt;"",1,0))</f>
        <v>0</v>
      </c>
      <c r="AJ36" s="42">
        <f>IF('Данные индикатора'!AL39="нет данных",1,IF('Условный расчет данных'!AK39&lt;&gt;"",1,0))</f>
        <v>0</v>
      </c>
      <c r="AK36" s="42">
        <f>IF('Данные индикатора'!AM39="нет данных",1,IF('Условный расчет данных'!AL39&lt;&gt;"",1,0))</f>
        <v>1</v>
      </c>
      <c r="AL36" s="42">
        <f>IF('Данные индикатора'!AN39="нет данных",1,IF('Условный расчет данных'!AM39&lt;&gt;"",1,0))</f>
        <v>0</v>
      </c>
      <c r="AM36" s="42">
        <f>IF('Данные индикатора'!AO39="нет данных",1,IF('Условный расчет данных'!AN39&lt;&gt;"",1,0))</f>
        <v>0</v>
      </c>
      <c r="AN36" s="42">
        <f>IF('Данные индикатора'!AP39="нет данных",1,IF('Условный расчет данных'!AO39&lt;&gt;"",1,0))</f>
        <v>0</v>
      </c>
      <c r="AO36" s="42">
        <f>IF('Данные индикатора'!AQ39="нет данных",1,IF('Условный расчет данных'!AS39&lt;&gt;"",1,0))</f>
        <v>0</v>
      </c>
      <c r="AP36" s="42">
        <f>IF('Данные индикатора'!AR39="нет данных",1,IF('Условный расчет данных'!AT39&lt;&gt;"",1,0))</f>
        <v>0</v>
      </c>
      <c r="AQ36" s="42">
        <f>IF('Данные индикатора'!AS39="нет данных",1,IF('Условный расчет данных'!AU39&lt;&gt;"",1,0))</f>
        <v>0</v>
      </c>
      <c r="AR36" s="42">
        <f>IF('Данные индикатора'!AT39="нет данных",1,IF('Условный расчет данных'!AS39&lt;&gt;"",1,0))</f>
        <v>0</v>
      </c>
      <c r="AS36" s="42">
        <f>IF('Данные индикатора'!AU39="нет данных",1,IF('Условный расчет данных'!AT39&lt;&gt;"",1,0))</f>
        <v>0</v>
      </c>
      <c r="AT36" s="42">
        <f>IF('Данные индикатора'!AV39="нет данных",1,IF('Условный расчет данных'!AU39&lt;&gt;"",1,0))</f>
        <v>0</v>
      </c>
      <c r="AU36" s="42">
        <f>IF('Данные индикатора'!AW39="нет данных",1,IF('Условный расчет данных'!AV39&lt;&gt;"",1,0))</f>
        <v>0</v>
      </c>
      <c r="AV36" s="42">
        <f>IF('Данные индикатора'!AX39="нет данных",1,IF('Условный расчет данных'!AW39&lt;&gt;"",1,0))</f>
        <v>0</v>
      </c>
      <c r="AW36" s="42">
        <f>IF('Данные индикатора'!AY39="нет данных",1,IF('Условный расчет данных'!AX39&lt;&gt;"",1,0))</f>
        <v>0</v>
      </c>
      <c r="AX36" s="42">
        <f>IF('Данные индикатора'!AZ39="нет данных",1,IF('Условный расчет данных'!AY39&lt;&gt;"",1,0))</f>
        <v>0</v>
      </c>
      <c r="AY36" s="42">
        <f>IF('Данные индикатора'!BA39="нет данных",1,IF('Условный расчет данных'!AZ39&lt;&gt;"",1,0))</f>
        <v>0</v>
      </c>
      <c r="AZ36" s="42">
        <f>IF('Данные индикатора'!BB39="нет данных",1,IF('Условный расчет данных'!BA39&lt;&gt;"",1,0))</f>
        <v>0</v>
      </c>
      <c r="BA36" s="42">
        <f>IF('Данные индикатора'!BC39="нет данных",1,IF('Условный расчет данных'!BB39&lt;&gt;"",1,0))</f>
        <v>0</v>
      </c>
      <c r="BB36" s="42">
        <f>IF('Данные индикатора'!BD39="нет данных",1,IF('Условный расчет данных'!BC39&lt;&gt;"",1,0))</f>
        <v>0</v>
      </c>
      <c r="BC36" s="42">
        <f>IF('Данные индикатора'!BE39="нет данных",1,IF('Условный расчет данных'!BD39&lt;&gt;"",1,0))</f>
        <v>0</v>
      </c>
      <c r="BD36" s="42">
        <f>IF('Данные индикатора'!BF39="нет данных",1,IF('Условный расчет данных'!BE39&lt;&gt;"",1,0))</f>
        <v>0</v>
      </c>
      <c r="BE36" s="42">
        <f>IF('Данные индикатора'!BG39="нет данных",1,IF('Условный расчет данных'!BF39&lt;&gt;"",1,0))</f>
        <v>0</v>
      </c>
      <c r="BF36" s="42">
        <f>IF('Данные индикатора'!BH39="нет данных",1,IF('Условный расчет данных'!BG39&lt;&gt;"",1,0))</f>
        <v>0</v>
      </c>
      <c r="BG36" s="42">
        <f>IF('Данные индикатора'!BI39="нет данных",1,IF('Условный расчет данных'!BH39&lt;&gt;"",1,0))</f>
        <v>0</v>
      </c>
      <c r="BH36" s="42">
        <f>IF('Данные индикатора'!BJ39="нет данных",1,IF('Условный расчет данных'!BI39&lt;&gt;"",1,0))</f>
        <v>0</v>
      </c>
      <c r="BI36" s="42">
        <f>IF('Данные индикатора'!BK39="нет данных",1,IF('Условный расчет данных'!BJ39&lt;&gt;"",1,0))</f>
        <v>0</v>
      </c>
      <c r="BJ36" s="42">
        <f>IF('Данные индикатора'!BL39="нет данных",1,IF('Условный расчет данных'!BK39&lt;&gt;"",1,0))</f>
        <v>0</v>
      </c>
      <c r="BK36" s="4">
        <f t="shared" si="2"/>
        <v>1</v>
      </c>
      <c r="BL36" s="44">
        <f t="shared" si="3"/>
        <v>1.8518518518518517E-2</v>
      </c>
    </row>
    <row r="37" spans="1:64" x14ac:dyDescent="0.25">
      <c r="A37" s="30" t="s">
        <v>83</v>
      </c>
      <c r="B37" s="42">
        <f>IF('Данные индикатора'!D40="нет данных",1,IF('Условный расчет данных'!C40&lt;&gt;"",1,0))</f>
        <v>0</v>
      </c>
      <c r="C37" s="42">
        <f>IF('Данные индикатора'!E40="нет данных",1,IF('Условный расчет данных'!D40&lt;&gt;"",1,0))</f>
        <v>0</v>
      </c>
      <c r="D37" s="42">
        <f>IF('Данные индикатора'!F40="нет данных",1,IF('Условный расчет данных'!E40&lt;&gt;"",1,0))</f>
        <v>0</v>
      </c>
      <c r="E37" s="42">
        <f>IF('Данные индикатора'!G40="нет данных",1,IF('Условный расчет данных'!F40&lt;&gt;"",1,0))</f>
        <v>0</v>
      </c>
      <c r="F37" s="42">
        <f>IF('Данные индикатора'!H40="нет данных",1,IF('Условный расчет данных'!G40&lt;&gt;"",1,0))</f>
        <v>0</v>
      </c>
      <c r="G37" s="42">
        <f>IF('Данные индикатора'!I40="нет данных",1,IF('Условный расчет данных'!H40&lt;&gt;"",1,0))</f>
        <v>0</v>
      </c>
      <c r="H37" s="42">
        <f>IF('Данные индикатора'!J40="нет данных",1,IF('Условный расчет данных'!I40&lt;&gt;"",1,0))</f>
        <v>0</v>
      </c>
      <c r="I37" s="42">
        <f>IF('Данные индикатора'!K40="нет данных",1,IF('Условный расчет данных'!J40&lt;&gt;"",1,0))</f>
        <v>0</v>
      </c>
      <c r="J37" s="42">
        <f>IF('Данные индикатора'!L40="нет данных",1,IF('Условный расчет данных'!K40&lt;&gt;"",1,0))</f>
        <v>0</v>
      </c>
      <c r="K37" s="42">
        <f>IF('Данные индикатора'!M40="нет данных",1,IF('Условный расчет данных'!L40&lt;&gt;"",1,0))</f>
        <v>0</v>
      </c>
      <c r="L37" s="42">
        <f>IF('Данные индикатора'!N40="нет данных",1,IF('Условный расчет данных'!M40&lt;&gt;"",1,0))</f>
        <v>0</v>
      </c>
      <c r="M37" s="42">
        <f>IF('Данные индикатора'!O40="нет данных",1,IF('Условный расчет данных'!N40&lt;&gt;"",1,0))</f>
        <v>0</v>
      </c>
      <c r="N37" s="42">
        <f>IF('Данные индикатора'!P40="нет данных",1,IF('Условный расчет данных'!O40&lt;&gt;"",1,0))</f>
        <v>0</v>
      </c>
      <c r="O37" s="42">
        <f>IF('Данные индикатора'!Q40="нет данных",1,IF('Условный расчет данных'!P40&lt;&gt;"",1,0))</f>
        <v>0</v>
      </c>
      <c r="P37" s="42">
        <f>IF('Данные индикатора'!R40="нет данных",1,IF('Условный расчет данных'!Q40&lt;&gt;"",1,0))</f>
        <v>0</v>
      </c>
      <c r="Q37" s="42">
        <f>IF('Данные индикатора'!S40="нет данных",1,IF('Условный расчет данных'!R40&lt;&gt;"",1,0))</f>
        <v>0</v>
      </c>
      <c r="R37" s="42">
        <f>IF('Данные индикатора'!T40="нет данных",1,IF('Условный расчет данных'!S40&lt;&gt;"",1,0))</f>
        <v>0</v>
      </c>
      <c r="S37" s="42">
        <f>IF('Данные индикатора'!U40="нет данных",1,IF('Условный расчет данных'!T40&lt;&gt;"",1,0))</f>
        <v>0</v>
      </c>
      <c r="T37" s="42">
        <f>IF('Данные индикатора'!V40="нет данных",1,IF('Условный расчет данных'!U40&lt;&gt;"",1,0))</f>
        <v>0</v>
      </c>
      <c r="U37" s="42">
        <f>IF('Данные индикатора'!W40="нет данных",1,IF('Условный расчет данных'!V40&lt;&gt;"",1,0))</f>
        <v>0</v>
      </c>
      <c r="V37" s="42">
        <f>IF('Данные индикатора'!X40="нет данных",1,IF('Условный расчет данных'!W40&lt;&gt;"",1,0))</f>
        <v>0</v>
      </c>
      <c r="W37" s="42">
        <f>IF('Данные индикатора'!Y40="нет данных",1,IF('Условный расчет данных'!X40&lt;&gt;"",1,0))</f>
        <v>0</v>
      </c>
      <c r="X37" s="42">
        <f>IF('Данные индикатора'!Z40="нет данных",1,IF('Условный расчет данных'!Y40&lt;&gt;"",1,0))</f>
        <v>0</v>
      </c>
      <c r="Y37" s="42">
        <f>IF('Данные индикатора'!AA40="нет данных",1,IF('Условный расчет данных'!Z40&lt;&gt;"",1,0))</f>
        <v>0</v>
      </c>
      <c r="Z37" s="42">
        <f>IF('Данные индикатора'!AB40="нет данных",1,IF('Условный расчет данных'!AA40&lt;&gt;"",1,0))</f>
        <v>0</v>
      </c>
      <c r="AA37" s="42">
        <f>IF('Данные индикатора'!AC40="нет данных",1,IF('Условный расчет данных'!AB40&lt;&gt;"",1,0))</f>
        <v>0</v>
      </c>
      <c r="AB37" s="42">
        <f>IF('Данные индикатора'!AD40="нет данных",1,IF('Условный расчет данных'!AC40&lt;&gt;"",1,0))</f>
        <v>0</v>
      </c>
      <c r="AC37" s="42">
        <f>IF('Данные индикатора'!AE40="нет данных",1,IF('Условный расчет данных'!AD40&lt;&gt;"",1,0))</f>
        <v>0</v>
      </c>
      <c r="AD37" s="42">
        <f>IF('Данные индикатора'!AF40="нет данных",1,IF('Условный расчет данных'!AE40&lt;&gt;"",1,0))</f>
        <v>0</v>
      </c>
      <c r="AE37" s="42">
        <f>IF('Данные индикатора'!AG40="нет данных",1,IF('Условный расчет данных'!AF40&lt;&gt;"",1,0))</f>
        <v>0</v>
      </c>
      <c r="AF37" s="42">
        <f>IF('Данные индикатора'!AH40="нет данных",1,IF('Условный расчет данных'!AG40&lt;&gt;"",1,0))</f>
        <v>0</v>
      </c>
      <c r="AG37" s="42">
        <f>IF('Данные индикатора'!AI40="нет данных",1,IF('Условный расчет данных'!AH40&lt;&gt;"",1,0))</f>
        <v>0</v>
      </c>
      <c r="AH37" s="42">
        <f>IF('Данные индикатора'!AJ40="нет данных",1,IF('Условный расчет данных'!AI40&lt;&gt;"",1,0))</f>
        <v>0</v>
      </c>
      <c r="AI37" s="42">
        <f>IF('Данные индикатора'!AK40="нет данных",1,IF('Условный расчет данных'!AJ40&lt;&gt;"",1,0))</f>
        <v>0</v>
      </c>
      <c r="AJ37" s="42">
        <f>IF('Данные индикатора'!AL40="нет данных",1,IF('Условный расчет данных'!AK40&lt;&gt;"",1,0))</f>
        <v>0</v>
      </c>
      <c r="AK37" s="42">
        <f>IF('Данные индикатора'!AM40="нет данных",1,IF('Условный расчет данных'!AL40&lt;&gt;"",1,0))</f>
        <v>1</v>
      </c>
      <c r="AL37" s="42">
        <f>IF('Данные индикатора'!AN40="нет данных",1,IF('Условный расчет данных'!AM40&lt;&gt;"",1,0))</f>
        <v>0</v>
      </c>
      <c r="AM37" s="42">
        <f>IF('Данные индикатора'!AO40="нет данных",1,IF('Условный расчет данных'!AN40&lt;&gt;"",1,0))</f>
        <v>0</v>
      </c>
      <c r="AN37" s="42">
        <f>IF('Данные индикатора'!AP40="нет данных",1,IF('Условный расчет данных'!AO40&lt;&gt;"",1,0))</f>
        <v>0</v>
      </c>
      <c r="AO37" s="42">
        <f>IF('Данные индикатора'!AQ40="нет данных",1,IF('Условный расчет данных'!AS40&lt;&gt;"",1,0))</f>
        <v>0</v>
      </c>
      <c r="AP37" s="42">
        <f>IF('Данные индикатора'!AR40="нет данных",1,IF('Условный расчет данных'!AT40&lt;&gt;"",1,0))</f>
        <v>0</v>
      </c>
      <c r="AQ37" s="42">
        <f>IF('Данные индикатора'!AS40="нет данных",1,IF('Условный расчет данных'!AU40&lt;&gt;"",1,0))</f>
        <v>0</v>
      </c>
      <c r="AR37" s="42">
        <f>IF('Данные индикатора'!AT40="нет данных",1,IF('Условный расчет данных'!AS40&lt;&gt;"",1,0))</f>
        <v>0</v>
      </c>
      <c r="AS37" s="42">
        <f>IF('Данные индикатора'!AU40="нет данных",1,IF('Условный расчет данных'!AT40&lt;&gt;"",1,0))</f>
        <v>0</v>
      </c>
      <c r="AT37" s="42">
        <f>IF('Данные индикатора'!AV40="нет данных",1,IF('Условный расчет данных'!AU40&lt;&gt;"",1,0))</f>
        <v>0</v>
      </c>
      <c r="AU37" s="42">
        <f>IF('Данные индикатора'!AW40="нет данных",1,IF('Условный расчет данных'!AV40&lt;&gt;"",1,0))</f>
        <v>0</v>
      </c>
      <c r="AV37" s="42">
        <f>IF('Данные индикатора'!AX40="нет данных",1,IF('Условный расчет данных'!AW40&lt;&gt;"",1,0))</f>
        <v>0</v>
      </c>
      <c r="AW37" s="42">
        <f>IF('Данные индикатора'!AY40="нет данных",1,IF('Условный расчет данных'!AX40&lt;&gt;"",1,0))</f>
        <v>0</v>
      </c>
      <c r="AX37" s="42">
        <f>IF('Данные индикатора'!AZ40="нет данных",1,IF('Условный расчет данных'!AY40&lt;&gt;"",1,0))</f>
        <v>0</v>
      </c>
      <c r="AY37" s="42">
        <f>IF('Данные индикатора'!BA40="нет данных",1,IF('Условный расчет данных'!AZ40&lt;&gt;"",1,0))</f>
        <v>0</v>
      </c>
      <c r="AZ37" s="42">
        <f>IF('Данные индикатора'!BB40="нет данных",1,IF('Условный расчет данных'!BA40&lt;&gt;"",1,0))</f>
        <v>0</v>
      </c>
      <c r="BA37" s="42">
        <f>IF('Данные индикатора'!BC40="нет данных",1,IF('Условный расчет данных'!BB40&lt;&gt;"",1,0))</f>
        <v>0</v>
      </c>
      <c r="BB37" s="42">
        <f>IF('Данные индикатора'!BD40="нет данных",1,IF('Условный расчет данных'!BC40&lt;&gt;"",1,0))</f>
        <v>0</v>
      </c>
      <c r="BC37" s="42">
        <f>IF('Данные индикатора'!BE40="нет данных",1,IF('Условный расчет данных'!BD40&lt;&gt;"",1,0))</f>
        <v>0</v>
      </c>
      <c r="BD37" s="42">
        <f>IF('Данные индикатора'!BF40="нет данных",1,IF('Условный расчет данных'!BE40&lt;&gt;"",1,0))</f>
        <v>0</v>
      </c>
      <c r="BE37" s="42">
        <f>IF('Данные индикатора'!BG40="нет данных",1,IF('Условный расчет данных'!BF40&lt;&gt;"",1,0))</f>
        <v>0</v>
      </c>
      <c r="BF37" s="42">
        <f>IF('Данные индикатора'!BH40="нет данных",1,IF('Условный расчет данных'!BG40&lt;&gt;"",1,0))</f>
        <v>0</v>
      </c>
      <c r="BG37" s="42">
        <f>IF('Данные индикатора'!BI40="нет данных",1,IF('Условный расчет данных'!BH40&lt;&gt;"",1,0))</f>
        <v>0</v>
      </c>
      <c r="BH37" s="42">
        <f>IF('Данные индикатора'!BJ40="нет данных",1,IF('Условный расчет данных'!BI40&lt;&gt;"",1,0))</f>
        <v>0</v>
      </c>
      <c r="BI37" s="42">
        <f>IF('Данные индикатора'!BK40="нет данных",1,IF('Условный расчет данных'!BJ40&lt;&gt;"",1,0))</f>
        <v>0</v>
      </c>
      <c r="BJ37" s="42">
        <f>IF('Данные индикатора'!BL40="нет данных",1,IF('Условный расчет данных'!BK40&lt;&gt;"",1,0))</f>
        <v>0</v>
      </c>
      <c r="BK37" s="4">
        <f t="shared" si="2"/>
        <v>1</v>
      </c>
      <c r="BL37" s="44">
        <f t="shared" si="3"/>
        <v>1.8518518518518517E-2</v>
      </c>
    </row>
    <row r="38" spans="1:64" x14ac:dyDescent="0.25">
      <c r="A38" s="30" t="s">
        <v>84</v>
      </c>
      <c r="B38" s="42">
        <f>IF('Данные индикатора'!D41="нет данных",1,IF('Условный расчет данных'!C41&lt;&gt;"",1,0))</f>
        <v>0</v>
      </c>
      <c r="C38" s="42">
        <f>IF('Данные индикатора'!E41="нет данных",1,IF('Условный расчет данных'!D41&lt;&gt;"",1,0))</f>
        <v>0</v>
      </c>
      <c r="D38" s="42">
        <f>IF('Данные индикатора'!F41="нет данных",1,IF('Условный расчет данных'!E41&lt;&gt;"",1,0))</f>
        <v>0</v>
      </c>
      <c r="E38" s="42">
        <f>IF('Данные индикатора'!G41="нет данных",1,IF('Условный расчет данных'!F41&lt;&gt;"",1,0))</f>
        <v>0</v>
      </c>
      <c r="F38" s="42">
        <f>IF('Данные индикатора'!H41="нет данных",1,IF('Условный расчет данных'!G41&lt;&gt;"",1,0))</f>
        <v>0</v>
      </c>
      <c r="G38" s="42">
        <f>IF('Данные индикатора'!I41="нет данных",1,IF('Условный расчет данных'!H41&lt;&gt;"",1,0))</f>
        <v>0</v>
      </c>
      <c r="H38" s="42">
        <f>IF('Данные индикатора'!J41="нет данных",1,IF('Условный расчет данных'!I41&lt;&gt;"",1,0))</f>
        <v>0</v>
      </c>
      <c r="I38" s="42">
        <f>IF('Данные индикатора'!K41="нет данных",1,IF('Условный расчет данных'!J41&lt;&gt;"",1,0))</f>
        <v>0</v>
      </c>
      <c r="J38" s="42">
        <f>IF('Данные индикатора'!L41="нет данных",1,IF('Условный расчет данных'!K41&lt;&gt;"",1,0))</f>
        <v>0</v>
      </c>
      <c r="K38" s="42">
        <f>IF('Данные индикатора'!M41="нет данных",1,IF('Условный расчет данных'!L41&lt;&gt;"",1,0))</f>
        <v>0</v>
      </c>
      <c r="L38" s="42">
        <f>IF('Данные индикатора'!N41="нет данных",1,IF('Условный расчет данных'!M41&lt;&gt;"",1,0))</f>
        <v>0</v>
      </c>
      <c r="M38" s="42">
        <f>IF('Данные индикатора'!O41="нет данных",1,IF('Условный расчет данных'!N41&lt;&gt;"",1,0))</f>
        <v>0</v>
      </c>
      <c r="N38" s="42">
        <f>IF('Данные индикатора'!P41="нет данных",1,IF('Условный расчет данных'!O41&lt;&gt;"",1,0))</f>
        <v>0</v>
      </c>
      <c r="O38" s="42">
        <f>IF('Данные индикатора'!Q41="нет данных",1,IF('Условный расчет данных'!P41&lt;&gt;"",1,0))</f>
        <v>0</v>
      </c>
      <c r="P38" s="42">
        <f>IF('Данные индикатора'!R41="нет данных",1,IF('Условный расчет данных'!Q41&lt;&gt;"",1,0))</f>
        <v>0</v>
      </c>
      <c r="Q38" s="42">
        <f>IF('Данные индикатора'!S41="нет данных",1,IF('Условный расчет данных'!R41&lt;&gt;"",1,0))</f>
        <v>0</v>
      </c>
      <c r="R38" s="42">
        <f>IF('Данные индикатора'!T41="нет данных",1,IF('Условный расчет данных'!S41&lt;&gt;"",1,0))</f>
        <v>0</v>
      </c>
      <c r="S38" s="42">
        <f>IF('Данные индикатора'!U41="нет данных",1,IF('Условный расчет данных'!T41&lt;&gt;"",1,0))</f>
        <v>0</v>
      </c>
      <c r="T38" s="42">
        <f>IF('Данные индикатора'!V41="нет данных",1,IF('Условный расчет данных'!U41&lt;&gt;"",1,0))</f>
        <v>0</v>
      </c>
      <c r="U38" s="42">
        <f>IF('Данные индикатора'!W41="нет данных",1,IF('Условный расчет данных'!V41&lt;&gt;"",1,0))</f>
        <v>0</v>
      </c>
      <c r="V38" s="42">
        <f>IF('Данные индикатора'!X41="нет данных",1,IF('Условный расчет данных'!W41&lt;&gt;"",1,0))</f>
        <v>0</v>
      </c>
      <c r="W38" s="42">
        <f>IF('Данные индикатора'!Y41="нет данных",1,IF('Условный расчет данных'!X41&lt;&gt;"",1,0))</f>
        <v>0</v>
      </c>
      <c r="X38" s="42">
        <f>IF('Данные индикатора'!Z41="нет данных",1,IF('Условный расчет данных'!Y41&lt;&gt;"",1,0))</f>
        <v>0</v>
      </c>
      <c r="Y38" s="42">
        <f>IF('Данные индикатора'!AA41="нет данных",1,IF('Условный расчет данных'!Z41&lt;&gt;"",1,0))</f>
        <v>0</v>
      </c>
      <c r="Z38" s="42">
        <f>IF('Данные индикатора'!AB41="нет данных",1,IF('Условный расчет данных'!AA41&lt;&gt;"",1,0))</f>
        <v>0</v>
      </c>
      <c r="AA38" s="42">
        <f>IF('Данные индикатора'!AC41="нет данных",1,IF('Условный расчет данных'!AB41&lt;&gt;"",1,0))</f>
        <v>0</v>
      </c>
      <c r="AB38" s="42">
        <f>IF('Данные индикатора'!AD41="нет данных",1,IF('Условный расчет данных'!AC41&lt;&gt;"",1,0))</f>
        <v>0</v>
      </c>
      <c r="AC38" s="42">
        <f>IF('Данные индикатора'!AE41="нет данных",1,IF('Условный расчет данных'!AD41&lt;&gt;"",1,0))</f>
        <v>0</v>
      </c>
      <c r="AD38" s="42">
        <f>IF('Данные индикатора'!AF41="нет данных",1,IF('Условный расчет данных'!AE41&lt;&gt;"",1,0))</f>
        <v>0</v>
      </c>
      <c r="AE38" s="42">
        <f>IF('Данные индикатора'!AG41="нет данных",1,IF('Условный расчет данных'!AF41&lt;&gt;"",1,0))</f>
        <v>0</v>
      </c>
      <c r="AF38" s="42">
        <f>IF('Данные индикатора'!AH41="нет данных",1,IF('Условный расчет данных'!AG41&lt;&gt;"",1,0))</f>
        <v>0</v>
      </c>
      <c r="AG38" s="42">
        <f>IF('Данные индикатора'!AI41="нет данных",1,IF('Условный расчет данных'!AH41&lt;&gt;"",1,0))</f>
        <v>0</v>
      </c>
      <c r="AH38" s="42">
        <f>IF('Данные индикатора'!AJ41="нет данных",1,IF('Условный расчет данных'!AI41&lt;&gt;"",1,0))</f>
        <v>0</v>
      </c>
      <c r="AI38" s="42">
        <f>IF('Данные индикатора'!AK41="нет данных",1,IF('Условный расчет данных'!AJ41&lt;&gt;"",1,0))</f>
        <v>0</v>
      </c>
      <c r="AJ38" s="42">
        <f>IF('Данные индикатора'!AL41="нет данных",1,IF('Условный расчет данных'!AK41&lt;&gt;"",1,0))</f>
        <v>0</v>
      </c>
      <c r="AK38" s="42">
        <f>IF('Данные индикатора'!AM41="нет данных",1,IF('Условный расчет данных'!AL41&lt;&gt;"",1,0))</f>
        <v>1</v>
      </c>
      <c r="AL38" s="42">
        <f>IF('Данные индикатора'!AN41="нет данных",1,IF('Условный расчет данных'!AM41&lt;&gt;"",1,0))</f>
        <v>0</v>
      </c>
      <c r="AM38" s="42">
        <f>IF('Данные индикатора'!AO41="нет данных",1,IF('Условный расчет данных'!AN41&lt;&gt;"",1,0))</f>
        <v>0</v>
      </c>
      <c r="AN38" s="42">
        <f>IF('Данные индикатора'!AP41="нет данных",1,IF('Условный расчет данных'!AO41&lt;&gt;"",1,0))</f>
        <v>0</v>
      </c>
      <c r="AO38" s="42">
        <f>IF('Данные индикатора'!AQ41="нет данных",1,IF('Условный расчет данных'!AS41&lt;&gt;"",1,0))</f>
        <v>0</v>
      </c>
      <c r="AP38" s="42">
        <f>IF('Данные индикатора'!AR41="нет данных",1,IF('Условный расчет данных'!AT41&lt;&gt;"",1,0))</f>
        <v>0</v>
      </c>
      <c r="AQ38" s="42">
        <f>IF('Данные индикатора'!AS41="нет данных",1,IF('Условный расчет данных'!AU41&lt;&gt;"",1,0))</f>
        <v>0</v>
      </c>
      <c r="AR38" s="42">
        <f>IF('Данные индикатора'!AT41="нет данных",1,IF('Условный расчет данных'!AS41&lt;&gt;"",1,0))</f>
        <v>0</v>
      </c>
      <c r="AS38" s="42">
        <f>IF('Данные индикатора'!AU41="нет данных",1,IF('Условный расчет данных'!AT41&lt;&gt;"",1,0))</f>
        <v>0</v>
      </c>
      <c r="AT38" s="42">
        <f>IF('Данные индикатора'!AV41="нет данных",1,IF('Условный расчет данных'!AU41&lt;&gt;"",1,0))</f>
        <v>0</v>
      </c>
      <c r="AU38" s="42">
        <f>IF('Данные индикатора'!AW41="нет данных",1,IF('Условный расчет данных'!AV41&lt;&gt;"",1,0))</f>
        <v>0</v>
      </c>
      <c r="AV38" s="42">
        <f>IF('Данные индикатора'!AX41="нет данных",1,IF('Условный расчет данных'!AW41&lt;&gt;"",1,0))</f>
        <v>0</v>
      </c>
      <c r="AW38" s="42">
        <f>IF('Данные индикатора'!AY41="нет данных",1,IF('Условный расчет данных'!AX41&lt;&gt;"",1,0))</f>
        <v>0</v>
      </c>
      <c r="AX38" s="42">
        <f>IF('Данные индикатора'!AZ41="нет данных",1,IF('Условный расчет данных'!AY41&lt;&gt;"",1,0))</f>
        <v>0</v>
      </c>
      <c r="AY38" s="42">
        <f>IF('Данные индикатора'!BA41="нет данных",1,IF('Условный расчет данных'!AZ41&lt;&gt;"",1,0))</f>
        <v>0</v>
      </c>
      <c r="AZ38" s="42">
        <f>IF('Данные индикатора'!BB41="нет данных",1,IF('Условный расчет данных'!BA41&lt;&gt;"",1,0))</f>
        <v>0</v>
      </c>
      <c r="BA38" s="42">
        <f>IF('Данные индикатора'!BC41="нет данных",1,IF('Условный расчет данных'!BB41&lt;&gt;"",1,0))</f>
        <v>0</v>
      </c>
      <c r="BB38" s="42">
        <f>IF('Данные индикатора'!BD41="нет данных",1,IF('Условный расчет данных'!BC41&lt;&gt;"",1,0))</f>
        <v>0</v>
      </c>
      <c r="BC38" s="42">
        <f>IF('Данные индикатора'!BE41="нет данных",1,IF('Условный расчет данных'!BD41&lt;&gt;"",1,0))</f>
        <v>0</v>
      </c>
      <c r="BD38" s="42">
        <f>IF('Данные индикатора'!BF41="нет данных",1,IF('Условный расчет данных'!BE41&lt;&gt;"",1,0))</f>
        <v>0</v>
      </c>
      <c r="BE38" s="42">
        <f>IF('Данные индикатора'!BG41="нет данных",1,IF('Условный расчет данных'!BF41&lt;&gt;"",1,0))</f>
        <v>0</v>
      </c>
      <c r="BF38" s="42">
        <f>IF('Данные индикатора'!BH41="нет данных",1,IF('Условный расчет данных'!BG41&lt;&gt;"",1,0))</f>
        <v>0</v>
      </c>
      <c r="BG38" s="42">
        <f>IF('Данные индикатора'!BI41="нет данных",1,IF('Условный расчет данных'!BH41&lt;&gt;"",1,0))</f>
        <v>0</v>
      </c>
      <c r="BH38" s="42">
        <f>IF('Данные индикатора'!BJ41="нет данных",1,IF('Условный расчет данных'!BI41&lt;&gt;"",1,0))</f>
        <v>0</v>
      </c>
      <c r="BI38" s="42">
        <f>IF('Данные индикатора'!BK41="нет данных",1,IF('Условный расчет данных'!BJ41&lt;&gt;"",1,0))</f>
        <v>0</v>
      </c>
      <c r="BJ38" s="42">
        <f>IF('Данные индикатора'!BL41="нет данных",1,IF('Условный расчет данных'!BK41&lt;&gt;"",1,0))</f>
        <v>0</v>
      </c>
      <c r="BK38" s="4">
        <f t="shared" si="2"/>
        <v>1</v>
      </c>
      <c r="BL38" s="44">
        <f t="shared" si="3"/>
        <v>1.8518518518518517E-2</v>
      </c>
    </row>
    <row r="39" spans="1:64" x14ac:dyDescent="0.25">
      <c r="A39" s="30" t="s">
        <v>85</v>
      </c>
      <c r="B39" s="42">
        <f>IF('Данные индикатора'!D42="нет данных",1,IF('Условный расчет данных'!C42&lt;&gt;"",1,0))</f>
        <v>0</v>
      </c>
      <c r="C39" s="42">
        <f>IF('Данные индикатора'!E42="нет данных",1,IF('Условный расчет данных'!D42&lt;&gt;"",1,0))</f>
        <v>0</v>
      </c>
      <c r="D39" s="42">
        <f>IF('Данные индикатора'!F42="нет данных",1,IF('Условный расчет данных'!E42&lt;&gt;"",1,0))</f>
        <v>0</v>
      </c>
      <c r="E39" s="42">
        <f>IF('Данные индикатора'!G42="нет данных",1,IF('Условный расчет данных'!F42&lt;&gt;"",1,0))</f>
        <v>0</v>
      </c>
      <c r="F39" s="42">
        <f>IF('Данные индикатора'!H42="нет данных",1,IF('Условный расчет данных'!G42&lt;&gt;"",1,0))</f>
        <v>0</v>
      </c>
      <c r="G39" s="42">
        <f>IF('Данные индикатора'!I42="нет данных",1,IF('Условный расчет данных'!H42&lt;&gt;"",1,0))</f>
        <v>0</v>
      </c>
      <c r="H39" s="42">
        <f>IF('Данные индикатора'!J42="нет данных",1,IF('Условный расчет данных'!I42&lt;&gt;"",1,0))</f>
        <v>0</v>
      </c>
      <c r="I39" s="42">
        <f>IF('Данные индикатора'!K42="нет данных",1,IF('Условный расчет данных'!J42&lt;&gt;"",1,0))</f>
        <v>0</v>
      </c>
      <c r="J39" s="42">
        <f>IF('Данные индикатора'!L42="нет данных",1,IF('Условный расчет данных'!K42&lt;&gt;"",1,0))</f>
        <v>0</v>
      </c>
      <c r="K39" s="42">
        <f>IF('Данные индикатора'!M42="нет данных",1,IF('Условный расчет данных'!L42&lt;&gt;"",1,0))</f>
        <v>0</v>
      </c>
      <c r="L39" s="42">
        <f>IF('Данные индикатора'!N42="нет данных",1,IF('Условный расчет данных'!M42&lt;&gt;"",1,0))</f>
        <v>0</v>
      </c>
      <c r="M39" s="42">
        <f>IF('Данные индикатора'!O42="нет данных",1,IF('Условный расчет данных'!N42&lt;&gt;"",1,0))</f>
        <v>0</v>
      </c>
      <c r="N39" s="42">
        <f>IF('Данные индикатора'!P42="нет данных",1,IF('Условный расчет данных'!O42&lt;&gt;"",1,0))</f>
        <v>0</v>
      </c>
      <c r="O39" s="42">
        <f>IF('Данные индикатора'!Q42="нет данных",1,IF('Условный расчет данных'!P42&lt;&gt;"",1,0))</f>
        <v>0</v>
      </c>
      <c r="P39" s="42">
        <f>IF('Данные индикатора'!R42="нет данных",1,IF('Условный расчет данных'!Q42&lt;&gt;"",1,0))</f>
        <v>0</v>
      </c>
      <c r="Q39" s="42">
        <f>IF('Данные индикатора'!S42="нет данных",1,IF('Условный расчет данных'!R42&lt;&gt;"",1,0))</f>
        <v>0</v>
      </c>
      <c r="R39" s="42">
        <f>IF('Данные индикатора'!T42="нет данных",1,IF('Условный расчет данных'!S42&lt;&gt;"",1,0))</f>
        <v>0</v>
      </c>
      <c r="S39" s="42">
        <f>IF('Данные индикатора'!U42="нет данных",1,IF('Условный расчет данных'!T42&lt;&gt;"",1,0))</f>
        <v>0</v>
      </c>
      <c r="T39" s="42">
        <f>IF('Данные индикатора'!V42="нет данных",1,IF('Условный расчет данных'!U42&lt;&gt;"",1,0))</f>
        <v>0</v>
      </c>
      <c r="U39" s="42">
        <f>IF('Данные индикатора'!W42="нет данных",1,IF('Условный расчет данных'!V42&lt;&gt;"",1,0))</f>
        <v>0</v>
      </c>
      <c r="V39" s="42">
        <f>IF('Данные индикатора'!X42="нет данных",1,IF('Условный расчет данных'!W42&lt;&gt;"",1,0))</f>
        <v>0</v>
      </c>
      <c r="W39" s="42">
        <f>IF('Данные индикатора'!Y42="нет данных",1,IF('Условный расчет данных'!X42&lt;&gt;"",1,0))</f>
        <v>0</v>
      </c>
      <c r="X39" s="42">
        <f>IF('Данные индикатора'!Z42="нет данных",1,IF('Условный расчет данных'!Y42&lt;&gt;"",1,0))</f>
        <v>0</v>
      </c>
      <c r="Y39" s="42">
        <f>IF('Данные индикатора'!AA42="нет данных",1,IF('Условный расчет данных'!Z42&lt;&gt;"",1,0))</f>
        <v>0</v>
      </c>
      <c r="Z39" s="42">
        <f>IF('Данные индикатора'!AB42="нет данных",1,IF('Условный расчет данных'!AA42&lt;&gt;"",1,0))</f>
        <v>0</v>
      </c>
      <c r="AA39" s="42">
        <f>IF('Данные индикатора'!AC42="нет данных",1,IF('Условный расчет данных'!AB42&lt;&gt;"",1,0))</f>
        <v>0</v>
      </c>
      <c r="AB39" s="42">
        <f>IF('Данные индикатора'!AD42="нет данных",1,IF('Условный расчет данных'!AC42&lt;&gt;"",1,0))</f>
        <v>0</v>
      </c>
      <c r="AC39" s="42">
        <f>IF('Данные индикатора'!AE42="нет данных",1,IF('Условный расчет данных'!AD42&lt;&gt;"",1,0))</f>
        <v>0</v>
      </c>
      <c r="AD39" s="42">
        <f>IF('Данные индикатора'!AF42="нет данных",1,IF('Условный расчет данных'!AE42&lt;&gt;"",1,0))</f>
        <v>0</v>
      </c>
      <c r="AE39" s="42">
        <f>IF('Данные индикатора'!AG42="нет данных",1,IF('Условный расчет данных'!AF42&lt;&gt;"",1,0))</f>
        <v>0</v>
      </c>
      <c r="AF39" s="42">
        <f>IF('Данные индикатора'!AH42="нет данных",1,IF('Условный расчет данных'!AG42&lt;&gt;"",1,0))</f>
        <v>0</v>
      </c>
      <c r="AG39" s="42">
        <f>IF('Данные индикатора'!AI42="нет данных",1,IF('Условный расчет данных'!AH42&lt;&gt;"",1,0))</f>
        <v>0</v>
      </c>
      <c r="AH39" s="42">
        <f>IF('Данные индикатора'!AJ42="нет данных",1,IF('Условный расчет данных'!AI42&lt;&gt;"",1,0))</f>
        <v>0</v>
      </c>
      <c r="AI39" s="42">
        <f>IF('Данные индикатора'!AK42="нет данных",1,IF('Условный расчет данных'!AJ42&lt;&gt;"",1,0))</f>
        <v>0</v>
      </c>
      <c r="AJ39" s="42">
        <f>IF('Данные индикатора'!AL42="нет данных",1,IF('Условный расчет данных'!AK42&lt;&gt;"",1,0))</f>
        <v>0</v>
      </c>
      <c r="AK39" s="42">
        <f>IF('Данные индикатора'!AM42="нет данных",1,IF('Условный расчет данных'!AL42&lt;&gt;"",1,0))</f>
        <v>1</v>
      </c>
      <c r="AL39" s="42">
        <f>IF('Данные индикатора'!AN42="нет данных",1,IF('Условный расчет данных'!AM42&lt;&gt;"",1,0))</f>
        <v>0</v>
      </c>
      <c r="AM39" s="42">
        <f>IF('Данные индикатора'!AO42="нет данных",1,IF('Условный расчет данных'!AN42&lt;&gt;"",1,0))</f>
        <v>0</v>
      </c>
      <c r="AN39" s="42">
        <f>IF('Данные индикатора'!AP42="нет данных",1,IF('Условный расчет данных'!AO42&lt;&gt;"",1,0))</f>
        <v>0</v>
      </c>
      <c r="AO39" s="42">
        <f>IF('Данные индикатора'!AQ42="нет данных",1,IF('Условный расчет данных'!AS42&lt;&gt;"",1,0))</f>
        <v>0</v>
      </c>
      <c r="AP39" s="42">
        <f>IF('Данные индикатора'!AR42="нет данных",1,IF('Условный расчет данных'!AT42&lt;&gt;"",1,0))</f>
        <v>0</v>
      </c>
      <c r="AQ39" s="42">
        <f>IF('Данные индикатора'!AS42="нет данных",1,IF('Условный расчет данных'!AU42&lt;&gt;"",1,0))</f>
        <v>0</v>
      </c>
      <c r="AR39" s="42">
        <f>IF('Данные индикатора'!AT42="нет данных",1,IF('Условный расчет данных'!AS42&lt;&gt;"",1,0))</f>
        <v>0</v>
      </c>
      <c r="AS39" s="42">
        <f>IF('Данные индикатора'!AU42="нет данных",1,IF('Условный расчет данных'!AT42&lt;&gt;"",1,0))</f>
        <v>0</v>
      </c>
      <c r="AT39" s="42">
        <f>IF('Данные индикатора'!AV42="нет данных",1,IF('Условный расчет данных'!AU42&lt;&gt;"",1,0))</f>
        <v>0</v>
      </c>
      <c r="AU39" s="42">
        <f>IF('Данные индикатора'!AW42="нет данных",1,IF('Условный расчет данных'!AV42&lt;&gt;"",1,0))</f>
        <v>0</v>
      </c>
      <c r="AV39" s="42">
        <f>IF('Данные индикатора'!AX42="нет данных",1,IF('Условный расчет данных'!AW42&lt;&gt;"",1,0))</f>
        <v>0</v>
      </c>
      <c r="AW39" s="42">
        <f>IF('Данные индикатора'!AY42="нет данных",1,IF('Условный расчет данных'!AX42&lt;&gt;"",1,0))</f>
        <v>0</v>
      </c>
      <c r="AX39" s="42">
        <f>IF('Данные индикатора'!AZ42="нет данных",1,IF('Условный расчет данных'!AY42&lt;&gt;"",1,0))</f>
        <v>0</v>
      </c>
      <c r="AY39" s="42">
        <f>IF('Данные индикатора'!BA42="нет данных",1,IF('Условный расчет данных'!AZ42&lt;&gt;"",1,0))</f>
        <v>0</v>
      </c>
      <c r="AZ39" s="42">
        <f>IF('Данные индикатора'!BB42="нет данных",1,IF('Условный расчет данных'!BA42&lt;&gt;"",1,0))</f>
        <v>0</v>
      </c>
      <c r="BA39" s="42">
        <f>IF('Данные индикатора'!BC42="нет данных",1,IF('Условный расчет данных'!BB42&lt;&gt;"",1,0))</f>
        <v>0</v>
      </c>
      <c r="BB39" s="42">
        <f>IF('Данные индикатора'!BD42="нет данных",1,IF('Условный расчет данных'!BC42&lt;&gt;"",1,0))</f>
        <v>0</v>
      </c>
      <c r="BC39" s="42">
        <f>IF('Данные индикатора'!BE42="нет данных",1,IF('Условный расчет данных'!BD42&lt;&gt;"",1,0))</f>
        <v>0</v>
      </c>
      <c r="BD39" s="42">
        <f>IF('Данные индикатора'!BF42="нет данных",1,IF('Условный расчет данных'!BE42&lt;&gt;"",1,0))</f>
        <v>0</v>
      </c>
      <c r="BE39" s="42">
        <f>IF('Данные индикатора'!BG42="нет данных",1,IF('Условный расчет данных'!BF42&lt;&gt;"",1,0))</f>
        <v>0</v>
      </c>
      <c r="BF39" s="42">
        <f>IF('Данные индикатора'!BH42="нет данных",1,IF('Условный расчет данных'!BG42&lt;&gt;"",1,0))</f>
        <v>0</v>
      </c>
      <c r="BG39" s="42">
        <f>IF('Данные индикатора'!BI42="нет данных",1,IF('Условный расчет данных'!BH42&lt;&gt;"",1,0))</f>
        <v>0</v>
      </c>
      <c r="BH39" s="42">
        <f>IF('Данные индикатора'!BJ42="нет данных",1,IF('Условный расчет данных'!BI42&lt;&gt;"",1,0))</f>
        <v>0</v>
      </c>
      <c r="BI39" s="42">
        <f>IF('Данные индикатора'!BK42="нет данных",1,IF('Условный расчет данных'!BJ42&lt;&gt;"",1,0))</f>
        <v>0</v>
      </c>
      <c r="BJ39" s="42">
        <f>IF('Данные индикатора'!BL42="нет данных",1,IF('Условный расчет данных'!BK42&lt;&gt;"",1,0))</f>
        <v>0</v>
      </c>
      <c r="BK39" s="4">
        <f t="shared" si="2"/>
        <v>1</v>
      </c>
      <c r="BL39" s="44">
        <f t="shared" si="3"/>
        <v>1.8518518518518517E-2</v>
      </c>
    </row>
    <row r="40" spans="1:64" x14ac:dyDescent="0.25">
      <c r="A40" s="30" t="s">
        <v>86</v>
      </c>
      <c r="B40" s="42">
        <f>IF('Данные индикатора'!D43="нет данных",1,IF('Условный расчет данных'!C43&lt;&gt;"",1,0))</f>
        <v>0</v>
      </c>
      <c r="C40" s="42">
        <f>IF('Данные индикатора'!E43="нет данных",1,IF('Условный расчет данных'!D43&lt;&gt;"",1,0))</f>
        <v>0</v>
      </c>
      <c r="D40" s="42">
        <f>IF('Данные индикатора'!F43="нет данных",1,IF('Условный расчет данных'!E43&lt;&gt;"",1,0))</f>
        <v>0</v>
      </c>
      <c r="E40" s="42">
        <f>IF('Данные индикатора'!G43="нет данных",1,IF('Условный расчет данных'!F43&lt;&gt;"",1,0))</f>
        <v>0</v>
      </c>
      <c r="F40" s="42">
        <f>IF('Данные индикатора'!H43="нет данных",1,IF('Условный расчет данных'!G43&lt;&gt;"",1,0))</f>
        <v>0</v>
      </c>
      <c r="G40" s="42">
        <f>IF('Данные индикатора'!I43="нет данных",1,IF('Условный расчет данных'!H43&lt;&gt;"",1,0))</f>
        <v>0</v>
      </c>
      <c r="H40" s="42">
        <f>IF('Данные индикатора'!J43="нет данных",1,IF('Условный расчет данных'!I43&lt;&gt;"",1,0))</f>
        <v>0</v>
      </c>
      <c r="I40" s="42">
        <f>IF('Данные индикатора'!K43="нет данных",1,IF('Условный расчет данных'!J43&lt;&gt;"",1,0))</f>
        <v>0</v>
      </c>
      <c r="J40" s="42">
        <f>IF('Данные индикатора'!L43="нет данных",1,IF('Условный расчет данных'!K43&lt;&gt;"",1,0))</f>
        <v>0</v>
      </c>
      <c r="K40" s="42">
        <f>IF('Данные индикатора'!M43="нет данных",1,IF('Условный расчет данных'!L43&lt;&gt;"",1,0))</f>
        <v>0</v>
      </c>
      <c r="L40" s="42">
        <f>IF('Данные индикатора'!N43="нет данных",1,IF('Условный расчет данных'!M43&lt;&gt;"",1,0))</f>
        <v>0</v>
      </c>
      <c r="M40" s="42">
        <f>IF('Данные индикатора'!O43="нет данных",1,IF('Условный расчет данных'!N43&lt;&gt;"",1,0))</f>
        <v>0</v>
      </c>
      <c r="N40" s="42">
        <f>IF('Данные индикатора'!P43="нет данных",1,IF('Условный расчет данных'!O43&lt;&gt;"",1,0))</f>
        <v>0</v>
      </c>
      <c r="O40" s="42">
        <f>IF('Данные индикатора'!Q43="нет данных",1,IF('Условный расчет данных'!P43&lt;&gt;"",1,0))</f>
        <v>0</v>
      </c>
      <c r="P40" s="42">
        <f>IF('Данные индикатора'!R43="нет данных",1,IF('Условный расчет данных'!Q43&lt;&gt;"",1,0))</f>
        <v>0</v>
      </c>
      <c r="Q40" s="42">
        <f>IF('Данные индикатора'!S43="нет данных",1,IF('Условный расчет данных'!R43&lt;&gt;"",1,0))</f>
        <v>0</v>
      </c>
      <c r="R40" s="42">
        <f>IF('Данные индикатора'!T43="нет данных",1,IF('Условный расчет данных'!S43&lt;&gt;"",1,0))</f>
        <v>0</v>
      </c>
      <c r="S40" s="42">
        <f>IF('Данные индикатора'!U43="нет данных",1,IF('Условный расчет данных'!T43&lt;&gt;"",1,0))</f>
        <v>0</v>
      </c>
      <c r="T40" s="42">
        <f>IF('Данные индикатора'!V43="нет данных",1,IF('Условный расчет данных'!U43&lt;&gt;"",1,0))</f>
        <v>0</v>
      </c>
      <c r="U40" s="42">
        <f>IF('Данные индикатора'!W43="нет данных",1,IF('Условный расчет данных'!V43&lt;&gt;"",1,0))</f>
        <v>0</v>
      </c>
      <c r="V40" s="42">
        <f>IF('Данные индикатора'!X43="нет данных",1,IF('Условный расчет данных'!W43&lt;&gt;"",1,0))</f>
        <v>0</v>
      </c>
      <c r="W40" s="42">
        <f>IF('Данные индикатора'!Y43="нет данных",1,IF('Условный расчет данных'!X43&lt;&gt;"",1,0))</f>
        <v>0</v>
      </c>
      <c r="X40" s="42">
        <f>IF('Данные индикатора'!Z43="нет данных",1,IF('Условный расчет данных'!Y43&lt;&gt;"",1,0))</f>
        <v>0</v>
      </c>
      <c r="Y40" s="42">
        <f>IF('Данные индикатора'!AA43="нет данных",1,IF('Условный расчет данных'!Z43&lt;&gt;"",1,0))</f>
        <v>0</v>
      </c>
      <c r="Z40" s="42">
        <f>IF('Данные индикатора'!AB43="нет данных",1,IF('Условный расчет данных'!AA43&lt;&gt;"",1,0))</f>
        <v>0</v>
      </c>
      <c r="AA40" s="42">
        <f>IF('Данные индикатора'!AC43="нет данных",1,IF('Условный расчет данных'!AB43&lt;&gt;"",1,0))</f>
        <v>0</v>
      </c>
      <c r="AB40" s="42">
        <f>IF('Данные индикатора'!AD43="нет данных",1,IF('Условный расчет данных'!AC43&lt;&gt;"",1,0))</f>
        <v>0</v>
      </c>
      <c r="AC40" s="42">
        <f>IF('Данные индикатора'!AE43="нет данных",1,IF('Условный расчет данных'!AD43&lt;&gt;"",1,0))</f>
        <v>0</v>
      </c>
      <c r="AD40" s="42">
        <f>IF('Данные индикатора'!AF43="нет данных",1,IF('Условный расчет данных'!AE43&lt;&gt;"",1,0))</f>
        <v>0</v>
      </c>
      <c r="AE40" s="42">
        <f>IF('Данные индикатора'!AG43="нет данных",1,IF('Условный расчет данных'!AF43&lt;&gt;"",1,0))</f>
        <v>0</v>
      </c>
      <c r="AF40" s="42">
        <f>IF('Данные индикатора'!AH43="нет данных",1,IF('Условный расчет данных'!AG43&lt;&gt;"",1,0))</f>
        <v>0</v>
      </c>
      <c r="AG40" s="42">
        <f>IF('Данные индикатора'!AI43="нет данных",1,IF('Условный расчет данных'!AH43&lt;&gt;"",1,0))</f>
        <v>0</v>
      </c>
      <c r="AH40" s="42">
        <f>IF('Данные индикатора'!AJ43="нет данных",1,IF('Условный расчет данных'!AI43&lt;&gt;"",1,0))</f>
        <v>0</v>
      </c>
      <c r="AI40" s="42">
        <f>IF('Данные индикатора'!AK43="нет данных",1,IF('Условный расчет данных'!AJ43&lt;&gt;"",1,0))</f>
        <v>0</v>
      </c>
      <c r="AJ40" s="42">
        <f>IF('Данные индикатора'!AL43="нет данных",1,IF('Условный расчет данных'!AK43&lt;&gt;"",1,0))</f>
        <v>0</v>
      </c>
      <c r="AK40" s="42">
        <f>IF('Данные индикатора'!AM43="нет данных",1,IF('Условный расчет данных'!AL43&lt;&gt;"",1,0))</f>
        <v>1</v>
      </c>
      <c r="AL40" s="42">
        <f>IF('Данные индикатора'!AN43="нет данных",1,IF('Условный расчет данных'!AM43&lt;&gt;"",1,0))</f>
        <v>0</v>
      </c>
      <c r="AM40" s="42">
        <f>IF('Данные индикатора'!AO43="нет данных",1,IF('Условный расчет данных'!AN43&lt;&gt;"",1,0))</f>
        <v>0</v>
      </c>
      <c r="AN40" s="42">
        <f>IF('Данные индикатора'!AP43="нет данных",1,IF('Условный расчет данных'!AO43&lt;&gt;"",1,0))</f>
        <v>0</v>
      </c>
      <c r="AO40" s="42">
        <f>IF('Данные индикатора'!AQ43="нет данных",1,IF('Условный расчет данных'!AS43&lt;&gt;"",1,0))</f>
        <v>0</v>
      </c>
      <c r="AP40" s="42">
        <f>IF('Данные индикатора'!AR43="нет данных",1,IF('Условный расчет данных'!AT43&lt;&gt;"",1,0))</f>
        <v>0</v>
      </c>
      <c r="AQ40" s="42">
        <f>IF('Данные индикатора'!AS43="нет данных",1,IF('Условный расчет данных'!AU43&lt;&gt;"",1,0))</f>
        <v>0</v>
      </c>
      <c r="AR40" s="42">
        <f>IF('Данные индикатора'!AT43="нет данных",1,IF('Условный расчет данных'!AS43&lt;&gt;"",1,0))</f>
        <v>0</v>
      </c>
      <c r="AS40" s="42">
        <f>IF('Данные индикатора'!AU43="нет данных",1,IF('Условный расчет данных'!AT43&lt;&gt;"",1,0))</f>
        <v>0</v>
      </c>
      <c r="AT40" s="42">
        <f>IF('Данные индикатора'!AV43="нет данных",1,IF('Условный расчет данных'!AU43&lt;&gt;"",1,0))</f>
        <v>0</v>
      </c>
      <c r="AU40" s="42">
        <f>IF('Данные индикатора'!AW43="нет данных",1,IF('Условный расчет данных'!AV43&lt;&gt;"",1,0))</f>
        <v>0</v>
      </c>
      <c r="AV40" s="42">
        <f>IF('Данные индикатора'!AX43="нет данных",1,IF('Условный расчет данных'!AW43&lt;&gt;"",1,0))</f>
        <v>0</v>
      </c>
      <c r="AW40" s="42">
        <f>IF('Данные индикатора'!AY43="нет данных",1,IF('Условный расчет данных'!AX43&lt;&gt;"",1,0))</f>
        <v>0</v>
      </c>
      <c r="AX40" s="42">
        <f>IF('Данные индикатора'!AZ43="нет данных",1,IF('Условный расчет данных'!AY43&lt;&gt;"",1,0))</f>
        <v>0</v>
      </c>
      <c r="AY40" s="42">
        <f>IF('Данные индикатора'!BA43="нет данных",1,IF('Условный расчет данных'!AZ43&lt;&gt;"",1,0))</f>
        <v>0</v>
      </c>
      <c r="AZ40" s="42">
        <f>IF('Данные индикатора'!BB43="нет данных",1,IF('Условный расчет данных'!BA43&lt;&gt;"",1,0))</f>
        <v>0</v>
      </c>
      <c r="BA40" s="42">
        <f>IF('Данные индикатора'!BC43="нет данных",1,IF('Условный расчет данных'!BB43&lt;&gt;"",1,0))</f>
        <v>0</v>
      </c>
      <c r="BB40" s="42">
        <f>IF('Данные индикатора'!BD43="нет данных",1,IF('Условный расчет данных'!BC43&lt;&gt;"",1,0))</f>
        <v>0</v>
      </c>
      <c r="BC40" s="42">
        <f>IF('Данные индикатора'!BE43="нет данных",1,IF('Условный расчет данных'!BD43&lt;&gt;"",1,0))</f>
        <v>0</v>
      </c>
      <c r="BD40" s="42">
        <f>IF('Данные индикатора'!BF43="нет данных",1,IF('Условный расчет данных'!BE43&lt;&gt;"",1,0))</f>
        <v>0</v>
      </c>
      <c r="BE40" s="42">
        <f>IF('Данные индикатора'!BG43="нет данных",1,IF('Условный расчет данных'!BF43&lt;&gt;"",1,0))</f>
        <v>0</v>
      </c>
      <c r="BF40" s="42">
        <f>IF('Данные индикатора'!BH43="нет данных",1,IF('Условный расчет данных'!BG43&lt;&gt;"",1,0))</f>
        <v>0</v>
      </c>
      <c r="BG40" s="42">
        <f>IF('Данные индикатора'!BI43="нет данных",1,IF('Условный расчет данных'!BH43&lt;&gt;"",1,0))</f>
        <v>0</v>
      </c>
      <c r="BH40" s="42">
        <f>IF('Данные индикатора'!BJ43="нет данных",1,IF('Условный расчет данных'!BI43&lt;&gt;"",1,0))</f>
        <v>0</v>
      </c>
      <c r="BI40" s="42">
        <f>IF('Данные индикатора'!BK43="нет данных",1,IF('Условный расчет данных'!BJ43&lt;&gt;"",1,0))</f>
        <v>0</v>
      </c>
      <c r="BJ40" s="42">
        <f>IF('Данные индикатора'!BL43="нет данных",1,IF('Условный расчет данных'!BK43&lt;&gt;"",1,0))</f>
        <v>0</v>
      </c>
      <c r="BK40" s="4">
        <f t="shared" si="2"/>
        <v>1</v>
      </c>
      <c r="BL40" s="44">
        <f t="shared" si="3"/>
        <v>1.8518518518518517E-2</v>
      </c>
    </row>
    <row r="41" spans="1:64" x14ac:dyDescent="0.25">
      <c r="A41" s="30" t="s">
        <v>87</v>
      </c>
      <c r="B41" s="42">
        <f>IF('Данные индикатора'!D44="нет данных",1,IF('Условный расчет данных'!C44&lt;&gt;"",1,0))</f>
        <v>0</v>
      </c>
      <c r="C41" s="42">
        <f>IF('Данные индикатора'!E44="нет данных",1,IF('Условный расчет данных'!D44&lt;&gt;"",1,0))</f>
        <v>0</v>
      </c>
      <c r="D41" s="42">
        <f>IF('Данные индикатора'!F44="нет данных",1,IF('Условный расчет данных'!E44&lt;&gt;"",1,0))</f>
        <v>0</v>
      </c>
      <c r="E41" s="42">
        <f>IF('Данные индикатора'!G44="нет данных",1,IF('Условный расчет данных'!F44&lt;&gt;"",1,0))</f>
        <v>0</v>
      </c>
      <c r="F41" s="42">
        <f>IF('Данные индикатора'!H44="нет данных",1,IF('Условный расчет данных'!G44&lt;&gt;"",1,0))</f>
        <v>0</v>
      </c>
      <c r="G41" s="42">
        <f>IF('Данные индикатора'!I44="нет данных",1,IF('Условный расчет данных'!H44&lt;&gt;"",1,0))</f>
        <v>1</v>
      </c>
      <c r="H41" s="42">
        <f>IF('Данные индикатора'!J44="нет данных",1,IF('Условный расчет данных'!I44&lt;&gt;"",1,0))</f>
        <v>0</v>
      </c>
      <c r="I41" s="42">
        <f>IF('Данные индикатора'!K44="нет данных",1,IF('Условный расчет данных'!J44&lt;&gt;"",1,0))</f>
        <v>0</v>
      </c>
      <c r="J41" s="42">
        <f>IF('Данные индикатора'!L44="нет данных",1,IF('Условный расчет данных'!K44&lt;&gt;"",1,0))</f>
        <v>0</v>
      </c>
      <c r="K41" s="42">
        <f>IF('Данные индикатора'!M44="нет данных",1,IF('Условный расчет данных'!L44&lt;&gt;"",1,0))</f>
        <v>0</v>
      </c>
      <c r="L41" s="42">
        <f>IF('Данные индикатора'!N44="нет данных",1,IF('Условный расчет данных'!M44&lt;&gt;"",1,0))</f>
        <v>0</v>
      </c>
      <c r="M41" s="42">
        <f>IF('Данные индикатора'!O44="нет данных",1,IF('Условный расчет данных'!N44&lt;&gt;"",1,0))</f>
        <v>0</v>
      </c>
      <c r="N41" s="42">
        <f>IF('Данные индикатора'!P44="нет данных",1,IF('Условный расчет данных'!O44&lt;&gt;"",1,0))</f>
        <v>1</v>
      </c>
      <c r="O41" s="42">
        <f>IF('Данные индикатора'!Q44="нет данных",1,IF('Условный расчет данных'!P44&lt;&gt;"",1,0))</f>
        <v>0</v>
      </c>
      <c r="P41" s="42">
        <f>IF('Данные индикатора'!R44="нет данных",1,IF('Условный расчет данных'!Q44&lt;&gt;"",1,0))</f>
        <v>0</v>
      </c>
      <c r="Q41" s="42">
        <f>IF('Данные индикатора'!S44="нет данных",1,IF('Условный расчет данных'!R44&lt;&gt;"",1,0))</f>
        <v>0</v>
      </c>
      <c r="R41" s="42">
        <f>IF('Данные индикатора'!T44="нет данных",1,IF('Условный расчет данных'!S44&lt;&gt;"",1,0))</f>
        <v>0</v>
      </c>
      <c r="S41" s="42">
        <f>IF('Данные индикатора'!U44="нет данных",1,IF('Условный расчет данных'!T44&lt;&gt;"",1,0))</f>
        <v>0</v>
      </c>
      <c r="T41" s="42">
        <f>IF('Данные индикатора'!V44="нет данных",1,IF('Условный расчет данных'!U44&lt;&gt;"",1,0))</f>
        <v>0</v>
      </c>
      <c r="U41" s="42">
        <f>IF('Данные индикатора'!W44="нет данных",1,IF('Условный расчет данных'!V44&lt;&gt;"",1,0))</f>
        <v>0</v>
      </c>
      <c r="V41" s="42">
        <f>IF('Данные индикатора'!X44="нет данных",1,IF('Условный расчет данных'!W44&lt;&gt;"",1,0))</f>
        <v>0</v>
      </c>
      <c r="W41" s="42">
        <f>IF('Данные индикатора'!Y44="нет данных",1,IF('Условный расчет данных'!X44&lt;&gt;"",1,0))</f>
        <v>0</v>
      </c>
      <c r="X41" s="42">
        <f>IF('Данные индикатора'!Z44="нет данных",1,IF('Условный расчет данных'!Y44&lt;&gt;"",1,0))</f>
        <v>0</v>
      </c>
      <c r="Y41" s="42">
        <f>IF('Данные индикатора'!AA44="нет данных",1,IF('Условный расчет данных'!Z44&lt;&gt;"",1,0))</f>
        <v>0</v>
      </c>
      <c r="Z41" s="42">
        <f>IF('Данные индикатора'!AB44="нет данных",1,IF('Условный расчет данных'!AA44&lt;&gt;"",1,0))</f>
        <v>0</v>
      </c>
      <c r="AA41" s="42">
        <f>IF('Данные индикатора'!AC44="нет данных",1,IF('Условный расчет данных'!AB44&lt;&gt;"",1,0))</f>
        <v>0</v>
      </c>
      <c r="AB41" s="42">
        <f>IF('Данные индикатора'!AD44="нет данных",1,IF('Условный расчет данных'!AC44&lt;&gt;"",1,0))</f>
        <v>0</v>
      </c>
      <c r="AC41" s="42">
        <f>IF('Данные индикатора'!AE44="нет данных",1,IF('Условный расчет данных'!AD44&lt;&gt;"",1,0))</f>
        <v>0</v>
      </c>
      <c r="AD41" s="42">
        <f>IF('Данные индикатора'!AF44="нет данных",1,IF('Условный расчет данных'!AE44&lt;&gt;"",1,0))</f>
        <v>0</v>
      </c>
      <c r="AE41" s="42">
        <f>IF('Данные индикатора'!AG44="нет данных",1,IF('Условный расчет данных'!AF44&lt;&gt;"",1,0))</f>
        <v>0</v>
      </c>
      <c r="AF41" s="42">
        <f>IF('Данные индикатора'!AH44="нет данных",1,IF('Условный расчет данных'!AG44&lt;&gt;"",1,0))</f>
        <v>0</v>
      </c>
      <c r="AG41" s="42">
        <f>IF('Данные индикатора'!AI44="нет данных",1,IF('Условный расчет данных'!AH44&lt;&gt;"",1,0))</f>
        <v>0</v>
      </c>
      <c r="AH41" s="42">
        <f>IF('Данные индикатора'!AJ44="нет данных",1,IF('Условный расчет данных'!AI44&lt;&gt;"",1,0))</f>
        <v>0</v>
      </c>
      <c r="AI41" s="42">
        <f>IF('Данные индикатора'!AK44="нет данных",1,IF('Условный расчет данных'!AJ44&lt;&gt;"",1,0))</f>
        <v>0</v>
      </c>
      <c r="AJ41" s="42">
        <f>IF('Данные индикатора'!AL44="нет данных",1,IF('Условный расчет данных'!AK44&lt;&gt;"",1,0))</f>
        <v>0</v>
      </c>
      <c r="AK41" s="42">
        <f>IF('Данные индикатора'!AM44="нет данных",1,IF('Условный расчет данных'!AL44&lt;&gt;"",1,0))</f>
        <v>1</v>
      </c>
      <c r="AL41" s="42">
        <f>IF('Данные индикатора'!AN44="нет данных",1,IF('Условный расчет данных'!AM44&lt;&gt;"",1,0))</f>
        <v>0</v>
      </c>
      <c r="AM41" s="42">
        <f>IF('Данные индикатора'!AO44="нет данных",1,IF('Условный расчет данных'!AN44&lt;&gt;"",1,0))</f>
        <v>0</v>
      </c>
      <c r="AN41" s="42">
        <f>IF('Данные индикатора'!AP44="нет данных",1,IF('Условный расчет данных'!AO44&lt;&gt;"",1,0))</f>
        <v>0</v>
      </c>
      <c r="AO41" s="42">
        <f>IF('Данные индикатора'!AQ44="нет данных",1,IF('Условный расчет данных'!AS44&lt;&gt;"",1,0))</f>
        <v>0</v>
      </c>
      <c r="AP41" s="42">
        <f>IF('Данные индикатора'!AR44="нет данных",1,IF('Условный расчет данных'!AT44&lt;&gt;"",1,0))</f>
        <v>0</v>
      </c>
      <c r="AQ41" s="42">
        <f>IF('Данные индикатора'!AS44="нет данных",1,IF('Условный расчет данных'!AU44&lt;&gt;"",1,0))</f>
        <v>0</v>
      </c>
      <c r="AR41" s="42">
        <f>IF('Данные индикатора'!AT44="нет данных",1,IF('Условный расчет данных'!AS44&lt;&gt;"",1,0))</f>
        <v>0</v>
      </c>
      <c r="AS41" s="42">
        <f>IF('Данные индикатора'!AU44="нет данных",1,IF('Условный расчет данных'!AT44&lt;&gt;"",1,0))</f>
        <v>0</v>
      </c>
      <c r="AT41" s="42">
        <f>IF('Данные индикатора'!AV44="нет данных",1,IF('Условный расчет данных'!AU44&lt;&gt;"",1,0))</f>
        <v>0</v>
      </c>
      <c r="AU41" s="42">
        <f>IF('Данные индикатора'!AW44="нет данных",1,IF('Условный расчет данных'!AV44&lt;&gt;"",1,0))</f>
        <v>0</v>
      </c>
      <c r="AV41" s="42">
        <f>IF('Данные индикатора'!AX44="нет данных",1,IF('Условный расчет данных'!AW44&lt;&gt;"",1,0))</f>
        <v>0</v>
      </c>
      <c r="AW41" s="42">
        <f>IF('Данные индикатора'!AY44="нет данных",1,IF('Условный расчет данных'!AX44&lt;&gt;"",1,0))</f>
        <v>0</v>
      </c>
      <c r="AX41" s="42">
        <f>IF('Данные индикатора'!AZ44="нет данных",1,IF('Условный расчет данных'!AY44&lt;&gt;"",1,0))</f>
        <v>0</v>
      </c>
      <c r="AY41" s="42">
        <f>IF('Данные индикатора'!BA44="нет данных",1,IF('Условный расчет данных'!AZ44&lt;&gt;"",1,0))</f>
        <v>0</v>
      </c>
      <c r="AZ41" s="42">
        <f>IF('Данные индикатора'!BB44="нет данных",1,IF('Условный расчет данных'!BA44&lt;&gt;"",1,0))</f>
        <v>0</v>
      </c>
      <c r="BA41" s="42">
        <f>IF('Данные индикатора'!BC44="нет данных",1,IF('Условный расчет данных'!BB44&lt;&gt;"",1,0))</f>
        <v>0</v>
      </c>
      <c r="BB41" s="42">
        <f>IF('Данные индикатора'!BD44="нет данных",1,IF('Условный расчет данных'!BC44&lt;&gt;"",1,0))</f>
        <v>0</v>
      </c>
      <c r="BC41" s="42">
        <f>IF('Данные индикатора'!BE44="нет данных",1,IF('Условный расчет данных'!BD44&lt;&gt;"",1,0))</f>
        <v>0</v>
      </c>
      <c r="BD41" s="42">
        <f>IF('Данные индикатора'!BF44="нет данных",1,IF('Условный расчет данных'!BE44&lt;&gt;"",1,0))</f>
        <v>0</v>
      </c>
      <c r="BE41" s="42">
        <f>IF('Данные индикатора'!BG44="нет данных",1,IF('Условный расчет данных'!BF44&lt;&gt;"",1,0))</f>
        <v>0</v>
      </c>
      <c r="BF41" s="42">
        <f>IF('Данные индикатора'!BH44="нет данных",1,IF('Условный расчет данных'!BG44&lt;&gt;"",1,0))</f>
        <v>0</v>
      </c>
      <c r="BG41" s="42">
        <f>IF('Данные индикатора'!BI44="нет данных",1,IF('Условный расчет данных'!BH44&lt;&gt;"",1,0))</f>
        <v>0</v>
      </c>
      <c r="BH41" s="42">
        <f>IF('Данные индикатора'!BJ44="нет данных",1,IF('Условный расчет данных'!BI44&lt;&gt;"",1,0))</f>
        <v>0</v>
      </c>
      <c r="BI41" s="42">
        <f>IF('Данные индикатора'!BK44="нет данных",1,IF('Условный расчет данных'!BJ44&lt;&gt;"",1,0))</f>
        <v>0</v>
      </c>
      <c r="BJ41" s="42">
        <f>IF('Данные индикатора'!BL44="нет данных",1,IF('Условный расчет данных'!BK44&lt;&gt;"",1,0))</f>
        <v>0</v>
      </c>
      <c r="BK41" s="4">
        <f t="shared" si="2"/>
        <v>3</v>
      </c>
      <c r="BL41" s="44">
        <f t="shared" si="3"/>
        <v>5.5555555555555552E-2</v>
      </c>
    </row>
    <row r="42" spans="1:64" x14ac:dyDescent="0.25">
      <c r="A42" s="30" t="s">
        <v>88</v>
      </c>
      <c r="B42" s="42">
        <f>IF('Данные индикатора'!D45="нет данных",1,IF('Условный расчет данных'!C45&lt;&gt;"",1,0))</f>
        <v>0</v>
      </c>
      <c r="C42" s="42">
        <f>IF('Данные индикатора'!E45="нет данных",1,IF('Условный расчет данных'!D45&lt;&gt;"",1,0))</f>
        <v>0</v>
      </c>
      <c r="D42" s="42">
        <f>IF('Данные индикатора'!F45="нет данных",1,IF('Условный расчет данных'!E45&lt;&gt;"",1,0))</f>
        <v>0</v>
      </c>
      <c r="E42" s="42">
        <f>IF('Данные индикатора'!G45="нет данных",1,IF('Условный расчет данных'!F45&lt;&gt;"",1,0))</f>
        <v>0</v>
      </c>
      <c r="F42" s="42">
        <f>IF('Данные индикатора'!H45="нет данных",1,IF('Условный расчет данных'!G45&lt;&gt;"",1,0))</f>
        <v>0</v>
      </c>
      <c r="G42" s="42">
        <f>IF('Данные индикатора'!I45="нет данных",1,IF('Условный расчет данных'!H45&lt;&gt;"",1,0))</f>
        <v>0</v>
      </c>
      <c r="H42" s="42">
        <f>IF('Данные индикатора'!J45="нет данных",1,IF('Условный расчет данных'!I45&lt;&gt;"",1,0))</f>
        <v>0</v>
      </c>
      <c r="I42" s="42">
        <f>IF('Данные индикатора'!K45="нет данных",1,IF('Условный расчет данных'!J45&lt;&gt;"",1,0))</f>
        <v>0</v>
      </c>
      <c r="J42" s="42">
        <f>IF('Данные индикатора'!L45="нет данных",1,IF('Условный расчет данных'!K45&lt;&gt;"",1,0))</f>
        <v>0</v>
      </c>
      <c r="K42" s="42">
        <f>IF('Данные индикатора'!M45="нет данных",1,IF('Условный расчет данных'!L45&lt;&gt;"",1,0))</f>
        <v>0</v>
      </c>
      <c r="L42" s="42">
        <f>IF('Данные индикатора'!N45="нет данных",1,IF('Условный расчет данных'!M45&lt;&gt;"",1,0))</f>
        <v>0</v>
      </c>
      <c r="M42" s="42">
        <f>IF('Данные индикатора'!O45="нет данных",1,IF('Условный расчет данных'!N45&lt;&gt;"",1,0))</f>
        <v>0</v>
      </c>
      <c r="N42" s="42">
        <f>IF('Данные индикатора'!P45="нет данных",1,IF('Условный расчет данных'!O45&lt;&gt;"",1,0))</f>
        <v>0</v>
      </c>
      <c r="O42" s="42">
        <f>IF('Данные индикатора'!Q45="нет данных",1,IF('Условный расчет данных'!P45&lt;&gt;"",1,0))</f>
        <v>0</v>
      </c>
      <c r="P42" s="42">
        <f>IF('Данные индикатора'!R45="нет данных",1,IF('Условный расчет данных'!Q45&lt;&gt;"",1,0))</f>
        <v>0</v>
      </c>
      <c r="Q42" s="42">
        <f>IF('Данные индикатора'!S45="нет данных",1,IF('Условный расчет данных'!R45&lt;&gt;"",1,0))</f>
        <v>0</v>
      </c>
      <c r="R42" s="42">
        <f>IF('Данные индикатора'!T45="нет данных",1,IF('Условный расчет данных'!S45&lt;&gt;"",1,0))</f>
        <v>0</v>
      </c>
      <c r="S42" s="42">
        <f>IF('Данные индикатора'!U45="нет данных",1,IF('Условный расчет данных'!T45&lt;&gt;"",1,0))</f>
        <v>0</v>
      </c>
      <c r="T42" s="42">
        <f>IF('Данные индикатора'!V45="нет данных",1,IF('Условный расчет данных'!U45&lt;&gt;"",1,0))</f>
        <v>0</v>
      </c>
      <c r="U42" s="42">
        <f>IF('Данные индикатора'!W45="нет данных",1,IF('Условный расчет данных'!V45&lt;&gt;"",1,0))</f>
        <v>0</v>
      </c>
      <c r="V42" s="42">
        <f>IF('Данные индикатора'!X45="нет данных",1,IF('Условный расчет данных'!W45&lt;&gt;"",1,0))</f>
        <v>0</v>
      </c>
      <c r="W42" s="42">
        <f>IF('Данные индикатора'!Y45="нет данных",1,IF('Условный расчет данных'!X45&lt;&gt;"",1,0))</f>
        <v>0</v>
      </c>
      <c r="X42" s="42">
        <f>IF('Данные индикатора'!Z45="нет данных",1,IF('Условный расчет данных'!Y45&lt;&gt;"",1,0))</f>
        <v>0</v>
      </c>
      <c r="Y42" s="42">
        <f>IF('Данные индикатора'!AA45="нет данных",1,IF('Условный расчет данных'!Z45&lt;&gt;"",1,0))</f>
        <v>0</v>
      </c>
      <c r="Z42" s="42">
        <f>IF('Данные индикатора'!AB45="нет данных",1,IF('Условный расчет данных'!AA45&lt;&gt;"",1,0))</f>
        <v>0</v>
      </c>
      <c r="AA42" s="42">
        <f>IF('Данные индикатора'!AC45="нет данных",1,IF('Условный расчет данных'!AB45&lt;&gt;"",1,0))</f>
        <v>0</v>
      </c>
      <c r="AB42" s="42">
        <f>IF('Данные индикатора'!AD45="нет данных",1,IF('Условный расчет данных'!AC45&lt;&gt;"",1,0))</f>
        <v>0</v>
      </c>
      <c r="AC42" s="42">
        <f>IF('Данные индикатора'!AE45="нет данных",1,IF('Условный расчет данных'!AD45&lt;&gt;"",1,0))</f>
        <v>0</v>
      </c>
      <c r="AD42" s="42">
        <f>IF('Данные индикатора'!AF45="нет данных",1,IF('Условный расчет данных'!AE45&lt;&gt;"",1,0))</f>
        <v>0</v>
      </c>
      <c r="AE42" s="42">
        <f>IF('Данные индикатора'!AG45="нет данных",1,IF('Условный расчет данных'!AF45&lt;&gt;"",1,0))</f>
        <v>0</v>
      </c>
      <c r="AF42" s="42">
        <f>IF('Данные индикатора'!AH45="нет данных",1,IF('Условный расчет данных'!AG45&lt;&gt;"",1,0))</f>
        <v>0</v>
      </c>
      <c r="AG42" s="42">
        <f>IF('Данные индикатора'!AI45="нет данных",1,IF('Условный расчет данных'!AH45&lt;&gt;"",1,0))</f>
        <v>0</v>
      </c>
      <c r="AH42" s="42">
        <f>IF('Данные индикатора'!AJ45="нет данных",1,IF('Условный расчет данных'!AI45&lt;&gt;"",1,0))</f>
        <v>0</v>
      </c>
      <c r="AI42" s="42">
        <f>IF('Данные индикатора'!AK45="нет данных",1,IF('Условный расчет данных'!AJ45&lt;&gt;"",1,0))</f>
        <v>0</v>
      </c>
      <c r="AJ42" s="42">
        <f>IF('Данные индикатора'!AL45="нет данных",1,IF('Условный расчет данных'!AK45&lt;&gt;"",1,0))</f>
        <v>0</v>
      </c>
      <c r="AK42" s="42">
        <f>IF('Данные индикатора'!AM45="нет данных",1,IF('Условный расчет данных'!AL45&lt;&gt;"",1,0))</f>
        <v>1</v>
      </c>
      <c r="AL42" s="42">
        <f>IF('Данные индикатора'!AN45="нет данных",1,IF('Условный расчет данных'!AM45&lt;&gt;"",1,0))</f>
        <v>0</v>
      </c>
      <c r="AM42" s="42">
        <f>IF('Данные индикатора'!AO45="нет данных",1,IF('Условный расчет данных'!AN45&lt;&gt;"",1,0))</f>
        <v>0</v>
      </c>
      <c r="AN42" s="42">
        <f>IF('Данные индикатора'!AP45="нет данных",1,IF('Условный расчет данных'!AO45&lt;&gt;"",1,0))</f>
        <v>0</v>
      </c>
      <c r="AO42" s="42">
        <f>IF('Данные индикатора'!AQ45="нет данных",1,IF('Условный расчет данных'!AS45&lt;&gt;"",1,0))</f>
        <v>0</v>
      </c>
      <c r="AP42" s="42">
        <f>IF('Данные индикатора'!AR45="нет данных",1,IF('Условный расчет данных'!AT45&lt;&gt;"",1,0))</f>
        <v>0</v>
      </c>
      <c r="AQ42" s="42">
        <f>IF('Данные индикатора'!AS45="нет данных",1,IF('Условный расчет данных'!AU45&lt;&gt;"",1,0))</f>
        <v>0</v>
      </c>
      <c r="AR42" s="42">
        <f>IF('Данные индикатора'!AT45="нет данных",1,IF('Условный расчет данных'!AS45&lt;&gt;"",1,0))</f>
        <v>0</v>
      </c>
      <c r="AS42" s="42">
        <f>IF('Данные индикатора'!AU45="нет данных",1,IF('Условный расчет данных'!AT45&lt;&gt;"",1,0))</f>
        <v>0</v>
      </c>
      <c r="AT42" s="42">
        <f>IF('Данные индикатора'!AV45="нет данных",1,IF('Условный расчет данных'!AU45&lt;&gt;"",1,0))</f>
        <v>0</v>
      </c>
      <c r="AU42" s="42">
        <f>IF('Данные индикатора'!AW45="нет данных",1,IF('Условный расчет данных'!AV45&lt;&gt;"",1,0))</f>
        <v>0</v>
      </c>
      <c r="AV42" s="42">
        <f>IF('Данные индикатора'!AX45="нет данных",1,IF('Условный расчет данных'!AW45&lt;&gt;"",1,0))</f>
        <v>0</v>
      </c>
      <c r="AW42" s="42">
        <f>IF('Данные индикатора'!AY45="нет данных",1,IF('Условный расчет данных'!AX45&lt;&gt;"",1,0))</f>
        <v>0</v>
      </c>
      <c r="AX42" s="42">
        <f>IF('Данные индикатора'!AZ45="нет данных",1,IF('Условный расчет данных'!AY45&lt;&gt;"",1,0))</f>
        <v>0</v>
      </c>
      <c r="AY42" s="42">
        <f>IF('Данные индикатора'!BA45="нет данных",1,IF('Условный расчет данных'!AZ45&lt;&gt;"",1,0))</f>
        <v>0</v>
      </c>
      <c r="AZ42" s="42">
        <f>IF('Данные индикатора'!BB45="нет данных",1,IF('Условный расчет данных'!BA45&lt;&gt;"",1,0))</f>
        <v>0</v>
      </c>
      <c r="BA42" s="42">
        <f>IF('Данные индикатора'!BC45="нет данных",1,IF('Условный расчет данных'!BB45&lt;&gt;"",1,0))</f>
        <v>0</v>
      </c>
      <c r="BB42" s="42">
        <f>IF('Данные индикатора'!BD45="нет данных",1,IF('Условный расчет данных'!BC45&lt;&gt;"",1,0))</f>
        <v>0</v>
      </c>
      <c r="BC42" s="42">
        <f>IF('Данные индикатора'!BE45="нет данных",1,IF('Условный расчет данных'!BD45&lt;&gt;"",1,0))</f>
        <v>0</v>
      </c>
      <c r="BD42" s="42">
        <f>IF('Данные индикатора'!BF45="нет данных",1,IF('Условный расчет данных'!BE45&lt;&gt;"",1,0))</f>
        <v>0</v>
      </c>
      <c r="BE42" s="42">
        <f>IF('Данные индикатора'!BG45="нет данных",1,IF('Условный расчет данных'!BF45&lt;&gt;"",1,0))</f>
        <v>0</v>
      </c>
      <c r="BF42" s="42">
        <f>IF('Данные индикатора'!BH45="нет данных",1,IF('Условный расчет данных'!BG45&lt;&gt;"",1,0))</f>
        <v>0</v>
      </c>
      <c r="BG42" s="42">
        <f>IF('Данные индикатора'!BI45="нет данных",1,IF('Условный расчет данных'!BH45&lt;&gt;"",1,0))</f>
        <v>0</v>
      </c>
      <c r="BH42" s="42">
        <f>IF('Данные индикатора'!BJ45="нет данных",1,IF('Условный расчет данных'!BI45&lt;&gt;"",1,0))</f>
        <v>0</v>
      </c>
      <c r="BI42" s="42">
        <f>IF('Данные индикатора'!BK45="нет данных",1,IF('Условный расчет данных'!BJ45&lt;&gt;"",1,0))</f>
        <v>0</v>
      </c>
      <c r="BJ42" s="42">
        <f>IF('Данные индикатора'!BL45="нет данных",1,IF('Условный расчет данных'!BK45&lt;&gt;"",1,0))</f>
        <v>0</v>
      </c>
      <c r="BK42" s="4">
        <f t="shared" si="2"/>
        <v>1</v>
      </c>
      <c r="BL42" s="44">
        <f t="shared" si="3"/>
        <v>1.8518518518518517E-2</v>
      </c>
    </row>
    <row r="43" spans="1:64" x14ac:dyDescent="0.25">
      <c r="A43" s="30" t="s">
        <v>89</v>
      </c>
      <c r="B43" s="42">
        <f>IF('Данные индикатора'!D46="нет данных",1,IF('Условный расчет данных'!C46&lt;&gt;"",1,0))</f>
        <v>0</v>
      </c>
      <c r="C43" s="42">
        <f>IF('Данные индикатора'!E46="нет данных",1,IF('Условный расчет данных'!D46&lt;&gt;"",1,0))</f>
        <v>0</v>
      </c>
      <c r="D43" s="42">
        <f>IF('Данные индикатора'!F46="нет данных",1,IF('Условный расчет данных'!E46&lt;&gt;"",1,0))</f>
        <v>0</v>
      </c>
      <c r="E43" s="42">
        <f>IF('Данные индикатора'!G46="нет данных",1,IF('Условный расчет данных'!F46&lt;&gt;"",1,0))</f>
        <v>0</v>
      </c>
      <c r="F43" s="42">
        <f>IF('Данные индикатора'!H46="нет данных",1,IF('Условный расчет данных'!G46&lt;&gt;"",1,0))</f>
        <v>0</v>
      </c>
      <c r="G43" s="42">
        <f>IF('Данные индикатора'!I46="нет данных",1,IF('Условный расчет данных'!H46&lt;&gt;"",1,0))</f>
        <v>0</v>
      </c>
      <c r="H43" s="42">
        <f>IF('Данные индикатора'!J46="нет данных",1,IF('Условный расчет данных'!I46&lt;&gt;"",1,0))</f>
        <v>1</v>
      </c>
      <c r="I43" s="42">
        <f>IF('Данные индикатора'!K46="нет данных",1,IF('Условный расчет данных'!J46&lt;&gt;"",1,0))</f>
        <v>0</v>
      </c>
      <c r="J43" s="42">
        <f>IF('Данные индикатора'!L46="нет данных",1,IF('Условный расчет данных'!K46&lt;&gt;"",1,0))</f>
        <v>0</v>
      </c>
      <c r="K43" s="42">
        <f>IF('Данные индикатора'!M46="нет данных",1,IF('Условный расчет данных'!L46&lt;&gt;"",1,0))</f>
        <v>0</v>
      </c>
      <c r="L43" s="42">
        <f>IF('Данные индикатора'!N46="нет данных",1,IF('Условный расчет данных'!M46&lt;&gt;"",1,0))</f>
        <v>0</v>
      </c>
      <c r="M43" s="42">
        <f>IF('Данные индикатора'!O46="нет данных",1,IF('Условный расчет данных'!N46&lt;&gt;"",1,0))</f>
        <v>0</v>
      </c>
      <c r="N43" s="42">
        <f>IF('Данные индикатора'!P46="нет данных",1,IF('Условный расчет данных'!O46&lt;&gt;"",1,0))</f>
        <v>0</v>
      </c>
      <c r="O43" s="42">
        <f>IF('Данные индикатора'!Q46="нет данных",1,IF('Условный расчет данных'!P46&lt;&gt;"",1,0))</f>
        <v>0</v>
      </c>
      <c r="P43" s="42">
        <f>IF('Данные индикатора'!R46="нет данных",1,IF('Условный расчет данных'!Q46&lt;&gt;"",1,0))</f>
        <v>0</v>
      </c>
      <c r="Q43" s="42">
        <f>IF('Данные индикатора'!S46="нет данных",1,IF('Условный расчет данных'!R46&lt;&gt;"",1,0))</f>
        <v>0</v>
      </c>
      <c r="R43" s="42">
        <f>IF('Данные индикатора'!T46="нет данных",1,IF('Условный расчет данных'!S46&lt;&gt;"",1,0))</f>
        <v>0</v>
      </c>
      <c r="S43" s="42">
        <f>IF('Данные индикатора'!U46="нет данных",1,IF('Условный расчет данных'!T46&lt;&gt;"",1,0))</f>
        <v>0</v>
      </c>
      <c r="T43" s="42">
        <f>IF('Данные индикатора'!V46="нет данных",1,IF('Условный расчет данных'!U46&lt;&gt;"",1,0))</f>
        <v>0</v>
      </c>
      <c r="U43" s="42">
        <f>IF('Данные индикатора'!W46="нет данных",1,IF('Условный расчет данных'!V46&lt;&gt;"",1,0))</f>
        <v>0</v>
      </c>
      <c r="V43" s="42">
        <f>IF('Данные индикатора'!X46="нет данных",1,IF('Условный расчет данных'!W46&lt;&gt;"",1,0))</f>
        <v>0</v>
      </c>
      <c r="W43" s="42">
        <f>IF('Данные индикатора'!Y46="нет данных",1,IF('Условный расчет данных'!X46&lt;&gt;"",1,0))</f>
        <v>0</v>
      </c>
      <c r="X43" s="42">
        <f>IF('Данные индикатора'!Z46="нет данных",1,IF('Условный расчет данных'!Y46&lt;&gt;"",1,0))</f>
        <v>0</v>
      </c>
      <c r="Y43" s="42">
        <f>IF('Данные индикатора'!AA46="нет данных",1,IF('Условный расчет данных'!Z46&lt;&gt;"",1,0))</f>
        <v>0</v>
      </c>
      <c r="Z43" s="42">
        <f>IF('Данные индикатора'!AB46="нет данных",1,IF('Условный расчет данных'!AA46&lt;&gt;"",1,0))</f>
        <v>0</v>
      </c>
      <c r="AA43" s="42">
        <f>IF('Данные индикатора'!AC46="нет данных",1,IF('Условный расчет данных'!AB46&lt;&gt;"",1,0))</f>
        <v>0</v>
      </c>
      <c r="AB43" s="42">
        <f>IF('Данные индикатора'!AD46="нет данных",1,IF('Условный расчет данных'!AC46&lt;&gt;"",1,0))</f>
        <v>0</v>
      </c>
      <c r="AC43" s="42">
        <f>IF('Данные индикатора'!AE46="нет данных",1,IF('Условный расчет данных'!AD46&lt;&gt;"",1,0))</f>
        <v>0</v>
      </c>
      <c r="AD43" s="42">
        <f>IF('Данные индикатора'!AF46="нет данных",1,IF('Условный расчет данных'!AE46&lt;&gt;"",1,0))</f>
        <v>0</v>
      </c>
      <c r="AE43" s="42">
        <f>IF('Данные индикатора'!AG46="нет данных",1,IF('Условный расчет данных'!AF46&lt;&gt;"",1,0))</f>
        <v>0</v>
      </c>
      <c r="AF43" s="42">
        <f>IF('Данные индикатора'!AH46="нет данных",1,IF('Условный расчет данных'!AG46&lt;&gt;"",1,0))</f>
        <v>0</v>
      </c>
      <c r="AG43" s="42">
        <f>IF('Данные индикатора'!AI46="нет данных",1,IF('Условный расчет данных'!AH46&lt;&gt;"",1,0))</f>
        <v>0</v>
      </c>
      <c r="AH43" s="42">
        <f>IF('Данные индикатора'!AJ46="нет данных",1,IF('Условный расчет данных'!AI46&lt;&gt;"",1,0))</f>
        <v>0</v>
      </c>
      <c r="AI43" s="42">
        <f>IF('Данные индикатора'!AK46="нет данных",1,IF('Условный расчет данных'!AJ46&lt;&gt;"",1,0))</f>
        <v>0</v>
      </c>
      <c r="AJ43" s="42">
        <f>IF('Данные индикатора'!AL46="нет данных",1,IF('Условный расчет данных'!AK46&lt;&gt;"",1,0))</f>
        <v>0</v>
      </c>
      <c r="AK43" s="42">
        <f>IF('Данные индикатора'!AM46="нет данных",1,IF('Условный расчет данных'!AL46&lt;&gt;"",1,0))</f>
        <v>0</v>
      </c>
      <c r="AL43" s="42">
        <f>IF('Данные индикатора'!AN46="нет данных",1,IF('Условный расчет данных'!AM46&lt;&gt;"",1,0))</f>
        <v>0</v>
      </c>
      <c r="AM43" s="42">
        <f>IF('Данные индикатора'!AO46="нет данных",1,IF('Условный расчет данных'!AN46&lt;&gt;"",1,0))</f>
        <v>0</v>
      </c>
      <c r="AN43" s="42">
        <f>IF('Данные индикатора'!AP46="нет данных",1,IF('Условный расчет данных'!AO46&lt;&gt;"",1,0))</f>
        <v>0</v>
      </c>
      <c r="AO43" s="42">
        <f>IF('Данные индикатора'!AQ46="нет данных",1,IF('Условный расчет данных'!AS46&lt;&gt;"",1,0))</f>
        <v>0</v>
      </c>
      <c r="AP43" s="42">
        <f>IF('Данные индикатора'!AR46="нет данных",1,IF('Условный расчет данных'!AT46&lt;&gt;"",1,0))</f>
        <v>0</v>
      </c>
      <c r="AQ43" s="42">
        <f>IF('Данные индикатора'!AS46="нет данных",1,IF('Условный расчет данных'!AU46&lt;&gt;"",1,0))</f>
        <v>0</v>
      </c>
      <c r="AR43" s="42">
        <f>IF('Данные индикатора'!AT46="нет данных",1,IF('Условный расчет данных'!AS46&lt;&gt;"",1,0))</f>
        <v>0</v>
      </c>
      <c r="AS43" s="42">
        <f>IF('Данные индикатора'!AU46="нет данных",1,IF('Условный расчет данных'!AT46&lt;&gt;"",1,0))</f>
        <v>0</v>
      </c>
      <c r="AT43" s="42">
        <f>IF('Данные индикатора'!AV46="нет данных",1,IF('Условный расчет данных'!AU46&lt;&gt;"",1,0))</f>
        <v>0</v>
      </c>
      <c r="AU43" s="42">
        <f>IF('Данные индикатора'!AW46="нет данных",1,IF('Условный расчет данных'!AV46&lt;&gt;"",1,0))</f>
        <v>0</v>
      </c>
      <c r="AV43" s="42">
        <f>IF('Данные индикатора'!AX46="нет данных",1,IF('Условный расчет данных'!AW46&lt;&gt;"",1,0))</f>
        <v>0</v>
      </c>
      <c r="AW43" s="42">
        <f>IF('Данные индикатора'!AY46="нет данных",1,IF('Условный расчет данных'!AX46&lt;&gt;"",1,0))</f>
        <v>0</v>
      </c>
      <c r="AX43" s="42">
        <f>IF('Данные индикатора'!AZ46="нет данных",1,IF('Условный расчет данных'!AY46&lt;&gt;"",1,0))</f>
        <v>0</v>
      </c>
      <c r="AY43" s="42">
        <f>IF('Данные индикатора'!BA46="нет данных",1,IF('Условный расчет данных'!AZ46&lt;&gt;"",1,0))</f>
        <v>0</v>
      </c>
      <c r="AZ43" s="42">
        <f>IF('Данные индикатора'!BB46="нет данных",1,IF('Условный расчет данных'!BA46&lt;&gt;"",1,0))</f>
        <v>0</v>
      </c>
      <c r="BA43" s="42">
        <f>IF('Данные индикатора'!BC46="нет данных",1,IF('Условный расчет данных'!BB46&lt;&gt;"",1,0))</f>
        <v>0</v>
      </c>
      <c r="BB43" s="42">
        <f>IF('Данные индикатора'!BD46="нет данных",1,IF('Условный расчет данных'!BC46&lt;&gt;"",1,0))</f>
        <v>0</v>
      </c>
      <c r="BC43" s="42">
        <f>IF('Данные индикатора'!BE46="нет данных",1,IF('Условный расчет данных'!BD46&lt;&gt;"",1,0))</f>
        <v>0</v>
      </c>
      <c r="BD43" s="42">
        <f>IF('Данные индикатора'!BF46="нет данных",1,IF('Условный расчет данных'!BE46&lt;&gt;"",1,0))</f>
        <v>0</v>
      </c>
      <c r="BE43" s="42">
        <f>IF('Данные индикатора'!BG46="нет данных",1,IF('Условный расчет данных'!BF46&lt;&gt;"",1,0))</f>
        <v>0</v>
      </c>
      <c r="BF43" s="42">
        <f>IF('Данные индикатора'!BH46="нет данных",1,IF('Условный расчет данных'!BG46&lt;&gt;"",1,0))</f>
        <v>0</v>
      </c>
      <c r="BG43" s="42">
        <f>IF('Данные индикатора'!BI46="нет данных",1,IF('Условный расчет данных'!BH46&lt;&gt;"",1,0))</f>
        <v>0</v>
      </c>
      <c r="BH43" s="42">
        <f>IF('Данные индикатора'!BJ46="нет данных",1,IF('Условный расчет данных'!BI46&lt;&gt;"",1,0))</f>
        <v>0</v>
      </c>
      <c r="BI43" s="42">
        <f>IF('Данные индикатора'!BK46="нет данных",1,IF('Условный расчет данных'!BJ46&lt;&gt;"",1,0))</f>
        <v>0</v>
      </c>
      <c r="BJ43" s="42">
        <f>IF('Данные индикатора'!BL46="нет данных",1,IF('Условный расчет данных'!BK46&lt;&gt;"",1,0))</f>
        <v>0</v>
      </c>
      <c r="BK43" s="4">
        <f t="shared" si="2"/>
        <v>1</v>
      </c>
      <c r="BL43" s="44">
        <f t="shared" si="3"/>
        <v>1.8518518518518517E-2</v>
      </c>
    </row>
    <row r="44" spans="1:64" x14ac:dyDescent="0.25">
      <c r="A44" s="30" t="s">
        <v>90</v>
      </c>
      <c r="B44" s="42">
        <f>IF('Данные индикатора'!D47="нет данных",1,IF('Условный расчет данных'!C47&lt;&gt;"",1,0))</f>
        <v>0</v>
      </c>
      <c r="C44" s="42">
        <f>IF('Данные индикатора'!E47="нет данных",1,IF('Условный расчет данных'!D47&lt;&gt;"",1,0))</f>
        <v>0</v>
      </c>
      <c r="D44" s="42">
        <f>IF('Данные индикатора'!F47="нет данных",1,IF('Условный расчет данных'!E47&lt;&gt;"",1,0))</f>
        <v>0</v>
      </c>
      <c r="E44" s="42">
        <f>IF('Данные индикатора'!G47="нет данных",1,IF('Условный расчет данных'!F47&lt;&gt;"",1,0))</f>
        <v>0</v>
      </c>
      <c r="F44" s="42">
        <f>IF('Данные индикатора'!H47="нет данных",1,IF('Условный расчет данных'!G47&lt;&gt;"",1,0))</f>
        <v>0</v>
      </c>
      <c r="G44" s="42">
        <f>IF('Данные индикатора'!I47="нет данных",1,IF('Условный расчет данных'!H47&lt;&gt;"",1,0))</f>
        <v>0</v>
      </c>
      <c r="H44" s="42">
        <f>IF('Данные индикатора'!J47="нет данных",1,IF('Условный расчет данных'!I47&lt;&gt;"",1,0))</f>
        <v>1</v>
      </c>
      <c r="I44" s="42">
        <f>IF('Данные индикатора'!K47="нет данных",1,IF('Условный расчет данных'!J47&lt;&gt;"",1,0))</f>
        <v>0</v>
      </c>
      <c r="J44" s="42">
        <f>IF('Данные индикатора'!L47="нет данных",1,IF('Условный расчет данных'!K47&lt;&gt;"",1,0))</f>
        <v>0</v>
      </c>
      <c r="K44" s="42">
        <f>IF('Данные индикатора'!M47="нет данных",1,IF('Условный расчет данных'!L47&lt;&gt;"",1,0))</f>
        <v>0</v>
      </c>
      <c r="L44" s="42">
        <f>IF('Данные индикатора'!N47="нет данных",1,IF('Условный расчет данных'!M47&lt;&gt;"",1,0))</f>
        <v>0</v>
      </c>
      <c r="M44" s="42">
        <f>IF('Данные индикатора'!O47="нет данных",1,IF('Условный расчет данных'!N47&lt;&gt;"",1,0))</f>
        <v>0</v>
      </c>
      <c r="N44" s="42">
        <f>IF('Данные индикатора'!P47="нет данных",1,IF('Условный расчет данных'!O47&lt;&gt;"",1,0))</f>
        <v>0</v>
      </c>
      <c r="O44" s="42">
        <f>IF('Данные индикатора'!Q47="нет данных",1,IF('Условный расчет данных'!P47&lt;&gt;"",1,0))</f>
        <v>0</v>
      </c>
      <c r="P44" s="42">
        <f>IF('Данные индикатора'!R47="нет данных",1,IF('Условный расчет данных'!Q47&lt;&gt;"",1,0))</f>
        <v>0</v>
      </c>
      <c r="Q44" s="42">
        <f>IF('Данные индикатора'!S47="нет данных",1,IF('Условный расчет данных'!R47&lt;&gt;"",1,0))</f>
        <v>0</v>
      </c>
      <c r="R44" s="42">
        <f>IF('Данные индикатора'!T47="нет данных",1,IF('Условный расчет данных'!S47&lt;&gt;"",1,0))</f>
        <v>0</v>
      </c>
      <c r="S44" s="42">
        <f>IF('Данные индикатора'!U47="нет данных",1,IF('Условный расчет данных'!T47&lt;&gt;"",1,0))</f>
        <v>0</v>
      </c>
      <c r="T44" s="42">
        <f>IF('Данные индикатора'!V47="нет данных",1,IF('Условный расчет данных'!U47&lt;&gt;"",1,0))</f>
        <v>0</v>
      </c>
      <c r="U44" s="42">
        <f>IF('Данные индикатора'!W47="нет данных",1,IF('Условный расчет данных'!V47&lt;&gt;"",1,0))</f>
        <v>0</v>
      </c>
      <c r="V44" s="42">
        <f>IF('Данные индикатора'!X47="нет данных",1,IF('Условный расчет данных'!W47&lt;&gt;"",1,0))</f>
        <v>0</v>
      </c>
      <c r="W44" s="42">
        <f>IF('Данные индикатора'!Y47="нет данных",1,IF('Условный расчет данных'!X47&lt;&gt;"",1,0))</f>
        <v>0</v>
      </c>
      <c r="X44" s="42">
        <f>IF('Данные индикатора'!Z47="нет данных",1,IF('Условный расчет данных'!Y47&lt;&gt;"",1,0))</f>
        <v>0</v>
      </c>
      <c r="Y44" s="42">
        <f>IF('Данные индикатора'!AA47="нет данных",1,IF('Условный расчет данных'!Z47&lt;&gt;"",1,0))</f>
        <v>0</v>
      </c>
      <c r="Z44" s="42">
        <f>IF('Данные индикатора'!AB47="нет данных",1,IF('Условный расчет данных'!AA47&lt;&gt;"",1,0))</f>
        <v>0</v>
      </c>
      <c r="AA44" s="42">
        <f>IF('Данные индикатора'!AC47="нет данных",1,IF('Условный расчет данных'!AB47&lt;&gt;"",1,0))</f>
        <v>0</v>
      </c>
      <c r="AB44" s="42">
        <f>IF('Данные индикатора'!AD47="нет данных",1,IF('Условный расчет данных'!AC47&lt;&gt;"",1,0))</f>
        <v>0</v>
      </c>
      <c r="AC44" s="42">
        <f>IF('Данные индикатора'!AE47="нет данных",1,IF('Условный расчет данных'!AD47&lt;&gt;"",1,0))</f>
        <v>0</v>
      </c>
      <c r="AD44" s="42">
        <f>IF('Данные индикатора'!AF47="нет данных",1,IF('Условный расчет данных'!AE47&lt;&gt;"",1,0))</f>
        <v>0</v>
      </c>
      <c r="AE44" s="42">
        <f>IF('Данные индикатора'!AG47="нет данных",1,IF('Условный расчет данных'!AF47&lt;&gt;"",1,0))</f>
        <v>0</v>
      </c>
      <c r="AF44" s="42">
        <f>IF('Данные индикатора'!AH47="нет данных",1,IF('Условный расчет данных'!AG47&lt;&gt;"",1,0))</f>
        <v>0</v>
      </c>
      <c r="AG44" s="42">
        <f>IF('Данные индикатора'!AI47="нет данных",1,IF('Условный расчет данных'!AH47&lt;&gt;"",1,0))</f>
        <v>0</v>
      </c>
      <c r="AH44" s="42">
        <f>IF('Данные индикатора'!AJ47="нет данных",1,IF('Условный расчет данных'!AI47&lt;&gt;"",1,0))</f>
        <v>0</v>
      </c>
      <c r="AI44" s="42">
        <f>IF('Данные индикатора'!AK47="нет данных",1,IF('Условный расчет данных'!AJ47&lt;&gt;"",1,0))</f>
        <v>0</v>
      </c>
      <c r="AJ44" s="42">
        <f>IF('Данные индикатора'!AL47="нет данных",1,IF('Условный расчет данных'!AK47&lt;&gt;"",1,0))</f>
        <v>0</v>
      </c>
      <c r="AK44" s="42">
        <f>IF('Данные индикатора'!AM47="нет данных",1,IF('Условный расчет данных'!AL47&lt;&gt;"",1,0))</f>
        <v>0</v>
      </c>
      <c r="AL44" s="42">
        <f>IF('Данные индикатора'!AN47="нет данных",1,IF('Условный расчет данных'!AM47&lt;&gt;"",1,0))</f>
        <v>0</v>
      </c>
      <c r="AM44" s="42">
        <f>IF('Данные индикатора'!AO47="нет данных",1,IF('Условный расчет данных'!AN47&lt;&gt;"",1,0))</f>
        <v>0</v>
      </c>
      <c r="AN44" s="42">
        <f>IF('Данные индикатора'!AP47="нет данных",1,IF('Условный расчет данных'!AO47&lt;&gt;"",1,0))</f>
        <v>0</v>
      </c>
      <c r="AO44" s="42">
        <f>IF('Данные индикатора'!AQ47="нет данных",1,IF('Условный расчет данных'!AS47&lt;&gt;"",1,0))</f>
        <v>0</v>
      </c>
      <c r="AP44" s="42">
        <f>IF('Данные индикатора'!AR47="нет данных",1,IF('Условный расчет данных'!AT47&lt;&gt;"",1,0))</f>
        <v>0</v>
      </c>
      <c r="AQ44" s="42">
        <f>IF('Данные индикатора'!AS47="нет данных",1,IF('Условный расчет данных'!AU47&lt;&gt;"",1,0))</f>
        <v>0</v>
      </c>
      <c r="AR44" s="42">
        <f>IF('Данные индикатора'!AT47="нет данных",1,IF('Условный расчет данных'!AS47&lt;&gt;"",1,0))</f>
        <v>0</v>
      </c>
      <c r="AS44" s="42">
        <f>IF('Данные индикатора'!AU47="нет данных",1,IF('Условный расчет данных'!AT47&lt;&gt;"",1,0))</f>
        <v>0</v>
      </c>
      <c r="AT44" s="42">
        <f>IF('Данные индикатора'!AV47="нет данных",1,IF('Условный расчет данных'!AU47&lt;&gt;"",1,0))</f>
        <v>0</v>
      </c>
      <c r="AU44" s="42">
        <f>IF('Данные индикатора'!AW47="нет данных",1,IF('Условный расчет данных'!AV47&lt;&gt;"",1,0))</f>
        <v>0</v>
      </c>
      <c r="AV44" s="42">
        <f>IF('Данные индикатора'!AX47="нет данных",1,IF('Условный расчет данных'!AW47&lt;&gt;"",1,0))</f>
        <v>0</v>
      </c>
      <c r="AW44" s="42">
        <f>IF('Данные индикатора'!AY47="нет данных",1,IF('Условный расчет данных'!AX47&lt;&gt;"",1,0))</f>
        <v>0</v>
      </c>
      <c r="AX44" s="42">
        <f>IF('Данные индикатора'!AZ47="нет данных",1,IF('Условный расчет данных'!AY47&lt;&gt;"",1,0))</f>
        <v>0</v>
      </c>
      <c r="AY44" s="42">
        <f>IF('Данные индикатора'!BA47="нет данных",1,IF('Условный расчет данных'!AZ47&lt;&gt;"",1,0))</f>
        <v>0</v>
      </c>
      <c r="AZ44" s="42">
        <f>IF('Данные индикатора'!BB47="нет данных",1,IF('Условный расчет данных'!BA47&lt;&gt;"",1,0))</f>
        <v>0</v>
      </c>
      <c r="BA44" s="42">
        <f>IF('Данные индикатора'!BC47="нет данных",1,IF('Условный расчет данных'!BB47&lt;&gt;"",1,0))</f>
        <v>0</v>
      </c>
      <c r="BB44" s="42">
        <f>IF('Данные индикатора'!BD47="нет данных",1,IF('Условный расчет данных'!BC47&lt;&gt;"",1,0))</f>
        <v>0</v>
      </c>
      <c r="BC44" s="42">
        <f>IF('Данные индикатора'!BE47="нет данных",1,IF('Условный расчет данных'!BD47&lt;&gt;"",1,0))</f>
        <v>0</v>
      </c>
      <c r="BD44" s="42">
        <f>IF('Данные индикатора'!BF47="нет данных",1,IF('Условный расчет данных'!BE47&lt;&gt;"",1,0))</f>
        <v>0</v>
      </c>
      <c r="BE44" s="42">
        <f>IF('Данные индикатора'!BG47="нет данных",1,IF('Условный расчет данных'!BF47&lt;&gt;"",1,0))</f>
        <v>0</v>
      </c>
      <c r="BF44" s="42">
        <f>IF('Данные индикатора'!BH47="нет данных",1,IF('Условный расчет данных'!BG47&lt;&gt;"",1,0))</f>
        <v>0</v>
      </c>
      <c r="BG44" s="42">
        <f>IF('Данные индикатора'!BI47="нет данных",1,IF('Условный расчет данных'!BH47&lt;&gt;"",1,0))</f>
        <v>0</v>
      </c>
      <c r="BH44" s="42">
        <f>IF('Данные индикатора'!BJ47="нет данных",1,IF('Условный расчет данных'!BI47&lt;&gt;"",1,0))</f>
        <v>0</v>
      </c>
      <c r="BI44" s="42">
        <f>IF('Данные индикатора'!BK47="нет данных",1,IF('Условный расчет данных'!BJ47&lt;&gt;"",1,0))</f>
        <v>0</v>
      </c>
      <c r="BJ44" s="42">
        <f>IF('Данные индикатора'!BL47="нет данных",1,IF('Условный расчет данных'!BK47&lt;&gt;"",1,0))</f>
        <v>0</v>
      </c>
      <c r="BK44" s="4">
        <f t="shared" si="2"/>
        <v>1</v>
      </c>
      <c r="BL44" s="44">
        <f t="shared" si="3"/>
        <v>1.8518518518518517E-2</v>
      </c>
    </row>
    <row r="45" spans="1:64" x14ac:dyDescent="0.25">
      <c r="A45" s="30" t="s">
        <v>91</v>
      </c>
      <c r="B45" s="42">
        <f>IF('Данные индикатора'!D48="нет данных",1,IF('Условный расчет данных'!C48&lt;&gt;"",1,0))</f>
        <v>0</v>
      </c>
      <c r="C45" s="42">
        <f>IF('Данные индикатора'!E48="нет данных",1,IF('Условный расчет данных'!D48&lt;&gt;"",1,0))</f>
        <v>0</v>
      </c>
      <c r="D45" s="42">
        <f>IF('Данные индикатора'!F48="нет данных",1,IF('Условный расчет данных'!E48&lt;&gt;"",1,0))</f>
        <v>0</v>
      </c>
      <c r="E45" s="42">
        <f>IF('Данные индикатора'!G48="нет данных",1,IF('Условный расчет данных'!F48&lt;&gt;"",1,0))</f>
        <v>0</v>
      </c>
      <c r="F45" s="42">
        <f>IF('Данные индикатора'!H48="нет данных",1,IF('Условный расчет данных'!G48&lt;&gt;"",1,0))</f>
        <v>0</v>
      </c>
      <c r="G45" s="42">
        <f>IF('Данные индикатора'!I48="нет данных",1,IF('Условный расчет данных'!H48&lt;&gt;"",1,0))</f>
        <v>0</v>
      </c>
      <c r="H45" s="42">
        <f>IF('Данные индикатора'!J48="нет данных",1,IF('Условный расчет данных'!I48&lt;&gt;"",1,0))</f>
        <v>1</v>
      </c>
      <c r="I45" s="42">
        <f>IF('Данные индикатора'!K48="нет данных",1,IF('Условный расчет данных'!J48&lt;&gt;"",1,0))</f>
        <v>0</v>
      </c>
      <c r="J45" s="42">
        <f>IF('Данные индикатора'!L48="нет данных",1,IF('Условный расчет данных'!K48&lt;&gt;"",1,0))</f>
        <v>0</v>
      </c>
      <c r="K45" s="42">
        <f>IF('Данные индикатора'!M48="нет данных",1,IF('Условный расчет данных'!L48&lt;&gt;"",1,0))</f>
        <v>0</v>
      </c>
      <c r="L45" s="42">
        <f>IF('Данные индикатора'!N48="нет данных",1,IF('Условный расчет данных'!M48&lt;&gt;"",1,0))</f>
        <v>0</v>
      </c>
      <c r="M45" s="42">
        <f>IF('Данные индикатора'!O48="нет данных",1,IF('Условный расчет данных'!N48&lt;&gt;"",1,0))</f>
        <v>0</v>
      </c>
      <c r="N45" s="42">
        <f>IF('Данные индикатора'!P48="нет данных",1,IF('Условный расчет данных'!O48&lt;&gt;"",1,0))</f>
        <v>0</v>
      </c>
      <c r="O45" s="42">
        <f>IF('Данные индикатора'!Q48="нет данных",1,IF('Условный расчет данных'!P48&lt;&gt;"",1,0))</f>
        <v>0</v>
      </c>
      <c r="P45" s="42">
        <f>IF('Данные индикатора'!R48="нет данных",1,IF('Условный расчет данных'!Q48&lt;&gt;"",1,0))</f>
        <v>0</v>
      </c>
      <c r="Q45" s="42">
        <f>IF('Данные индикатора'!S48="нет данных",1,IF('Условный расчет данных'!R48&lt;&gt;"",1,0))</f>
        <v>0</v>
      </c>
      <c r="R45" s="42">
        <f>IF('Данные индикатора'!T48="нет данных",1,IF('Условный расчет данных'!S48&lt;&gt;"",1,0))</f>
        <v>0</v>
      </c>
      <c r="S45" s="42">
        <f>IF('Данные индикатора'!U48="нет данных",1,IF('Условный расчет данных'!T48&lt;&gt;"",1,0))</f>
        <v>0</v>
      </c>
      <c r="T45" s="42">
        <f>IF('Данные индикатора'!V48="нет данных",1,IF('Условный расчет данных'!U48&lt;&gt;"",1,0))</f>
        <v>0</v>
      </c>
      <c r="U45" s="42">
        <f>IF('Данные индикатора'!W48="нет данных",1,IF('Условный расчет данных'!V48&lt;&gt;"",1,0))</f>
        <v>0</v>
      </c>
      <c r="V45" s="42">
        <f>IF('Данные индикатора'!X48="нет данных",1,IF('Условный расчет данных'!W48&lt;&gt;"",1,0))</f>
        <v>0</v>
      </c>
      <c r="W45" s="42">
        <f>IF('Данные индикатора'!Y48="нет данных",1,IF('Условный расчет данных'!X48&lt;&gt;"",1,0))</f>
        <v>0</v>
      </c>
      <c r="X45" s="42">
        <f>IF('Данные индикатора'!Z48="нет данных",1,IF('Условный расчет данных'!Y48&lt;&gt;"",1,0))</f>
        <v>0</v>
      </c>
      <c r="Y45" s="42">
        <f>IF('Данные индикатора'!AA48="нет данных",1,IF('Условный расчет данных'!Z48&lt;&gt;"",1,0))</f>
        <v>0</v>
      </c>
      <c r="Z45" s="42">
        <f>IF('Данные индикатора'!AB48="нет данных",1,IF('Условный расчет данных'!AA48&lt;&gt;"",1,0))</f>
        <v>0</v>
      </c>
      <c r="AA45" s="42">
        <f>IF('Данные индикатора'!AC48="нет данных",1,IF('Условный расчет данных'!AB48&lt;&gt;"",1,0))</f>
        <v>0</v>
      </c>
      <c r="AB45" s="42">
        <f>IF('Данные индикатора'!AD48="нет данных",1,IF('Условный расчет данных'!AC48&lt;&gt;"",1,0))</f>
        <v>0</v>
      </c>
      <c r="AC45" s="42">
        <f>IF('Данные индикатора'!AE48="нет данных",1,IF('Условный расчет данных'!AD48&lt;&gt;"",1,0))</f>
        <v>0</v>
      </c>
      <c r="AD45" s="42">
        <f>IF('Данные индикатора'!AF48="нет данных",1,IF('Условный расчет данных'!AE48&lt;&gt;"",1,0))</f>
        <v>0</v>
      </c>
      <c r="AE45" s="42">
        <f>IF('Данные индикатора'!AG48="нет данных",1,IF('Условный расчет данных'!AF48&lt;&gt;"",1,0))</f>
        <v>0</v>
      </c>
      <c r="AF45" s="42">
        <f>IF('Данные индикатора'!AH48="нет данных",1,IF('Условный расчет данных'!AG48&lt;&gt;"",1,0))</f>
        <v>0</v>
      </c>
      <c r="AG45" s="42">
        <f>IF('Данные индикатора'!AI48="нет данных",1,IF('Условный расчет данных'!AH48&lt;&gt;"",1,0))</f>
        <v>0</v>
      </c>
      <c r="AH45" s="42">
        <f>IF('Данные индикатора'!AJ48="нет данных",1,IF('Условный расчет данных'!AI48&lt;&gt;"",1,0))</f>
        <v>0</v>
      </c>
      <c r="AI45" s="42">
        <f>IF('Данные индикатора'!AK48="нет данных",1,IF('Условный расчет данных'!AJ48&lt;&gt;"",1,0))</f>
        <v>0</v>
      </c>
      <c r="AJ45" s="42">
        <f>IF('Данные индикатора'!AL48="нет данных",1,IF('Условный расчет данных'!AK48&lt;&gt;"",1,0))</f>
        <v>0</v>
      </c>
      <c r="AK45" s="42">
        <f>IF('Данные индикатора'!AM48="нет данных",1,IF('Условный расчет данных'!AL48&lt;&gt;"",1,0))</f>
        <v>0</v>
      </c>
      <c r="AL45" s="42">
        <f>IF('Данные индикатора'!AN48="нет данных",1,IF('Условный расчет данных'!AM48&lt;&gt;"",1,0))</f>
        <v>0</v>
      </c>
      <c r="AM45" s="42">
        <f>IF('Данные индикатора'!AO48="нет данных",1,IF('Условный расчет данных'!AN48&lt;&gt;"",1,0))</f>
        <v>0</v>
      </c>
      <c r="AN45" s="42">
        <f>IF('Данные индикатора'!AP48="нет данных",1,IF('Условный расчет данных'!AO48&lt;&gt;"",1,0))</f>
        <v>0</v>
      </c>
      <c r="AO45" s="42">
        <f>IF('Данные индикатора'!AQ48="нет данных",1,IF('Условный расчет данных'!AS48&lt;&gt;"",1,0))</f>
        <v>0</v>
      </c>
      <c r="AP45" s="42">
        <f>IF('Данные индикатора'!AR48="нет данных",1,IF('Условный расчет данных'!AT48&lt;&gt;"",1,0))</f>
        <v>0</v>
      </c>
      <c r="AQ45" s="42">
        <f>IF('Данные индикатора'!AS48="нет данных",1,IF('Условный расчет данных'!AU48&lt;&gt;"",1,0))</f>
        <v>0</v>
      </c>
      <c r="AR45" s="42">
        <f>IF('Данные индикатора'!AT48="нет данных",1,IF('Условный расчет данных'!AS48&lt;&gt;"",1,0))</f>
        <v>0</v>
      </c>
      <c r="AS45" s="42">
        <f>IF('Данные индикатора'!AU48="нет данных",1,IF('Условный расчет данных'!AT48&lt;&gt;"",1,0))</f>
        <v>0</v>
      </c>
      <c r="AT45" s="42">
        <f>IF('Данные индикатора'!AV48="нет данных",1,IF('Условный расчет данных'!AU48&lt;&gt;"",1,0))</f>
        <v>0</v>
      </c>
      <c r="AU45" s="42">
        <f>IF('Данные индикатора'!AW48="нет данных",1,IF('Условный расчет данных'!AV48&lt;&gt;"",1,0))</f>
        <v>0</v>
      </c>
      <c r="AV45" s="42">
        <f>IF('Данные индикатора'!AX48="нет данных",1,IF('Условный расчет данных'!AW48&lt;&gt;"",1,0))</f>
        <v>0</v>
      </c>
      <c r="AW45" s="42">
        <f>IF('Данные индикатора'!AY48="нет данных",1,IF('Условный расчет данных'!AX48&lt;&gt;"",1,0))</f>
        <v>0</v>
      </c>
      <c r="AX45" s="42">
        <f>IF('Данные индикатора'!AZ48="нет данных",1,IF('Условный расчет данных'!AY48&lt;&gt;"",1,0))</f>
        <v>0</v>
      </c>
      <c r="AY45" s="42">
        <f>IF('Данные индикатора'!BA48="нет данных",1,IF('Условный расчет данных'!AZ48&lt;&gt;"",1,0))</f>
        <v>0</v>
      </c>
      <c r="AZ45" s="42">
        <f>IF('Данные индикатора'!BB48="нет данных",1,IF('Условный расчет данных'!BA48&lt;&gt;"",1,0))</f>
        <v>0</v>
      </c>
      <c r="BA45" s="42">
        <f>IF('Данные индикатора'!BC48="нет данных",1,IF('Условный расчет данных'!BB48&lt;&gt;"",1,0))</f>
        <v>0</v>
      </c>
      <c r="BB45" s="42">
        <f>IF('Данные индикатора'!BD48="нет данных",1,IF('Условный расчет данных'!BC48&lt;&gt;"",1,0))</f>
        <v>0</v>
      </c>
      <c r="BC45" s="42">
        <f>IF('Данные индикатора'!BE48="нет данных",1,IF('Условный расчет данных'!BD48&lt;&gt;"",1,0))</f>
        <v>0</v>
      </c>
      <c r="BD45" s="42">
        <f>IF('Данные индикатора'!BF48="нет данных",1,IF('Условный расчет данных'!BE48&lt;&gt;"",1,0))</f>
        <v>0</v>
      </c>
      <c r="BE45" s="42">
        <f>IF('Данные индикатора'!BG48="нет данных",1,IF('Условный расчет данных'!BF48&lt;&gt;"",1,0))</f>
        <v>0</v>
      </c>
      <c r="BF45" s="42">
        <f>IF('Данные индикатора'!BH48="нет данных",1,IF('Условный расчет данных'!BG48&lt;&gt;"",1,0))</f>
        <v>0</v>
      </c>
      <c r="BG45" s="42">
        <f>IF('Данные индикатора'!BI48="нет данных",1,IF('Условный расчет данных'!BH48&lt;&gt;"",1,0))</f>
        <v>0</v>
      </c>
      <c r="BH45" s="42">
        <f>IF('Данные индикатора'!BJ48="нет данных",1,IF('Условный расчет данных'!BI48&lt;&gt;"",1,0))</f>
        <v>0</v>
      </c>
      <c r="BI45" s="42">
        <f>IF('Данные индикатора'!BK48="нет данных",1,IF('Условный расчет данных'!BJ48&lt;&gt;"",1,0))</f>
        <v>0</v>
      </c>
      <c r="BJ45" s="42">
        <f>IF('Данные индикатора'!BL48="нет данных",1,IF('Условный расчет данных'!BK48&lt;&gt;"",1,0))</f>
        <v>0</v>
      </c>
      <c r="BK45" s="4">
        <f t="shared" si="2"/>
        <v>1</v>
      </c>
      <c r="BL45" s="44">
        <f t="shared" si="3"/>
        <v>1.8518518518518517E-2</v>
      </c>
    </row>
    <row r="46" spans="1:64" x14ac:dyDescent="0.25">
      <c r="A46" s="30" t="s">
        <v>92</v>
      </c>
      <c r="B46" s="42">
        <f>IF('Данные индикатора'!D49="нет данных",1,IF('Условный расчет данных'!C49&lt;&gt;"",1,0))</f>
        <v>0</v>
      </c>
      <c r="C46" s="42">
        <f>IF('Данные индикатора'!E49="нет данных",1,IF('Условный расчет данных'!D49&lt;&gt;"",1,0))</f>
        <v>0</v>
      </c>
      <c r="D46" s="42">
        <f>IF('Данные индикатора'!F49="нет данных",1,IF('Условный расчет данных'!E49&lt;&gt;"",1,0))</f>
        <v>0</v>
      </c>
      <c r="E46" s="42">
        <f>IF('Данные индикатора'!G49="нет данных",1,IF('Условный расчет данных'!F49&lt;&gt;"",1,0))</f>
        <v>0</v>
      </c>
      <c r="F46" s="42">
        <f>IF('Данные индикатора'!H49="нет данных",1,IF('Условный расчет данных'!G49&lt;&gt;"",1,0))</f>
        <v>0</v>
      </c>
      <c r="G46" s="42">
        <f>IF('Данные индикатора'!I49="нет данных",1,IF('Условный расчет данных'!H49&lt;&gt;"",1,0))</f>
        <v>0</v>
      </c>
      <c r="H46" s="42">
        <f>IF('Данные индикатора'!J49="нет данных",1,IF('Условный расчет данных'!I49&lt;&gt;"",1,0))</f>
        <v>1</v>
      </c>
      <c r="I46" s="42">
        <f>IF('Данные индикатора'!K49="нет данных",1,IF('Условный расчет данных'!J49&lt;&gt;"",1,0))</f>
        <v>0</v>
      </c>
      <c r="J46" s="42">
        <f>IF('Данные индикатора'!L49="нет данных",1,IF('Условный расчет данных'!K49&lt;&gt;"",1,0))</f>
        <v>0</v>
      </c>
      <c r="K46" s="42">
        <f>IF('Данные индикатора'!M49="нет данных",1,IF('Условный расчет данных'!L49&lt;&gt;"",1,0))</f>
        <v>0</v>
      </c>
      <c r="L46" s="42">
        <f>IF('Данные индикатора'!N49="нет данных",1,IF('Условный расчет данных'!M49&lt;&gt;"",1,0))</f>
        <v>0</v>
      </c>
      <c r="M46" s="42">
        <f>IF('Данные индикатора'!O49="нет данных",1,IF('Условный расчет данных'!N49&lt;&gt;"",1,0))</f>
        <v>0</v>
      </c>
      <c r="N46" s="42">
        <f>IF('Данные индикатора'!P49="нет данных",1,IF('Условный расчет данных'!O49&lt;&gt;"",1,0))</f>
        <v>0</v>
      </c>
      <c r="O46" s="42">
        <f>IF('Данные индикатора'!Q49="нет данных",1,IF('Условный расчет данных'!P49&lt;&gt;"",1,0))</f>
        <v>0</v>
      </c>
      <c r="P46" s="42">
        <f>IF('Данные индикатора'!R49="нет данных",1,IF('Условный расчет данных'!Q49&lt;&gt;"",1,0))</f>
        <v>0</v>
      </c>
      <c r="Q46" s="42">
        <f>IF('Данные индикатора'!S49="нет данных",1,IF('Условный расчет данных'!R49&lt;&gt;"",1,0))</f>
        <v>0</v>
      </c>
      <c r="R46" s="42">
        <f>IF('Данные индикатора'!T49="нет данных",1,IF('Условный расчет данных'!S49&lt;&gt;"",1,0))</f>
        <v>0</v>
      </c>
      <c r="S46" s="42">
        <f>IF('Данные индикатора'!U49="нет данных",1,IF('Условный расчет данных'!T49&lt;&gt;"",1,0))</f>
        <v>0</v>
      </c>
      <c r="T46" s="42">
        <f>IF('Данные индикатора'!V49="нет данных",1,IF('Условный расчет данных'!U49&lt;&gt;"",1,0))</f>
        <v>0</v>
      </c>
      <c r="U46" s="42">
        <f>IF('Данные индикатора'!W49="нет данных",1,IF('Условный расчет данных'!V49&lt;&gt;"",1,0))</f>
        <v>0</v>
      </c>
      <c r="V46" s="42">
        <f>IF('Данные индикатора'!X49="нет данных",1,IF('Условный расчет данных'!W49&lt;&gt;"",1,0))</f>
        <v>0</v>
      </c>
      <c r="W46" s="42">
        <f>IF('Данные индикатора'!Y49="нет данных",1,IF('Условный расчет данных'!X49&lt;&gt;"",1,0))</f>
        <v>0</v>
      </c>
      <c r="X46" s="42">
        <f>IF('Данные индикатора'!Z49="нет данных",1,IF('Условный расчет данных'!Y49&lt;&gt;"",1,0))</f>
        <v>0</v>
      </c>
      <c r="Y46" s="42">
        <f>IF('Данные индикатора'!AA49="нет данных",1,IF('Условный расчет данных'!Z49&lt;&gt;"",1,0))</f>
        <v>0</v>
      </c>
      <c r="Z46" s="42">
        <f>IF('Данные индикатора'!AB49="нет данных",1,IF('Условный расчет данных'!AA49&lt;&gt;"",1,0))</f>
        <v>0</v>
      </c>
      <c r="AA46" s="42">
        <f>IF('Данные индикатора'!AC49="нет данных",1,IF('Условный расчет данных'!AB49&lt;&gt;"",1,0))</f>
        <v>0</v>
      </c>
      <c r="AB46" s="42">
        <f>IF('Данные индикатора'!AD49="нет данных",1,IF('Условный расчет данных'!AC49&lt;&gt;"",1,0))</f>
        <v>0</v>
      </c>
      <c r="AC46" s="42">
        <f>IF('Данные индикатора'!AE49="нет данных",1,IF('Условный расчет данных'!AD49&lt;&gt;"",1,0))</f>
        <v>0</v>
      </c>
      <c r="AD46" s="42">
        <f>IF('Данные индикатора'!AF49="нет данных",1,IF('Условный расчет данных'!AE49&lt;&gt;"",1,0))</f>
        <v>0</v>
      </c>
      <c r="AE46" s="42">
        <f>IF('Данные индикатора'!AG49="нет данных",1,IF('Условный расчет данных'!AF49&lt;&gt;"",1,0))</f>
        <v>0</v>
      </c>
      <c r="AF46" s="42">
        <f>IF('Данные индикатора'!AH49="нет данных",1,IF('Условный расчет данных'!AG49&lt;&gt;"",1,0))</f>
        <v>0</v>
      </c>
      <c r="AG46" s="42">
        <f>IF('Данные индикатора'!AI49="нет данных",1,IF('Условный расчет данных'!AH49&lt;&gt;"",1,0))</f>
        <v>0</v>
      </c>
      <c r="AH46" s="42">
        <f>IF('Данные индикатора'!AJ49="нет данных",1,IF('Условный расчет данных'!AI49&lt;&gt;"",1,0))</f>
        <v>0</v>
      </c>
      <c r="AI46" s="42">
        <f>IF('Данные индикатора'!AK49="нет данных",1,IF('Условный расчет данных'!AJ49&lt;&gt;"",1,0))</f>
        <v>0</v>
      </c>
      <c r="AJ46" s="42">
        <f>IF('Данные индикатора'!AL49="нет данных",1,IF('Условный расчет данных'!AK49&lt;&gt;"",1,0))</f>
        <v>0</v>
      </c>
      <c r="AK46" s="42">
        <f>IF('Данные индикатора'!AM49="нет данных",1,IF('Условный расчет данных'!AL49&lt;&gt;"",1,0))</f>
        <v>0</v>
      </c>
      <c r="AL46" s="42">
        <f>IF('Данные индикатора'!AN49="нет данных",1,IF('Условный расчет данных'!AM49&lt;&gt;"",1,0))</f>
        <v>0</v>
      </c>
      <c r="AM46" s="42">
        <f>IF('Данные индикатора'!AO49="нет данных",1,IF('Условный расчет данных'!AN49&lt;&gt;"",1,0))</f>
        <v>0</v>
      </c>
      <c r="AN46" s="42">
        <f>IF('Данные индикатора'!AP49="нет данных",1,IF('Условный расчет данных'!AO49&lt;&gt;"",1,0))</f>
        <v>0</v>
      </c>
      <c r="AO46" s="42">
        <f>IF('Данные индикатора'!AQ49="нет данных",1,IF('Условный расчет данных'!AS49&lt;&gt;"",1,0))</f>
        <v>0</v>
      </c>
      <c r="AP46" s="42">
        <f>IF('Данные индикатора'!AR49="нет данных",1,IF('Условный расчет данных'!AT49&lt;&gt;"",1,0))</f>
        <v>0</v>
      </c>
      <c r="AQ46" s="42">
        <f>IF('Данные индикатора'!AS49="нет данных",1,IF('Условный расчет данных'!AU49&lt;&gt;"",1,0))</f>
        <v>0</v>
      </c>
      <c r="AR46" s="42">
        <f>IF('Данные индикатора'!AT49="нет данных",1,IF('Условный расчет данных'!AS49&lt;&gt;"",1,0))</f>
        <v>0</v>
      </c>
      <c r="AS46" s="42">
        <f>IF('Данные индикатора'!AU49="нет данных",1,IF('Условный расчет данных'!AT49&lt;&gt;"",1,0))</f>
        <v>0</v>
      </c>
      <c r="AT46" s="42">
        <f>IF('Данные индикатора'!AV49="нет данных",1,IF('Условный расчет данных'!AU49&lt;&gt;"",1,0))</f>
        <v>0</v>
      </c>
      <c r="AU46" s="42">
        <f>IF('Данные индикатора'!AW49="нет данных",1,IF('Условный расчет данных'!AV49&lt;&gt;"",1,0))</f>
        <v>0</v>
      </c>
      <c r="AV46" s="42">
        <f>IF('Данные индикатора'!AX49="нет данных",1,IF('Условный расчет данных'!AW49&lt;&gt;"",1,0))</f>
        <v>0</v>
      </c>
      <c r="AW46" s="42">
        <f>IF('Данные индикатора'!AY49="нет данных",1,IF('Условный расчет данных'!AX49&lt;&gt;"",1,0))</f>
        <v>0</v>
      </c>
      <c r="AX46" s="42">
        <f>IF('Данные индикатора'!AZ49="нет данных",1,IF('Условный расчет данных'!AY49&lt;&gt;"",1,0))</f>
        <v>0</v>
      </c>
      <c r="AY46" s="42">
        <f>IF('Данные индикатора'!BA49="нет данных",1,IF('Условный расчет данных'!AZ49&lt;&gt;"",1,0))</f>
        <v>0</v>
      </c>
      <c r="AZ46" s="42">
        <f>IF('Данные индикатора'!BB49="нет данных",1,IF('Условный расчет данных'!BA49&lt;&gt;"",1,0))</f>
        <v>0</v>
      </c>
      <c r="BA46" s="42">
        <f>IF('Данные индикатора'!BC49="нет данных",1,IF('Условный расчет данных'!BB49&lt;&gt;"",1,0))</f>
        <v>0</v>
      </c>
      <c r="BB46" s="42">
        <f>IF('Данные индикатора'!BD49="нет данных",1,IF('Условный расчет данных'!BC49&lt;&gt;"",1,0))</f>
        <v>0</v>
      </c>
      <c r="BC46" s="42">
        <f>IF('Данные индикатора'!BE49="нет данных",1,IF('Условный расчет данных'!BD49&lt;&gt;"",1,0))</f>
        <v>0</v>
      </c>
      <c r="BD46" s="42">
        <f>IF('Данные индикатора'!BF49="нет данных",1,IF('Условный расчет данных'!BE49&lt;&gt;"",1,0))</f>
        <v>0</v>
      </c>
      <c r="BE46" s="42">
        <f>IF('Данные индикатора'!BG49="нет данных",1,IF('Условный расчет данных'!BF49&lt;&gt;"",1,0))</f>
        <v>0</v>
      </c>
      <c r="BF46" s="42">
        <f>IF('Данные индикатора'!BH49="нет данных",1,IF('Условный расчет данных'!BG49&lt;&gt;"",1,0))</f>
        <v>0</v>
      </c>
      <c r="BG46" s="42">
        <f>IF('Данные индикатора'!BI49="нет данных",1,IF('Условный расчет данных'!BH49&lt;&gt;"",1,0))</f>
        <v>0</v>
      </c>
      <c r="BH46" s="42">
        <f>IF('Данные индикатора'!BJ49="нет данных",1,IF('Условный расчет данных'!BI49&lt;&gt;"",1,0))</f>
        <v>0</v>
      </c>
      <c r="BI46" s="42">
        <f>IF('Данные индикатора'!BK49="нет данных",1,IF('Условный расчет данных'!BJ49&lt;&gt;"",1,0))</f>
        <v>0</v>
      </c>
      <c r="BJ46" s="42">
        <f>IF('Данные индикатора'!BL49="нет данных",1,IF('Условный расчет данных'!BK49&lt;&gt;"",1,0))</f>
        <v>0</v>
      </c>
      <c r="BK46" s="4">
        <f t="shared" si="2"/>
        <v>1</v>
      </c>
      <c r="BL46" s="44">
        <f t="shared" si="3"/>
        <v>1.8518518518518517E-2</v>
      </c>
    </row>
    <row r="47" spans="1:64" x14ac:dyDescent="0.25">
      <c r="A47" s="30" t="s">
        <v>94</v>
      </c>
      <c r="B47" s="42">
        <f>IF('Данные индикатора'!D50="нет данных",1,IF('Условный расчет данных'!C50&lt;&gt;"",1,0))</f>
        <v>0</v>
      </c>
      <c r="C47" s="42">
        <f>IF('Данные индикатора'!E50="нет данных",1,IF('Условный расчет данных'!D50&lt;&gt;"",1,0))</f>
        <v>0</v>
      </c>
      <c r="D47" s="42">
        <f>IF('Данные индикатора'!F50="нет данных",1,IF('Условный расчет данных'!E50&lt;&gt;"",1,0))</f>
        <v>0</v>
      </c>
      <c r="E47" s="42">
        <f>IF('Данные индикатора'!G50="нет данных",1,IF('Условный расчет данных'!F50&lt;&gt;"",1,0))</f>
        <v>0</v>
      </c>
      <c r="F47" s="42">
        <f>IF('Данные индикатора'!H50="нет данных",1,IF('Условный расчет данных'!G50&lt;&gt;"",1,0))</f>
        <v>0</v>
      </c>
      <c r="G47" s="42">
        <f>IF('Данные индикатора'!I50="нет данных",1,IF('Условный расчет данных'!H50&lt;&gt;"",1,0))</f>
        <v>0</v>
      </c>
      <c r="H47" s="42">
        <f>IF('Данные индикатора'!J50="нет данных",1,IF('Условный расчет данных'!I50&lt;&gt;"",1,0))</f>
        <v>1</v>
      </c>
      <c r="I47" s="42">
        <f>IF('Данные индикатора'!K50="нет данных",1,IF('Условный расчет данных'!J50&lt;&gt;"",1,0))</f>
        <v>0</v>
      </c>
      <c r="J47" s="42">
        <f>IF('Данные индикатора'!L50="нет данных",1,IF('Условный расчет данных'!K50&lt;&gt;"",1,0))</f>
        <v>0</v>
      </c>
      <c r="K47" s="42">
        <f>IF('Данные индикатора'!M50="нет данных",1,IF('Условный расчет данных'!L50&lt;&gt;"",1,0))</f>
        <v>0</v>
      </c>
      <c r="L47" s="42">
        <f>IF('Данные индикатора'!N50="нет данных",1,IF('Условный расчет данных'!M50&lt;&gt;"",1,0))</f>
        <v>0</v>
      </c>
      <c r="M47" s="42">
        <f>IF('Данные индикатора'!O50="нет данных",1,IF('Условный расчет данных'!N50&lt;&gt;"",1,0))</f>
        <v>0</v>
      </c>
      <c r="N47" s="42">
        <f>IF('Данные индикатора'!P50="нет данных",1,IF('Условный расчет данных'!O50&lt;&gt;"",1,0))</f>
        <v>0</v>
      </c>
      <c r="O47" s="42">
        <f>IF('Данные индикатора'!Q50="нет данных",1,IF('Условный расчет данных'!P50&lt;&gt;"",1,0))</f>
        <v>0</v>
      </c>
      <c r="P47" s="42">
        <f>IF('Данные индикатора'!R50="нет данных",1,IF('Условный расчет данных'!Q50&lt;&gt;"",1,0))</f>
        <v>0</v>
      </c>
      <c r="Q47" s="42">
        <f>IF('Данные индикатора'!S50="нет данных",1,IF('Условный расчет данных'!R50&lt;&gt;"",1,0))</f>
        <v>0</v>
      </c>
      <c r="R47" s="42">
        <f>IF('Данные индикатора'!T50="нет данных",1,IF('Условный расчет данных'!S50&lt;&gt;"",1,0))</f>
        <v>0</v>
      </c>
      <c r="S47" s="42">
        <f>IF('Данные индикатора'!U50="нет данных",1,IF('Условный расчет данных'!T50&lt;&gt;"",1,0))</f>
        <v>0</v>
      </c>
      <c r="T47" s="42">
        <f>IF('Данные индикатора'!V50="нет данных",1,IF('Условный расчет данных'!U50&lt;&gt;"",1,0))</f>
        <v>0</v>
      </c>
      <c r="U47" s="42">
        <f>IF('Данные индикатора'!W50="нет данных",1,IF('Условный расчет данных'!V50&lt;&gt;"",1,0))</f>
        <v>0</v>
      </c>
      <c r="V47" s="42">
        <f>IF('Данные индикатора'!X50="нет данных",1,IF('Условный расчет данных'!W50&lt;&gt;"",1,0))</f>
        <v>0</v>
      </c>
      <c r="W47" s="42">
        <f>IF('Данные индикатора'!Y50="нет данных",1,IF('Условный расчет данных'!X50&lt;&gt;"",1,0))</f>
        <v>0</v>
      </c>
      <c r="X47" s="42">
        <f>IF('Данные индикатора'!Z50="нет данных",1,IF('Условный расчет данных'!Y50&lt;&gt;"",1,0))</f>
        <v>0</v>
      </c>
      <c r="Y47" s="42">
        <f>IF('Данные индикатора'!AA50="нет данных",1,IF('Условный расчет данных'!Z50&lt;&gt;"",1,0))</f>
        <v>0</v>
      </c>
      <c r="Z47" s="42">
        <f>IF('Данные индикатора'!AB50="нет данных",1,IF('Условный расчет данных'!AA50&lt;&gt;"",1,0))</f>
        <v>0</v>
      </c>
      <c r="AA47" s="42">
        <f>IF('Данные индикатора'!AC50="нет данных",1,IF('Условный расчет данных'!AB50&lt;&gt;"",1,0))</f>
        <v>0</v>
      </c>
      <c r="AB47" s="42">
        <f>IF('Данные индикатора'!AD50="нет данных",1,IF('Условный расчет данных'!AC50&lt;&gt;"",1,0))</f>
        <v>0</v>
      </c>
      <c r="AC47" s="42">
        <f>IF('Данные индикатора'!AE50="нет данных",1,IF('Условный расчет данных'!AD50&lt;&gt;"",1,0))</f>
        <v>0</v>
      </c>
      <c r="AD47" s="42">
        <f>IF('Данные индикатора'!AF50="нет данных",1,IF('Условный расчет данных'!AE50&lt;&gt;"",1,0))</f>
        <v>0</v>
      </c>
      <c r="AE47" s="42">
        <f>IF('Данные индикатора'!AG50="нет данных",1,IF('Условный расчет данных'!AF50&lt;&gt;"",1,0))</f>
        <v>0</v>
      </c>
      <c r="AF47" s="42">
        <f>IF('Данные индикатора'!AH50="нет данных",1,IF('Условный расчет данных'!AG50&lt;&gt;"",1,0))</f>
        <v>0</v>
      </c>
      <c r="AG47" s="42">
        <f>IF('Данные индикатора'!AI50="нет данных",1,IF('Условный расчет данных'!AH50&lt;&gt;"",1,0))</f>
        <v>0</v>
      </c>
      <c r="AH47" s="42">
        <f>IF('Данные индикатора'!AJ50="нет данных",1,IF('Условный расчет данных'!AI50&lt;&gt;"",1,0))</f>
        <v>0</v>
      </c>
      <c r="AI47" s="42">
        <f>IF('Данные индикатора'!AK50="нет данных",1,IF('Условный расчет данных'!AJ50&lt;&gt;"",1,0))</f>
        <v>0</v>
      </c>
      <c r="AJ47" s="42">
        <f>IF('Данные индикатора'!AL50="нет данных",1,IF('Условный расчет данных'!AK50&lt;&gt;"",1,0))</f>
        <v>0</v>
      </c>
      <c r="AK47" s="42">
        <f>IF('Данные индикатора'!AM50="нет данных",1,IF('Условный расчет данных'!AL50&lt;&gt;"",1,0))</f>
        <v>0</v>
      </c>
      <c r="AL47" s="42">
        <f>IF('Данные индикатора'!AN50="нет данных",1,IF('Условный расчет данных'!AM50&lt;&gt;"",1,0))</f>
        <v>0</v>
      </c>
      <c r="AM47" s="42">
        <f>IF('Данные индикатора'!AO50="нет данных",1,IF('Условный расчет данных'!AN50&lt;&gt;"",1,0))</f>
        <v>0</v>
      </c>
      <c r="AN47" s="42">
        <f>IF('Данные индикатора'!AP50="нет данных",1,IF('Условный расчет данных'!AO50&lt;&gt;"",1,0))</f>
        <v>0</v>
      </c>
      <c r="AO47" s="42">
        <f>IF('Данные индикатора'!AQ50="нет данных",1,IF('Условный расчет данных'!AS50&lt;&gt;"",1,0))</f>
        <v>0</v>
      </c>
      <c r="AP47" s="42">
        <f>IF('Данные индикатора'!AR50="нет данных",1,IF('Условный расчет данных'!AT50&lt;&gt;"",1,0))</f>
        <v>0</v>
      </c>
      <c r="AQ47" s="42">
        <f>IF('Данные индикатора'!AS50="нет данных",1,IF('Условный расчет данных'!AU50&lt;&gt;"",1,0))</f>
        <v>0</v>
      </c>
      <c r="AR47" s="42">
        <f>IF('Данные индикатора'!AT50="нет данных",1,IF('Условный расчет данных'!AS50&lt;&gt;"",1,0))</f>
        <v>0</v>
      </c>
      <c r="AS47" s="42">
        <f>IF('Данные индикатора'!AU50="нет данных",1,IF('Условный расчет данных'!AT50&lt;&gt;"",1,0))</f>
        <v>0</v>
      </c>
      <c r="AT47" s="42">
        <f>IF('Данные индикатора'!AV50="нет данных",1,IF('Условный расчет данных'!AU50&lt;&gt;"",1,0))</f>
        <v>0</v>
      </c>
      <c r="AU47" s="42">
        <f>IF('Данные индикатора'!AW50="нет данных",1,IF('Условный расчет данных'!AV50&lt;&gt;"",1,0))</f>
        <v>0</v>
      </c>
      <c r="AV47" s="42">
        <f>IF('Данные индикатора'!AX50="нет данных",1,IF('Условный расчет данных'!AW50&lt;&gt;"",1,0))</f>
        <v>0</v>
      </c>
      <c r="AW47" s="42">
        <f>IF('Данные индикатора'!AY50="нет данных",1,IF('Условный расчет данных'!AX50&lt;&gt;"",1,0))</f>
        <v>0</v>
      </c>
      <c r="AX47" s="42">
        <f>IF('Данные индикатора'!AZ50="нет данных",1,IF('Условный расчет данных'!AY50&lt;&gt;"",1,0))</f>
        <v>0</v>
      </c>
      <c r="AY47" s="42">
        <f>IF('Данные индикатора'!BA50="нет данных",1,IF('Условный расчет данных'!AZ50&lt;&gt;"",1,0))</f>
        <v>0</v>
      </c>
      <c r="AZ47" s="42">
        <f>IF('Данные индикатора'!BB50="нет данных",1,IF('Условный расчет данных'!BA50&lt;&gt;"",1,0))</f>
        <v>0</v>
      </c>
      <c r="BA47" s="42">
        <f>IF('Данные индикатора'!BC50="нет данных",1,IF('Условный расчет данных'!BB50&lt;&gt;"",1,0))</f>
        <v>0</v>
      </c>
      <c r="BB47" s="42">
        <f>IF('Данные индикатора'!BD50="нет данных",1,IF('Условный расчет данных'!BC50&lt;&gt;"",1,0))</f>
        <v>0</v>
      </c>
      <c r="BC47" s="42">
        <f>IF('Данные индикатора'!BE50="нет данных",1,IF('Условный расчет данных'!BD50&lt;&gt;"",1,0))</f>
        <v>0</v>
      </c>
      <c r="BD47" s="42">
        <f>IF('Данные индикатора'!BF50="нет данных",1,IF('Условный расчет данных'!BE50&lt;&gt;"",1,0))</f>
        <v>0</v>
      </c>
      <c r="BE47" s="42">
        <f>IF('Данные индикатора'!BG50="нет данных",1,IF('Условный расчет данных'!BF50&lt;&gt;"",1,0))</f>
        <v>0</v>
      </c>
      <c r="BF47" s="42">
        <f>IF('Данные индикатора'!BH50="нет данных",1,IF('Условный расчет данных'!BG50&lt;&gt;"",1,0))</f>
        <v>0</v>
      </c>
      <c r="BG47" s="42">
        <f>IF('Данные индикатора'!BI50="нет данных",1,IF('Условный расчет данных'!BH50&lt;&gt;"",1,0))</f>
        <v>0</v>
      </c>
      <c r="BH47" s="42">
        <f>IF('Данные индикатора'!BJ50="нет данных",1,IF('Условный расчет данных'!BI50&lt;&gt;"",1,0))</f>
        <v>0</v>
      </c>
      <c r="BI47" s="42">
        <f>IF('Данные индикатора'!BK50="нет данных",1,IF('Условный расчет данных'!BJ50&lt;&gt;"",1,0))</f>
        <v>0</v>
      </c>
      <c r="BJ47" s="42">
        <f>IF('Данные индикатора'!BL50="нет данных",1,IF('Условный расчет данных'!BK50&lt;&gt;"",1,0))</f>
        <v>0</v>
      </c>
      <c r="BK47" s="4">
        <f t="shared" si="2"/>
        <v>1</v>
      </c>
      <c r="BL47" s="44">
        <f t="shared" si="3"/>
        <v>1.8518518518518517E-2</v>
      </c>
    </row>
    <row r="48" spans="1:64" x14ac:dyDescent="0.25">
      <c r="A48" s="30" t="s">
        <v>95</v>
      </c>
      <c r="B48" s="42">
        <f>IF('Данные индикатора'!D51="нет данных",1,IF('Условный расчет данных'!C51&lt;&gt;"",1,0))</f>
        <v>0</v>
      </c>
      <c r="C48" s="42">
        <f>IF('Данные индикатора'!E51="нет данных",1,IF('Условный расчет данных'!D51&lt;&gt;"",1,0))</f>
        <v>0</v>
      </c>
      <c r="D48" s="42">
        <f>IF('Данные индикатора'!F51="нет данных",1,IF('Условный расчет данных'!E51&lt;&gt;"",1,0))</f>
        <v>0</v>
      </c>
      <c r="E48" s="42">
        <f>IF('Данные индикатора'!G51="нет данных",1,IF('Условный расчет данных'!F51&lt;&gt;"",1,0))</f>
        <v>0</v>
      </c>
      <c r="F48" s="42">
        <f>IF('Данные индикатора'!H51="нет данных",1,IF('Условный расчет данных'!G51&lt;&gt;"",1,0))</f>
        <v>0</v>
      </c>
      <c r="G48" s="42">
        <f>IF('Данные индикатора'!I51="нет данных",1,IF('Условный расчет данных'!H51&lt;&gt;"",1,0))</f>
        <v>0</v>
      </c>
      <c r="H48" s="42">
        <f>IF('Данные индикатора'!J51="нет данных",1,IF('Условный расчет данных'!I51&lt;&gt;"",1,0))</f>
        <v>1</v>
      </c>
      <c r="I48" s="42">
        <f>IF('Данные индикатора'!K51="нет данных",1,IF('Условный расчет данных'!J51&lt;&gt;"",1,0))</f>
        <v>0</v>
      </c>
      <c r="J48" s="42">
        <f>IF('Данные индикатора'!L51="нет данных",1,IF('Условный расчет данных'!K51&lt;&gt;"",1,0))</f>
        <v>0</v>
      </c>
      <c r="K48" s="42">
        <f>IF('Данные индикатора'!M51="нет данных",1,IF('Условный расчет данных'!L51&lt;&gt;"",1,0))</f>
        <v>0</v>
      </c>
      <c r="L48" s="42">
        <f>IF('Данные индикатора'!N51="нет данных",1,IF('Условный расчет данных'!M51&lt;&gt;"",1,0))</f>
        <v>0</v>
      </c>
      <c r="M48" s="42">
        <f>IF('Данные индикатора'!O51="нет данных",1,IF('Условный расчет данных'!N51&lt;&gt;"",1,0))</f>
        <v>0</v>
      </c>
      <c r="N48" s="42">
        <f>IF('Данные индикатора'!P51="нет данных",1,IF('Условный расчет данных'!O51&lt;&gt;"",1,0))</f>
        <v>0</v>
      </c>
      <c r="O48" s="42">
        <f>IF('Данные индикатора'!Q51="нет данных",1,IF('Условный расчет данных'!P51&lt;&gt;"",1,0))</f>
        <v>0</v>
      </c>
      <c r="P48" s="42">
        <f>IF('Данные индикатора'!R51="нет данных",1,IF('Условный расчет данных'!Q51&lt;&gt;"",1,0))</f>
        <v>0</v>
      </c>
      <c r="Q48" s="42">
        <f>IF('Данные индикатора'!S51="нет данных",1,IF('Условный расчет данных'!R51&lt;&gt;"",1,0))</f>
        <v>0</v>
      </c>
      <c r="R48" s="42">
        <f>IF('Данные индикатора'!T51="нет данных",1,IF('Условный расчет данных'!S51&lt;&gt;"",1,0))</f>
        <v>0</v>
      </c>
      <c r="S48" s="42">
        <f>IF('Данные индикатора'!U51="нет данных",1,IF('Условный расчет данных'!T51&lt;&gt;"",1,0))</f>
        <v>0</v>
      </c>
      <c r="T48" s="42">
        <f>IF('Данные индикатора'!V51="нет данных",1,IF('Условный расчет данных'!U51&lt;&gt;"",1,0))</f>
        <v>0</v>
      </c>
      <c r="U48" s="42">
        <f>IF('Данные индикатора'!W51="нет данных",1,IF('Условный расчет данных'!V51&lt;&gt;"",1,0))</f>
        <v>0</v>
      </c>
      <c r="V48" s="42">
        <f>IF('Данные индикатора'!X51="нет данных",1,IF('Условный расчет данных'!W51&lt;&gt;"",1,0))</f>
        <v>0</v>
      </c>
      <c r="W48" s="42">
        <f>IF('Данные индикатора'!Y51="нет данных",1,IF('Условный расчет данных'!X51&lt;&gt;"",1,0))</f>
        <v>0</v>
      </c>
      <c r="X48" s="42">
        <f>IF('Данные индикатора'!Z51="нет данных",1,IF('Условный расчет данных'!Y51&lt;&gt;"",1,0))</f>
        <v>0</v>
      </c>
      <c r="Y48" s="42">
        <f>IF('Данные индикатора'!AA51="нет данных",1,IF('Условный расчет данных'!Z51&lt;&gt;"",1,0))</f>
        <v>0</v>
      </c>
      <c r="Z48" s="42">
        <f>IF('Данные индикатора'!AB51="нет данных",1,IF('Условный расчет данных'!AA51&lt;&gt;"",1,0))</f>
        <v>0</v>
      </c>
      <c r="AA48" s="42">
        <f>IF('Данные индикатора'!AC51="нет данных",1,IF('Условный расчет данных'!AB51&lt;&gt;"",1,0))</f>
        <v>0</v>
      </c>
      <c r="AB48" s="42">
        <f>IF('Данные индикатора'!AD51="нет данных",1,IF('Условный расчет данных'!AC51&lt;&gt;"",1,0))</f>
        <v>0</v>
      </c>
      <c r="AC48" s="42">
        <f>IF('Данные индикатора'!AE51="нет данных",1,IF('Условный расчет данных'!AD51&lt;&gt;"",1,0))</f>
        <v>0</v>
      </c>
      <c r="AD48" s="42">
        <f>IF('Данные индикатора'!AF51="нет данных",1,IF('Условный расчет данных'!AE51&lt;&gt;"",1,0))</f>
        <v>0</v>
      </c>
      <c r="AE48" s="42">
        <f>IF('Данные индикатора'!AG51="нет данных",1,IF('Условный расчет данных'!AF51&lt;&gt;"",1,0))</f>
        <v>0</v>
      </c>
      <c r="AF48" s="42">
        <f>IF('Данные индикатора'!AH51="нет данных",1,IF('Условный расчет данных'!AG51&lt;&gt;"",1,0))</f>
        <v>0</v>
      </c>
      <c r="AG48" s="42">
        <f>IF('Данные индикатора'!AI51="нет данных",1,IF('Условный расчет данных'!AH51&lt;&gt;"",1,0))</f>
        <v>0</v>
      </c>
      <c r="AH48" s="42">
        <f>IF('Данные индикатора'!AJ51="нет данных",1,IF('Условный расчет данных'!AI51&lt;&gt;"",1,0))</f>
        <v>0</v>
      </c>
      <c r="AI48" s="42">
        <f>IF('Данные индикатора'!AK51="нет данных",1,IF('Условный расчет данных'!AJ51&lt;&gt;"",1,0))</f>
        <v>0</v>
      </c>
      <c r="AJ48" s="42">
        <f>IF('Данные индикатора'!AL51="нет данных",1,IF('Условный расчет данных'!AK51&lt;&gt;"",1,0))</f>
        <v>0</v>
      </c>
      <c r="AK48" s="42">
        <f>IF('Данные индикатора'!AM51="нет данных",1,IF('Условный расчет данных'!AL51&lt;&gt;"",1,0))</f>
        <v>0</v>
      </c>
      <c r="AL48" s="42">
        <f>IF('Данные индикатора'!AN51="нет данных",1,IF('Условный расчет данных'!AM51&lt;&gt;"",1,0))</f>
        <v>0</v>
      </c>
      <c r="AM48" s="42">
        <f>IF('Данные индикатора'!AO51="нет данных",1,IF('Условный расчет данных'!AN51&lt;&gt;"",1,0))</f>
        <v>0</v>
      </c>
      <c r="AN48" s="42">
        <f>IF('Данные индикатора'!AP51="нет данных",1,IF('Условный расчет данных'!AO51&lt;&gt;"",1,0))</f>
        <v>0</v>
      </c>
      <c r="AO48" s="42">
        <f>IF('Данные индикатора'!AQ51="нет данных",1,IF('Условный расчет данных'!AS51&lt;&gt;"",1,0))</f>
        <v>0</v>
      </c>
      <c r="AP48" s="42">
        <f>IF('Данные индикатора'!AR51="нет данных",1,IF('Условный расчет данных'!AT51&lt;&gt;"",1,0))</f>
        <v>0</v>
      </c>
      <c r="AQ48" s="42">
        <f>IF('Данные индикатора'!AS51="нет данных",1,IF('Условный расчет данных'!AU51&lt;&gt;"",1,0))</f>
        <v>0</v>
      </c>
      <c r="AR48" s="42">
        <f>IF('Данные индикатора'!AT51="нет данных",1,IF('Условный расчет данных'!AS51&lt;&gt;"",1,0))</f>
        <v>0</v>
      </c>
      <c r="AS48" s="42">
        <f>IF('Данные индикатора'!AU51="нет данных",1,IF('Условный расчет данных'!AT51&lt;&gt;"",1,0))</f>
        <v>0</v>
      </c>
      <c r="AT48" s="42">
        <f>IF('Данные индикатора'!AV51="нет данных",1,IF('Условный расчет данных'!AU51&lt;&gt;"",1,0))</f>
        <v>0</v>
      </c>
      <c r="AU48" s="42">
        <f>IF('Данные индикатора'!AW51="нет данных",1,IF('Условный расчет данных'!AV51&lt;&gt;"",1,0))</f>
        <v>0</v>
      </c>
      <c r="AV48" s="42">
        <f>IF('Данные индикатора'!AX51="нет данных",1,IF('Условный расчет данных'!AW51&lt;&gt;"",1,0))</f>
        <v>0</v>
      </c>
      <c r="AW48" s="42">
        <f>IF('Данные индикатора'!AY51="нет данных",1,IF('Условный расчет данных'!AX51&lt;&gt;"",1,0))</f>
        <v>0</v>
      </c>
      <c r="AX48" s="42">
        <f>IF('Данные индикатора'!AZ51="нет данных",1,IF('Условный расчет данных'!AY51&lt;&gt;"",1,0))</f>
        <v>0</v>
      </c>
      <c r="AY48" s="42">
        <f>IF('Данные индикатора'!BA51="нет данных",1,IF('Условный расчет данных'!AZ51&lt;&gt;"",1,0))</f>
        <v>0</v>
      </c>
      <c r="AZ48" s="42">
        <f>IF('Данные индикатора'!BB51="нет данных",1,IF('Условный расчет данных'!BA51&lt;&gt;"",1,0))</f>
        <v>0</v>
      </c>
      <c r="BA48" s="42">
        <f>IF('Данные индикатора'!BC51="нет данных",1,IF('Условный расчет данных'!BB51&lt;&gt;"",1,0))</f>
        <v>0</v>
      </c>
      <c r="BB48" s="42">
        <f>IF('Данные индикатора'!BD51="нет данных",1,IF('Условный расчет данных'!BC51&lt;&gt;"",1,0))</f>
        <v>0</v>
      </c>
      <c r="BC48" s="42">
        <f>IF('Данные индикатора'!BE51="нет данных",1,IF('Условный расчет данных'!BD51&lt;&gt;"",1,0))</f>
        <v>0</v>
      </c>
      <c r="BD48" s="42">
        <f>IF('Данные индикатора'!BF51="нет данных",1,IF('Условный расчет данных'!BE51&lt;&gt;"",1,0))</f>
        <v>0</v>
      </c>
      <c r="BE48" s="42">
        <f>IF('Данные индикатора'!BG51="нет данных",1,IF('Условный расчет данных'!BF51&lt;&gt;"",1,0))</f>
        <v>0</v>
      </c>
      <c r="BF48" s="42">
        <f>IF('Данные индикатора'!BH51="нет данных",1,IF('Условный расчет данных'!BG51&lt;&gt;"",1,0))</f>
        <v>0</v>
      </c>
      <c r="BG48" s="42">
        <f>IF('Данные индикатора'!BI51="нет данных",1,IF('Условный расчет данных'!BH51&lt;&gt;"",1,0))</f>
        <v>0</v>
      </c>
      <c r="BH48" s="42">
        <f>IF('Данные индикатора'!BJ51="нет данных",1,IF('Условный расчет данных'!BI51&lt;&gt;"",1,0))</f>
        <v>0</v>
      </c>
      <c r="BI48" s="42">
        <f>IF('Данные индикатора'!BK51="нет данных",1,IF('Условный расчет данных'!BJ51&lt;&gt;"",1,0))</f>
        <v>0</v>
      </c>
      <c r="BJ48" s="42">
        <f>IF('Данные индикатора'!BL51="нет данных",1,IF('Условный расчет данных'!BK51&lt;&gt;"",1,0))</f>
        <v>0</v>
      </c>
      <c r="BK48" s="4">
        <f t="shared" si="2"/>
        <v>1</v>
      </c>
      <c r="BL48" s="44">
        <f t="shared" si="3"/>
        <v>1.8518518518518517E-2</v>
      </c>
    </row>
    <row r="49" spans="1:64" x14ac:dyDescent="0.25">
      <c r="A49" s="30" t="s">
        <v>97</v>
      </c>
      <c r="B49" s="42">
        <f>IF('Данные индикатора'!D52="нет данных",1,IF('Условный расчет данных'!C52&lt;&gt;"",1,0))</f>
        <v>0</v>
      </c>
      <c r="C49" s="42">
        <f>IF('Данные индикатора'!E52="нет данных",1,IF('Условный расчет данных'!D52&lt;&gt;"",1,0))</f>
        <v>0</v>
      </c>
      <c r="D49" s="42">
        <f>IF('Данные индикатора'!F52="нет данных",1,IF('Условный расчет данных'!E52&lt;&gt;"",1,0))</f>
        <v>0</v>
      </c>
      <c r="E49" s="42">
        <f>IF('Данные индикатора'!G52="нет данных",1,IF('Условный расчет данных'!F52&lt;&gt;"",1,0))</f>
        <v>0</v>
      </c>
      <c r="F49" s="42">
        <f>IF('Данные индикатора'!H52="нет данных",1,IF('Условный расчет данных'!G52&lt;&gt;"",1,0))</f>
        <v>0</v>
      </c>
      <c r="G49" s="42">
        <f>IF('Данные индикатора'!I52="нет данных",1,IF('Условный расчет данных'!H52&lt;&gt;"",1,0))</f>
        <v>0</v>
      </c>
      <c r="H49" s="42">
        <f>IF('Данные индикатора'!J52="нет данных",1,IF('Условный расчет данных'!I52&lt;&gt;"",1,0))</f>
        <v>1</v>
      </c>
      <c r="I49" s="42">
        <f>IF('Данные индикатора'!K52="нет данных",1,IF('Условный расчет данных'!J52&lt;&gt;"",1,0))</f>
        <v>0</v>
      </c>
      <c r="J49" s="42">
        <f>IF('Данные индикатора'!L52="нет данных",1,IF('Условный расчет данных'!K52&lt;&gt;"",1,0))</f>
        <v>0</v>
      </c>
      <c r="K49" s="42">
        <f>IF('Данные индикатора'!M52="нет данных",1,IF('Условный расчет данных'!L52&lt;&gt;"",1,0))</f>
        <v>0</v>
      </c>
      <c r="L49" s="42">
        <f>IF('Данные индикатора'!N52="нет данных",1,IF('Условный расчет данных'!M52&lt;&gt;"",1,0))</f>
        <v>0</v>
      </c>
      <c r="M49" s="42">
        <f>IF('Данные индикатора'!O52="нет данных",1,IF('Условный расчет данных'!N52&lt;&gt;"",1,0))</f>
        <v>0</v>
      </c>
      <c r="N49" s="42">
        <f>IF('Данные индикатора'!P52="нет данных",1,IF('Условный расчет данных'!O52&lt;&gt;"",1,0))</f>
        <v>0</v>
      </c>
      <c r="O49" s="42">
        <f>IF('Данные индикатора'!Q52="нет данных",1,IF('Условный расчет данных'!P52&lt;&gt;"",1,0))</f>
        <v>0</v>
      </c>
      <c r="P49" s="42">
        <f>IF('Данные индикатора'!R52="нет данных",1,IF('Условный расчет данных'!Q52&lt;&gt;"",1,0))</f>
        <v>0</v>
      </c>
      <c r="Q49" s="42">
        <f>IF('Данные индикатора'!S52="нет данных",1,IF('Условный расчет данных'!R52&lt;&gt;"",1,0))</f>
        <v>0</v>
      </c>
      <c r="R49" s="42">
        <f>IF('Данные индикатора'!T52="нет данных",1,IF('Условный расчет данных'!S52&lt;&gt;"",1,0))</f>
        <v>0</v>
      </c>
      <c r="S49" s="42">
        <f>IF('Данные индикатора'!U52="нет данных",1,IF('Условный расчет данных'!T52&lt;&gt;"",1,0))</f>
        <v>0</v>
      </c>
      <c r="T49" s="42">
        <f>IF('Данные индикатора'!V52="нет данных",1,IF('Условный расчет данных'!U52&lt;&gt;"",1,0))</f>
        <v>0</v>
      </c>
      <c r="U49" s="42">
        <f>IF('Данные индикатора'!W52="нет данных",1,IF('Условный расчет данных'!V52&lt;&gt;"",1,0))</f>
        <v>0</v>
      </c>
      <c r="V49" s="42">
        <f>IF('Данные индикатора'!X52="нет данных",1,IF('Условный расчет данных'!W52&lt;&gt;"",1,0))</f>
        <v>0</v>
      </c>
      <c r="W49" s="42">
        <f>IF('Данные индикатора'!Y52="нет данных",1,IF('Условный расчет данных'!X52&lt;&gt;"",1,0))</f>
        <v>0</v>
      </c>
      <c r="X49" s="42">
        <f>IF('Данные индикатора'!Z52="нет данных",1,IF('Условный расчет данных'!Y52&lt;&gt;"",1,0))</f>
        <v>0</v>
      </c>
      <c r="Y49" s="42">
        <f>IF('Данные индикатора'!AA52="нет данных",1,IF('Условный расчет данных'!Z52&lt;&gt;"",1,0))</f>
        <v>0</v>
      </c>
      <c r="Z49" s="42">
        <f>IF('Данные индикатора'!AB52="нет данных",1,IF('Условный расчет данных'!AA52&lt;&gt;"",1,0))</f>
        <v>0</v>
      </c>
      <c r="AA49" s="42">
        <f>IF('Данные индикатора'!AC52="нет данных",1,IF('Условный расчет данных'!AB52&lt;&gt;"",1,0))</f>
        <v>0</v>
      </c>
      <c r="AB49" s="42">
        <f>IF('Данные индикатора'!AD52="нет данных",1,IF('Условный расчет данных'!AC52&lt;&gt;"",1,0))</f>
        <v>0</v>
      </c>
      <c r="AC49" s="42">
        <f>IF('Данные индикатора'!AE52="нет данных",1,IF('Условный расчет данных'!AD52&lt;&gt;"",1,0))</f>
        <v>0</v>
      </c>
      <c r="AD49" s="42">
        <f>IF('Данные индикатора'!AF52="нет данных",1,IF('Условный расчет данных'!AE52&lt;&gt;"",1,0))</f>
        <v>0</v>
      </c>
      <c r="AE49" s="42">
        <f>IF('Данные индикатора'!AG52="нет данных",1,IF('Условный расчет данных'!AF52&lt;&gt;"",1,0))</f>
        <v>0</v>
      </c>
      <c r="AF49" s="42">
        <f>IF('Данные индикатора'!AH52="нет данных",1,IF('Условный расчет данных'!AG52&lt;&gt;"",1,0))</f>
        <v>0</v>
      </c>
      <c r="AG49" s="42">
        <f>IF('Данные индикатора'!AI52="нет данных",1,IF('Условный расчет данных'!AH52&lt;&gt;"",1,0))</f>
        <v>0</v>
      </c>
      <c r="AH49" s="42">
        <f>IF('Данные индикатора'!AJ52="нет данных",1,IF('Условный расчет данных'!AI52&lt;&gt;"",1,0))</f>
        <v>0</v>
      </c>
      <c r="AI49" s="42">
        <f>IF('Данные индикатора'!AK52="нет данных",1,IF('Условный расчет данных'!AJ52&lt;&gt;"",1,0))</f>
        <v>0</v>
      </c>
      <c r="AJ49" s="42">
        <f>IF('Данные индикатора'!AL52="нет данных",1,IF('Условный расчет данных'!AK52&lt;&gt;"",1,0))</f>
        <v>0</v>
      </c>
      <c r="AK49" s="42">
        <f>IF('Данные индикатора'!AM52="нет данных",1,IF('Условный расчет данных'!AL52&lt;&gt;"",1,0))</f>
        <v>0</v>
      </c>
      <c r="AL49" s="42">
        <f>IF('Данные индикатора'!AN52="нет данных",1,IF('Условный расчет данных'!AM52&lt;&gt;"",1,0))</f>
        <v>0</v>
      </c>
      <c r="AM49" s="42">
        <f>IF('Данные индикатора'!AO52="нет данных",1,IF('Условный расчет данных'!AN52&lt;&gt;"",1,0))</f>
        <v>0</v>
      </c>
      <c r="AN49" s="42">
        <f>IF('Данные индикатора'!AP52="нет данных",1,IF('Условный расчет данных'!AO52&lt;&gt;"",1,0))</f>
        <v>0</v>
      </c>
      <c r="AO49" s="42">
        <f>IF('Данные индикатора'!AQ52="нет данных",1,IF('Условный расчет данных'!AS52&lt;&gt;"",1,0))</f>
        <v>0</v>
      </c>
      <c r="AP49" s="42">
        <f>IF('Данные индикатора'!AR52="нет данных",1,IF('Условный расчет данных'!AT52&lt;&gt;"",1,0))</f>
        <v>0</v>
      </c>
      <c r="AQ49" s="42">
        <f>IF('Данные индикатора'!AS52="нет данных",1,IF('Условный расчет данных'!AU52&lt;&gt;"",1,0))</f>
        <v>0</v>
      </c>
      <c r="AR49" s="42">
        <f>IF('Данные индикатора'!AT52="нет данных",1,IF('Условный расчет данных'!AS52&lt;&gt;"",1,0))</f>
        <v>0</v>
      </c>
      <c r="AS49" s="42">
        <f>IF('Данные индикатора'!AU52="нет данных",1,IF('Условный расчет данных'!AT52&lt;&gt;"",1,0))</f>
        <v>0</v>
      </c>
      <c r="AT49" s="42">
        <f>IF('Данные индикатора'!AV52="нет данных",1,IF('Условный расчет данных'!AU52&lt;&gt;"",1,0))</f>
        <v>0</v>
      </c>
      <c r="AU49" s="42">
        <f>IF('Данные индикатора'!AW52="нет данных",1,IF('Условный расчет данных'!AV52&lt;&gt;"",1,0))</f>
        <v>0</v>
      </c>
      <c r="AV49" s="42">
        <f>IF('Данные индикатора'!AX52="нет данных",1,IF('Условный расчет данных'!AW52&lt;&gt;"",1,0))</f>
        <v>0</v>
      </c>
      <c r="AW49" s="42">
        <f>IF('Данные индикатора'!AY52="нет данных",1,IF('Условный расчет данных'!AX52&lt;&gt;"",1,0))</f>
        <v>0</v>
      </c>
      <c r="AX49" s="42">
        <f>IF('Данные индикатора'!AZ52="нет данных",1,IF('Условный расчет данных'!AY52&lt;&gt;"",1,0))</f>
        <v>0</v>
      </c>
      <c r="AY49" s="42">
        <f>IF('Данные индикатора'!BA52="нет данных",1,IF('Условный расчет данных'!AZ52&lt;&gt;"",1,0))</f>
        <v>0</v>
      </c>
      <c r="AZ49" s="42">
        <f>IF('Данные индикатора'!BB52="нет данных",1,IF('Условный расчет данных'!BA52&lt;&gt;"",1,0))</f>
        <v>0</v>
      </c>
      <c r="BA49" s="42">
        <f>IF('Данные индикатора'!BC52="нет данных",1,IF('Условный расчет данных'!BB52&lt;&gt;"",1,0))</f>
        <v>0</v>
      </c>
      <c r="BB49" s="42">
        <f>IF('Данные индикатора'!BD52="нет данных",1,IF('Условный расчет данных'!BC52&lt;&gt;"",1,0))</f>
        <v>0</v>
      </c>
      <c r="BC49" s="42">
        <f>IF('Данные индикатора'!BE52="нет данных",1,IF('Условный расчет данных'!BD52&lt;&gt;"",1,0))</f>
        <v>0</v>
      </c>
      <c r="BD49" s="42">
        <f>IF('Данные индикатора'!BF52="нет данных",1,IF('Условный расчет данных'!BE52&lt;&gt;"",1,0))</f>
        <v>0</v>
      </c>
      <c r="BE49" s="42">
        <f>IF('Данные индикатора'!BG52="нет данных",1,IF('Условный расчет данных'!BF52&lt;&gt;"",1,0))</f>
        <v>0</v>
      </c>
      <c r="BF49" s="42">
        <f>IF('Данные индикатора'!BH52="нет данных",1,IF('Условный расчет данных'!BG52&lt;&gt;"",1,0))</f>
        <v>0</v>
      </c>
      <c r="BG49" s="42">
        <f>IF('Данные индикатора'!BI52="нет данных",1,IF('Условный расчет данных'!BH52&lt;&gt;"",1,0))</f>
        <v>0</v>
      </c>
      <c r="BH49" s="42">
        <f>IF('Данные индикатора'!BJ52="нет данных",1,IF('Условный расчет данных'!BI52&lt;&gt;"",1,0))</f>
        <v>0</v>
      </c>
      <c r="BI49" s="42">
        <f>IF('Данные индикатора'!BK52="нет данных",1,IF('Условный расчет данных'!BJ52&lt;&gt;"",1,0))</f>
        <v>0</v>
      </c>
      <c r="BJ49" s="42">
        <f>IF('Данные индикатора'!BL52="нет данных",1,IF('Условный расчет данных'!BK52&lt;&gt;"",1,0))</f>
        <v>0</v>
      </c>
      <c r="BK49" s="4">
        <f t="shared" si="2"/>
        <v>1</v>
      </c>
      <c r="BL49" s="44">
        <f t="shared" si="3"/>
        <v>1.8518518518518517E-2</v>
      </c>
    </row>
    <row r="50" spans="1:64" x14ac:dyDescent="0.25">
      <c r="A50" s="30" t="s">
        <v>98</v>
      </c>
      <c r="B50" s="42">
        <f>IF('Данные индикатора'!D53="нет данных",1,IF('Условный расчет данных'!C53&lt;&gt;"",1,0))</f>
        <v>0</v>
      </c>
      <c r="C50" s="42">
        <f>IF('Данные индикатора'!E53="нет данных",1,IF('Условный расчет данных'!D53&lt;&gt;"",1,0))</f>
        <v>0</v>
      </c>
      <c r="D50" s="42">
        <f>IF('Данные индикатора'!F53="нет данных",1,IF('Условный расчет данных'!E53&lt;&gt;"",1,0))</f>
        <v>0</v>
      </c>
      <c r="E50" s="42">
        <f>IF('Данные индикатора'!G53="нет данных",1,IF('Условный расчет данных'!F53&lt;&gt;"",1,0))</f>
        <v>0</v>
      </c>
      <c r="F50" s="42">
        <f>IF('Данные индикатора'!H53="нет данных",1,IF('Условный расчет данных'!G53&lt;&gt;"",1,0))</f>
        <v>0</v>
      </c>
      <c r="G50" s="42">
        <f>IF('Данные индикатора'!I53="нет данных",1,IF('Условный расчет данных'!H53&lt;&gt;"",1,0))</f>
        <v>0</v>
      </c>
      <c r="H50" s="42">
        <f>IF('Данные индикатора'!J53="нет данных",1,IF('Условный расчет данных'!I53&lt;&gt;"",1,0))</f>
        <v>1</v>
      </c>
      <c r="I50" s="42">
        <f>IF('Данные индикатора'!K53="нет данных",1,IF('Условный расчет данных'!J53&lt;&gt;"",1,0))</f>
        <v>0</v>
      </c>
      <c r="J50" s="42">
        <f>IF('Данные индикатора'!L53="нет данных",1,IF('Условный расчет данных'!K53&lt;&gt;"",1,0))</f>
        <v>0</v>
      </c>
      <c r="K50" s="42">
        <f>IF('Данные индикатора'!M53="нет данных",1,IF('Условный расчет данных'!L53&lt;&gt;"",1,0))</f>
        <v>0</v>
      </c>
      <c r="L50" s="42">
        <f>IF('Данные индикатора'!N53="нет данных",1,IF('Условный расчет данных'!M53&lt;&gt;"",1,0))</f>
        <v>0</v>
      </c>
      <c r="M50" s="42">
        <f>IF('Данные индикатора'!O53="нет данных",1,IF('Условный расчет данных'!N53&lt;&gt;"",1,0))</f>
        <v>0</v>
      </c>
      <c r="N50" s="42">
        <f>IF('Данные индикатора'!P53="нет данных",1,IF('Условный расчет данных'!O53&lt;&gt;"",1,0))</f>
        <v>0</v>
      </c>
      <c r="O50" s="42">
        <f>IF('Данные индикатора'!Q53="нет данных",1,IF('Условный расчет данных'!P53&lt;&gt;"",1,0))</f>
        <v>0</v>
      </c>
      <c r="P50" s="42">
        <f>IF('Данные индикатора'!R53="нет данных",1,IF('Условный расчет данных'!Q53&lt;&gt;"",1,0))</f>
        <v>0</v>
      </c>
      <c r="Q50" s="42">
        <f>IF('Данные индикатора'!S53="нет данных",1,IF('Условный расчет данных'!R53&lt;&gt;"",1,0))</f>
        <v>0</v>
      </c>
      <c r="R50" s="42">
        <f>IF('Данные индикатора'!T53="нет данных",1,IF('Условный расчет данных'!S53&lt;&gt;"",1,0))</f>
        <v>0</v>
      </c>
      <c r="S50" s="42">
        <f>IF('Данные индикатора'!U53="нет данных",1,IF('Условный расчет данных'!T53&lt;&gt;"",1,0))</f>
        <v>0</v>
      </c>
      <c r="T50" s="42">
        <f>IF('Данные индикатора'!V53="нет данных",1,IF('Условный расчет данных'!U53&lt;&gt;"",1,0))</f>
        <v>0</v>
      </c>
      <c r="U50" s="42">
        <f>IF('Данные индикатора'!W53="нет данных",1,IF('Условный расчет данных'!V53&lt;&gt;"",1,0))</f>
        <v>0</v>
      </c>
      <c r="V50" s="42">
        <f>IF('Данные индикатора'!X53="нет данных",1,IF('Условный расчет данных'!W53&lt;&gt;"",1,0))</f>
        <v>0</v>
      </c>
      <c r="W50" s="42">
        <f>IF('Данные индикатора'!Y53="нет данных",1,IF('Условный расчет данных'!X53&lt;&gt;"",1,0))</f>
        <v>0</v>
      </c>
      <c r="X50" s="42">
        <f>IF('Данные индикатора'!Z53="нет данных",1,IF('Условный расчет данных'!Y53&lt;&gt;"",1,0))</f>
        <v>0</v>
      </c>
      <c r="Y50" s="42">
        <f>IF('Данные индикатора'!AA53="нет данных",1,IF('Условный расчет данных'!Z53&lt;&gt;"",1,0))</f>
        <v>0</v>
      </c>
      <c r="Z50" s="42">
        <f>IF('Данные индикатора'!AB53="нет данных",1,IF('Условный расчет данных'!AA53&lt;&gt;"",1,0))</f>
        <v>0</v>
      </c>
      <c r="AA50" s="42">
        <f>IF('Данные индикатора'!AC53="нет данных",1,IF('Условный расчет данных'!AB53&lt;&gt;"",1,0))</f>
        <v>0</v>
      </c>
      <c r="AB50" s="42">
        <f>IF('Данные индикатора'!AD53="нет данных",1,IF('Условный расчет данных'!AC53&lt;&gt;"",1,0))</f>
        <v>0</v>
      </c>
      <c r="AC50" s="42">
        <f>IF('Данные индикатора'!AE53="нет данных",1,IF('Условный расчет данных'!AD53&lt;&gt;"",1,0))</f>
        <v>0</v>
      </c>
      <c r="AD50" s="42">
        <f>IF('Данные индикатора'!AF53="нет данных",1,IF('Условный расчет данных'!AE53&lt;&gt;"",1,0))</f>
        <v>0</v>
      </c>
      <c r="AE50" s="42">
        <f>IF('Данные индикатора'!AG53="нет данных",1,IF('Условный расчет данных'!AF53&lt;&gt;"",1,0))</f>
        <v>0</v>
      </c>
      <c r="AF50" s="42">
        <f>IF('Данные индикатора'!AH53="нет данных",1,IF('Условный расчет данных'!AG53&lt;&gt;"",1,0))</f>
        <v>0</v>
      </c>
      <c r="AG50" s="42">
        <f>IF('Данные индикатора'!AI53="нет данных",1,IF('Условный расчет данных'!AH53&lt;&gt;"",1,0))</f>
        <v>0</v>
      </c>
      <c r="AH50" s="42">
        <f>IF('Данные индикатора'!AJ53="нет данных",1,IF('Условный расчет данных'!AI53&lt;&gt;"",1,0))</f>
        <v>0</v>
      </c>
      <c r="AI50" s="42">
        <f>IF('Данные индикатора'!AK53="нет данных",1,IF('Условный расчет данных'!AJ53&lt;&gt;"",1,0))</f>
        <v>0</v>
      </c>
      <c r="AJ50" s="42">
        <f>IF('Данные индикатора'!AL53="нет данных",1,IF('Условный расчет данных'!AK53&lt;&gt;"",1,0))</f>
        <v>0</v>
      </c>
      <c r="AK50" s="42">
        <f>IF('Данные индикатора'!AM53="нет данных",1,IF('Условный расчет данных'!AL53&lt;&gt;"",1,0))</f>
        <v>0</v>
      </c>
      <c r="AL50" s="42">
        <f>IF('Данные индикатора'!AN53="нет данных",1,IF('Условный расчет данных'!AM53&lt;&gt;"",1,0))</f>
        <v>0</v>
      </c>
      <c r="AM50" s="42">
        <f>IF('Данные индикатора'!AO53="нет данных",1,IF('Условный расчет данных'!AN53&lt;&gt;"",1,0))</f>
        <v>0</v>
      </c>
      <c r="AN50" s="42">
        <f>IF('Данные индикатора'!AP53="нет данных",1,IF('Условный расчет данных'!AO53&lt;&gt;"",1,0))</f>
        <v>0</v>
      </c>
      <c r="AO50" s="42">
        <f>IF('Данные индикатора'!AQ53="нет данных",1,IF('Условный расчет данных'!AS53&lt;&gt;"",1,0))</f>
        <v>0</v>
      </c>
      <c r="AP50" s="42">
        <f>IF('Данные индикатора'!AR53="нет данных",1,IF('Условный расчет данных'!AT53&lt;&gt;"",1,0))</f>
        <v>0</v>
      </c>
      <c r="AQ50" s="42">
        <f>IF('Данные индикатора'!AS53="нет данных",1,IF('Условный расчет данных'!AU53&lt;&gt;"",1,0))</f>
        <v>0</v>
      </c>
      <c r="AR50" s="42">
        <f>IF('Данные индикатора'!AT53="нет данных",1,IF('Условный расчет данных'!AS53&lt;&gt;"",1,0))</f>
        <v>0</v>
      </c>
      <c r="AS50" s="42">
        <f>IF('Данные индикатора'!AU53="нет данных",1,IF('Условный расчет данных'!AT53&lt;&gt;"",1,0))</f>
        <v>0</v>
      </c>
      <c r="AT50" s="42">
        <f>IF('Данные индикатора'!AV53="нет данных",1,IF('Условный расчет данных'!AU53&lt;&gt;"",1,0))</f>
        <v>0</v>
      </c>
      <c r="AU50" s="42">
        <f>IF('Данные индикатора'!AW53="нет данных",1,IF('Условный расчет данных'!AV53&lt;&gt;"",1,0))</f>
        <v>0</v>
      </c>
      <c r="AV50" s="42">
        <f>IF('Данные индикатора'!AX53="нет данных",1,IF('Условный расчет данных'!AW53&lt;&gt;"",1,0))</f>
        <v>0</v>
      </c>
      <c r="AW50" s="42">
        <f>IF('Данные индикатора'!AY53="нет данных",1,IF('Условный расчет данных'!AX53&lt;&gt;"",1,0))</f>
        <v>0</v>
      </c>
      <c r="AX50" s="42">
        <f>IF('Данные индикатора'!AZ53="нет данных",1,IF('Условный расчет данных'!AY53&lt;&gt;"",1,0))</f>
        <v>0</v>
      </c>
      <c r="AY50" s="42">
        <f>IF('Данные индикатора'!BA53="нет данных",1,IF('Условный расчет данных'!AZ53&lt;&gt;"",1,0))</f>
        <v>0</v>
      </c>
      <c r="AZ50" s="42">
        <f>IF('Данные индикатора'!BB53="нет данных",1,IF('Условный расчет данных'!BA53&lt;&gt;"",1,0))</f>
        <v>0</v>
      </c>
      <c r="BA50" s="42">
        <f>IF('Данные индикатора'!BC53="нет данных",1,IF('Условный расчет данных'!BB53&lt;&gt;"",1,0))</f>
        <v>0</v>
      </c>
      <c r="BB50" s="42">
        <f>IF('Данные индикатора'!BD53="нет данных",1,IF('Условный расчет данных'!BC53&lt;&gt;"",1,0))</f>
        <v>0</v>
      </c>
      <c r="BC50" s="42">
        <f>IF('Данные индикатора'!BE53="нет данных",1,IF('Условный расчет данных'!BD53&lt;&gt;"",1,0))</f>
        <v>0</v>
      </c>
      <c r="BD50" s="42">
        <f>IF('Данные индикатора'!BF53="нет данных",1,IF('Условный расчет данных'!BE53&lt;&gt;"",1,0))</f>
        <v>0</v>
      </c>
      <c r="BE50" s="42">
        <f>IF('Данные индикатора'!BG53="нет данных",1,IF('Условный расчет данных'!BF53&lt;&gt;"",1,0))</f>
        <v>0</v>
      </c>
      <c r="BF50" s="42">
        <f>IF('Данные индикатора'!BH53="нет данных",1,IF('Условный расчет данных'!BG53&lt;&gt;"",1,0))</f>
        <v>0</v>
      </c>
      <c r="BG50" s="42">
        <f>IF('Данные индикатора'!BI53="нет данных",1,IF('Условный расчет данных'!BH53&lt;&gt;"",1,0))</f>
        <v>0</v>
      </c>
      <c r="BH50" s="42">
        <f>IF('Данные индикатора'!BJ53="нет данных",1,IF('Условный расчет данных'!BI53&lt;&gt;"",1,0))</f>
        <v>0</v>
      </c>
      <c r="BI50" s="42">
        <f>IF('Данные индикатора'!BK53="нет данных",1,IF('Условный расчет данных'!BJ53&lt;&gt;"",1,0))</f>
        <v>0</v>
      </c>
      <c r="BJ50" s="42">
        <f>IF('Данные индикатора'!BL53="нет данных",1,IF('Условный расчет данных'!BK53&lt;&gt;"",1,0))</f>
        <v>0</v>
      </c>
      <c r="BK50" s="4">
        <f t="shared" si="2"/>
        <v>1</v>
      </c>
      <c r="BL50" s="44">
        <f t="shared" si="3"/>
        <v>1.8518518518518517E-2</v>
      </c>
    </row>
    <row r="51" spans="1:64" x14ac:dyDescent="0.25">
      <c r="A51" s="30" t="s">
        <v>99</v>
      </c>
      <c r="B51" s="42">
        <f>IF('Данные индикатора'!D54="нет данных",1,IF('Условный расчет данных'!C54&lt;&gt;"",1,0))</f>
        <v>0</v>
      </c>
      <c r="C51" s="42">
        <f>IF('Данные индикатора'!E54="нет данных",1,IF('Условный расчет данных'!D54&lt;&gt;"",1,0))</f>
        <v>0</v>
      </c>
      <c r="D51" s="42">
        <f>IF('Данные индикатора'!F54="нет данных",1,IF('Условный расчет данных'!E54&lt;&gt;"",1,0))</f>
        <v>0</v>
      </c>
      <c r="E51" s="42">
        <f>IF('Данные индикатора'!G54="нет данных",1,IF('Условный расчет данных'!F54&lt;&gt;"",1,0))</f>
        <v>0</v>
      </c>
      <c r="F51" s="42">
        <f>IF('Данные индикатора'!H54="нет данных",1,IF('Условный расчет данных'!G54&lt;&gt;"",1,0))</f>
        <v>0</v>
      </c>
      <c r="G51" s="42">
        <f>IF('Данные индикатора'!I54="нет данных",1,IF('Условный расчет данных'!H54&lt;&gt;"",1,0))</f>
        <v>0</v>
      </c>
      <c r="H51" s="42">
        <f>IF('Данные индикатора'!J54="нет данных",1,IF('Условный расчет данных'!I54&lt;&gt;"",1,0))</f>
        <v>1</v>
      </c>
      <c r="I51" s="42">
        <f>IF('Данные индикатора'!K54="нет данных",1,IF('Условный расчет данных'!J54&lt;&gt;"",1,0))</f>
        <v>0</v>
      </c>
      <c r="J51" s="42">
        <f>IF('Данные индикатора'!L54="нет данных",1,IF('Условный расчет данных'!K54&lt;&gt;"",1,0))</f>
        <v>0</v>
      </c>
      <c r="K51" s="42">
        <f>IF('Данные индикатора'!M54="нет данных",1,IF('Условный расчет данных'!L54&lt;&gt;"",1,0))</f>
        <v>0</v>
      </c>
      <c r="L51" s="42">
        <f>IF('Данные индикатора'!N54="нет данных",1,IF('Условный расчет данных'!M54&lt;&gt;"",1,0))</f>
        <v>0</v>
      </c>
      <c r="M51" s="42">
        <f>IF('Данные индикатора'!O54="нет данных",1,IF('Условный расчет данных'!N54&lt;&gt;"",1,0))</f>
        <v>0</v>
      </c>
      <c r="N51" s="42">
        <f>IF('Данные индикатора'!P54="нет данных",1,IF('Условный расчет данных'!O54&lt;&gt;"",1,0))</f>
        <v>0</v>
      </c>
      <c r="O51" s="42">
        <f>IF('Данные индикатора'!Q54="нет данных",1,IF('Условный расчет данных'!P54&lt;&gt;"",1,0))</f>
        <v>0</v>
      </c>
      <c r="P51" s="42">
        <f>IF('Данные индикатора'!R54="нет данных",1,IF('Условный расчет данных'!Q54&lt;&gt;"",1,0))</f>
        <v>0</v>
      </c>
      <c r="Q51" s="42">
        <f>IF('Данные индикатора'!S54="нет данных",1,IF('Условный расчет данных'!R54&lt;&gt;"",1,0))</f>
        <v>0</v>
      </c>
      <c r="R51" s="42">
        <f>IF('Данные индикатора'!T54="нет данных",1,IF('Условный расчет данных'!S54&lt;&gt;"",1,0))</f>
        <v>0</v>
      </c>
      <c r="S51" s="42">
        <f>IF('Данные индикатора'!U54="нет данных",1,IF('Условный расчет данных'!T54&lt;&gt;"",1,0))</f>
        <v>0</v>
      </c>
      <c r="T51" s="42">
        <f>IF('Данные индикатора'!V54="нет данных",1,IF('Условный расчет данных'!U54&lt;&gt;"",1,0))</f>
        <v>0</v>
      </c>
      <c r="U51" s="42">
        <f>IF('Данные индикатора'!W54="нет данных",1,IF('Условный расчет данных'!V54&lt;&gt;"",1,0))</f>
        <v>0</v>
      </c>
      <c r="V51" s="42">
        <f>IF('Данные индикатора'!X54="нет данных",1,IF('Условный расчет данных'!W54&lt;&gt;"",1,0))</f>
        <v>0</v>
      </c>
      <c r="W51" s="42">
        <f>IF('Данные индикатора'!Y54="нет данных",1,IF('Условный расчет данных'!X54&lt;&gt;"",1,0))</f>
        <v>0</v>
      </c>
      <c r="X51" s="42">
        <f>IF('Данные индикатора'!Z54="нет данных",1,IF('Условный расчет данных'!Y54&lt;&gt;"",1,0))</f>
        <v>0</v>
      </c>
      <c r="Y51" s="42">
        <f>IF('Данные индикатора'!AA54="нет данных",1,IF('Условный расчет данных'!Z54&lt;&gt;"",1,0))</f>
        <v>0</v>
      </c>
      <c r="Z51" s="42">
        <f>IF('Данные индикатора'!AB54="нет данных",1,IF('Условный расчет данных'!AA54&lt;&gt;"",1,0))</f>
        <v>0</v>
      </c>
      <c r="AA51" s="42">
        <f>IF('Данные индикатора'!AC54="нет данных",1,IF('Условный расчет данных'!AB54&lt;&gt;"",1,0))</f>
        <v>0</v>
      </c>
      <c r="AB51" s="42">
        <f>IF('Данные индикатора'!AD54="нет данных",1,IF('Условный расчет данных'!AC54&lt;&gt;"",1,0))</f>
        <v>0</v>
      </c>
      <c r="AC51" s="42">
        <f>IF('Данные индикатора'!AE54="нет данных",1,IF('Условный расчет данных'!AD54&lt;&gt;"",1,0))</f>
        <v>0</v>
      </c>
      <c r="AD51" s="42">
        <f>IF('Данные индикатора'!AF54="нет данных",1,IF('Условный расчет данных'!AE54&lt;&gt;"",1,0))</f>
        <v>0</v>
      </c>
      <c r="AE51" s="42">
        <f>IF('Данные индикатора'!AG54="нет данных",1,IF('Условный расчет данных'!AF54&lt;&gt;"",1,0))</f>
        <v>0</v>
      </c>
      <c r="AF51" s="42">
        <f>IF('Данные индикатора'!AH54="нет данных",1,IF('Условный расчет данных'!AG54&lt;&gt;"",1,0))</f>
        <v>0</v>
      </c>
      <c r="AG51" s="42">
        <f>IF('Данные индикатора'!AI54="нет данных",1,IF('Условный расчет данных'!AH54&lt;&gt;"",1,0))</f>
        <v>0</v>
      </c>
      <c r="AH51" s="42">
        <f>IF('Данные индикатора'!AJ54="нет данных",1,IF('Условный расчет данных'!AI54&lt;&gt;"",1,0))</f>
        <v>0</v>
      </c>
      <c r="AI51" s="42">
        <f>IF('Данные индикатора'!AK54="нет данных",1,IF('Условный расчет данных'!AJ54&lt;&gt;"",1,0))</f>
        <v>0</v>
      </c>
      <c r="AJ51" s="42">
        <f>IF('Данные индикатора'!AL54="нет данных",1,IF('Условный расчет данных'!AK54&lt;&gt;"",1,0))</f>
        <v>0</v>
      </c>
      <c r="AK51" s="42">
        <f>IF('Данные индикатора'!AM54="нет данных",1,IF('Условный расчет данных'!AL54&lt;&gt;"",1,0))</f>
        <v>0</v>
      </c>
      <c r="AL51" s="42">
        <f>IF('Данные индикатора'!AN54="нет данных",1,IF('Условный расчет данных'!AM54&lt;&gt;"",1,0))</f>
        <v>0</v>
      </c>
      <c r="AM51" s="42">
        <f>IF('Данные индикатора'!AO54="нет данных",1,IF('Условный расчет данных'!AN54&lt;&gt;"",1,0))</f>
        <v>0</v>
      </c>
      <c r="AN51" s="42">
        <f>IF('Данные индикатора'!AP54="нет данных",1,IF('Условный расчет данных'!AO54&lt;&gt;"",1,0))</f>
        <v>0</v>
      </c>
      <c r="AO51" s="42">
        <f>IF('Данные индикатора'!AQ54="нет данных",1,IF('Условный расчет данных'!AS54&lt;&gt;"",1,0))</f>
        <v>0</v>
      </c>
      <c r="AP51" s="42">
        <f>IF('Данные индикатора'!AR54="нет данных",1,IF('Условный расчет данных'!AT54&lt;&gt;"",1,0))</f>
        <v>0</v>
      </c>
      <c r="AQ51" s="42">
        <f>IF('Данные индикатора'!AS54="нет данных",1,IF('Условный расчет данных'!AU54&lt;&gt;"",1,0))</f>
        <v>0</v>
      </c>
      <c r="AR51" s="42">
        <f>IF('Данные индикатора'!AT54="нет данных",1,IF('Условный расчет данных'!AS54&lt;&gt;"",1,0))</f>
        <v>0</v>
      </c>
      <c r="AS51" s="42">
        <f>IF('Данные индикатора'!AU54="нет данных",1,IF('Условный расчет данных'!AT54&lt;&gt;"",1,0))</f>
        <v>0</v>
      </c>
      <c r="AT51" s="42">
        <f>IF('Данные индикатора'!AV54="нет данных",1,IF('Условный расчет данных'!AU54&lt;&gt;"",1,0))</f>
        <v>0</v>
      </c>
      <c r="AU51" s="42">
        <f>IF('Данные индикатора'!AW54="нет данных",1,IF('Условный расчет данных'!AV54&lt;&gt;"",1,0))</f>
        <v>0</v>
      </c>
      <c r="AV51" s="42">
        <f>IF('Данные индикатора'!AX54="нет данных",1,IF('Условный расчет данных'!AW54&lt;&gt;"",1,0))</f>
        <v>0</v>
      </c>
      <c r="AW51" s="42">
        <f>IF('Данные индикатора'!AY54="нет данных",1,IF('Условный расчет данных'!AX54&lt;&gt;"",1,0))</f>
        <v>0</v>
      </c>
      <c r="AX51" s="42">
        <f>IF('Данные индикатора'!AZ54="нет данных",1,IF('Условный расчет данных'!AY54&lt;&gt;"",1,0))</f>
        <v>0</v>
      </c>
      <c r="AY51" s="42">
        <f>IF('Данные индикатора'!BA54="нет данных",1,IF('Условный расчет данных'!AZ54&lt;&gt;"",1,0))</f>
        <v>0</v>
      </c>
      <c r="AZ51" s="42">
        <f>IF('Данные индикатора'!BB54="нет данных",1,IF('Условный расчет данных'!BA54&lt;&gt;"",1,0))</f>
        <v>0</v>
      </c>
      <c r="BA51" s="42">
        <f>IF('Данные индикатора'!BC54="нет данных",1,IF('Условный расчет данных'!BB54&lt;&gt;"",1,0))</f>
        <v>0</v>
      </c>
      <c r="BB51" s="42">
        <f>IF('Данные индикатора'!BD54="нет данных",1,IF('Условный расчет данных'!BC54&lt;&gt;"",1,0))</f>
        <v>0</v>
      </c>
      <c r="BC51" s="42">
        <f>IF('Данные индикатора'!BE54="нет данных",1,IF('Условный расчет данных'!BD54&lt;&gt;"",1,0))</f>
        <v>0</v>
      </c>
      <c r="BD51" s="42">
        <f>IF('Данные индикатора'!BF54="нет данных",1,IF('Условный расчет данных'!BE54&lt;&gt;"",1,0))</f>
        <v>0</v>
      </c>
      <c r="BE51" s="42">
        <f>IF('Данные индикатора'!BG54="нет данных",1,IF('Условный расчет данных'!BF54&lt;&gt;"",1,0))</f>
        <v>0</v>
      </c>
      <c r="BF51" s="42">
        <f>IF('Данные индикатора'!BH54="нет данных",1,IF('Условный расчет данных'!BG54&lt;&gt;"",1,0))</f>
        <v>0</v>
      </c>
      <c r="BG51" s="42">
        <f>IF('Данные индикатора'!BI54="нет данных",1,IF('Условный расчет данных'!BH54&lt;&gt;"",1,0))</f>
        <v>0</v>
      </c>
      <c r="BH51" s="42">
        <f>IF('Данные индикатора'!BJ54="нет данных",1,IF('Условный расчет данных'!BI54&lt;&gt;"",1,0))</f>
        <v>0</v>
      </c>
      <c r="BI51" s="42">
        <f>IF('Данные индикатора'!BK54="нет данных",1,IF('Условный расчет данных'!BJ54&lt;&gt;"",1,0))</f>
        <v>0</v>
      </c>
      <c r="BJ51" s="42">
        <f>IF('Данные индикатора'!BL54="нет данных",1,IF('Условный расчет данных'!BK54&lt;&gt;"",1,0))</f>
        <v>0</v>
      </c>
      <c r="BK51" s="4">
        <f t="shared" si="2"/>
        <v>1</v>
      </c>
      <c r="BL51" s="44">
        <f t="shared" si="3"/>
        <v>1.8518518518518517E-2</v>
      </c>
    </row>
    <row r="52" spans="1:64" x14ac:dyDescent="0.25">
      <c r="A52" s="30" t="s">
        <v>100</v>
      </c>
      <c r="B52" s="42">
        <f>IF('Данные индикатора'!D55="нет данных",1,IF('Условный расчет данных'!C55&lt;&gt;"",1,0))</f>
        <v>0</v>
      </c>
      <c r="C52" s="42">
        <f>IF('Данные индикатора'!E55="нет данных",1,IF('Условный расчет данных'!D55&lt;&gt;"",1,0))</f>
        <v>0</v>
      </c>
      <c r="D52" s="42">
        <f>IF('Данные индикатора'!F55="нет данных",1,IF('Условный расчет данных'!E55&lt;&gt;"",1,0))</f>
        <v>0</v>
      </c>
      <c r="E52" s="42">
        <f>IF('Данные индикатора'!G55="нет данных",1,IF('Условный расчет данных'!F55&lt;&gt;"",1,0))</f>
        <v>0</v>
      </c>
      <c r="F52" s="42">
        <f>IF('Данные индикатора'!H55="нет данных",1,IF('Условный расчет данных'!G55&lt;&gt;"",1,0))</f>
        <v>0</v>
      </c>
      <c r="G52" s="42">
        <f>IF('Данные индикатора'!I55="нет данных",1,IF('Условный расчет данных'!H55&lt;&gt;"",1,0))</f>
        <v>0</v>
      </c>
      <c r="H52" s="42">
        <f>IF('Данные индикатора'!J55="нет данных",1,IF('Условный расчет данных'!I55&lt;&gt;"",1,0))</f>
        <v>1</v>
      </c>
      <c r="I52" s="42">
        <f>IF('Данные индикатора'!K55="нет данных",1,IF('Условный расчет данных'!J55&lt;&gt;"",1,0))</f>
        <v>0</v>
      </c>
      <c r="J52" s="42">
        <f>IF('Данные индикатора'!L55="нет данных",1,IF('Условный расчет данных'!K55&lt;&gt;"",1,0))</f>
        <v>0</v>
      </c>
      <c r="K52" s="42">
        <f>IF('Данные индикатора'!M55="нет данных",1,IF('Условный расчет данных'!L55&lt;&gt;"",1,0))</f>
        <v>0</v>
      </c>
      <c r="L52" s="42">
        <f>IF('Данные индикатора'!N55="нет данных",1,IF('Условный расчет данных'!M55&lt;&gt;"",1,0))</f>
        <v>0</v>
      </c>
      <c r="M52" s="42">
        <f>IF('Данные индикатора'!O55="нет данных",1,IF('Условный расчет данных'!N55&lt;&gt;"",1,0))</f>
        <v>0</v>
      </c>
      <c r="N52" s="42">
        <f>IF('Данные индикатора'!P55="нет данных",1,IF('Условный расчет данных'!O55&lt;&gt;"",1,0))</f>
        <v>0</v>
      </c>
      <c r="O52" s="42">
        <f>IF('Данные индикатора'!Q55="нет данных",1,IF('Условный расчет данных'!P55&lt;&gt;"",1,0))</f>
        <v>0</v>
      </c>
      <c r="P52" s="42">
        <f>IF('Данные индикатора'!R55="нет данных",1,IF('Условный расчет данных'!Q55&lt;&gt;"",1,0))</f>
        <v>0</v>
      </c>
      <c r="Q52" s="42">
        <f>IF('Данные индикатора'!S55="нет данных",1,IF('Условный расчет данных'!R55&lt;&gt;"",1,0))</f>
        <v>0</v>
      </c>
      <c r="R52" s="42">
        <f>IF('Данные индикатора'!T55="нет данных",1,IF('Условный расчет данных'!S55&lt;&gt;"",1,0))</f>
        <v>0</v>
      </c>
      <c r="S52" s="42">
        <f>IF('Данные индикатора'!U55="нет данных",1,IF('Условный расчет данных'!T55&lt;&gt;"",1,0))</f>
        <v>0</v>
      </c>
      <c r="T52" s="42">
        <f>IF('Данные индикатора'!V55="нет данных",1,IF('Условный расчет данных'!U55&lt;&gt;"",1,0))</f>
        <v>0</v>
      </c>
      <c r="U52" s="42">
        <f>IF('Данные индикатора'!W55="нет данных",1,IF('Условный расчет данных'!V55&lt;&gt;"",1,0))</f>
        <v>0</v>
      </c>
      <c r="V52" s="42">
        <f>IF('Данные индикатора'!X55="нет данных",1,IF('Условный расчет данных'!W55&lt;&gt;"",1,0))</f>
        <v>0</v>
      </c>
      <c r="W52" s="42">
        <f>IF('Данные индикатора'!Y55="нет данных",1,IF('Условный расчет данных'!X55&lt;&gt;"",1,0))</f>
        <v>0</v>
      </c>
      <c r="X52" s="42">
        <f>IF('Данные индикатора'!Z55="нет данных",1,IF('Условный расчет данных'!Y55&lt;&gt;"",1,0))</f>
        <v>0</v>
      </c>
      <c r="Y52" s="42">
        <f>IF('Данные индикатора'!AA55="нет данных",1,IF('Условный расчет данных'!Z55&lt;&gt;"",1,0))</f>
        <v>0</v>
      </c>
      <c r="Z52" s="42">
        <f>IF('Данные индикатора'!AB55="нет данных",1,IF('Условный расчет данных'!AA55&lt;&gt;"",1,0))</f>
        <v>0</v>
      </c>
      <c r="AA52" s="42">
        <f>IF('Данные индикатора'!AC55="нет данных",1,IF('Условный расчет данных'!AB55&lt;&gt;"",1,0))</f>
        <v>0</v>
      </c>
      <c r="AB52" s="42">
        <f>IF('Данные индикатора'!AD55="нет данных",1,IF('Условный расчет данных'!AC55&lt;&gt;"",1,0))</f>
        <v>0</v>
      </c>
      <c r="AC52" s="42">
        <f>IF('Данные индикатора'!AE55="нет данных",1,IF('Условный расчет данных'!AD55&lt;&gt;"",1,0))</f>
        <v>0</v>
      </c>
      <c r="AD52" s="42">
        <f>IF('Данные индикатора'!AF55="нет данных",1,IF('Условный расчет данных'!AE55&lt;&gt;"",1,0))</f>
        <v>0</v>
      </c>
      <c r="AE52" s="42">
        <f>IF('Данные индикатора'!AG55="нет данных",1,IF('Условный расчет данных'!AF55&lt;&gt;"",1,0))</f>
        <v>0</v>
      </c>
      <c r="AF52" s="42">
        <f>IF('Данные индикатора'!AH55="нет данных",1,IF('Условный расчет данных'!AG55&lt;&gt;"",1,0))</f>
        <v>0</v>
      </c>
      <c r="AG52" s="42">
        <f>IF('Данные индикатора'!AI55="нет данных",1,IF('Условный расчет данных'!AH55&lt;&gt;"",1,0))</f>
        <v>0</v>
      </c>
      <c r="AH52" s="42">
        <f>IF('Данные индикатора'!AJ55="нет данных",1,IF('Условный расчет данных'!AI55&lt;&gt;"",1,0))</f>
        <v>0</v>
      </c>
      <c r="AI52" s="42">
        <f>IF('Данные индикатора'!AK55="нет данных",1,IF('Условный расчет данных'!AJ55&lt;&gt;"",1,0))</f>
        <v>0</v>
      </c>
      <c r="AJ52" s="42">
        <f>IF('Данные индикатора'!AL55="нет данных",1,IF('Условный расчет данных'!AK55&lt;&gt;"",1,0))</f>
        <v>0</v>
      </c>
      <c r="AK52" s="42">
        <f>IF('Данные индикатора'!AM55="нет данных",1,IF('Условный расчет данных'!AL55&lt;&gt;"",1,0))</f>
        <v>0</v>
      </c>
      <c r="AL52" s="42">
        <f>IF('Данные индикатора'!AN55="нет данных",1,IF('Условный расчет данных'!AM55&lt;&gt;"",1,0))</f>
        <v>0</v>
      </c>
      <c r="AM52" s="42">
        <f>IF('Данные индикатора'!AO55="нет данных",1,IF('Условный расчет данных'!AN55&lt;&gt;"",1,0))</f>
        <v>0</v>
      </c>
      <c r="AN52" s="42">
        <f>IF('Данные индикатора'!AP55="нет данных",1,IF('Условный расчет данных'!AO55&lt;&gt;"",1,0))</f>
        <v>0</v>
      </c>
      <c r="AO52" s="42">
        <f>IF('Данные индикатора'!AQ55="нет данных",1,IF('Условный расчет данных'!AS55&lt;&gt;"",1,0))</f>
        <v>0</v>
      </c>
      <c r="AP52" s="42">
        <f>IF('Данные индикатора'!AR55="нет данных",1,IF('Условный расчет данных'!AT55&lt;&gt;"",1,0))</f>
        <v>0</v>
      </c>
      <c r="AQ52" s="42">
        <f>IF('Данные индикатора'!AS55="нет данных",1,IF('Условный расчет данных'!AU55&lt;&gt;"",1,0))</f>
        <v>0</v>
      </c>
      <c r="AR52" s="42">
        <f>IF('Данные индикатора'!AT55="нет данных",1,IF('Условный расчет данных'!AS55&lt;&gt;"",1,0))</f>
        <v>0</v>
      </c>
      <c r="AS52" s="42">
        <f>IF('Данные индикатора'!AU55="нет данных",1,IF('Условный расчет данных'!AT55&lt;&gt;"",1,0))</f>
        <v>0</v>
      </c>
      <c r="AT52" s="42">
        <f>IF('Данные индикатора'!AV55="нет данных",1,IF('Условный расчет данных'!AU55&lt;&gt;"",1,0))</f>
        <v>0</v>
      </c>
      <c r="AU52" s="42">
        <f>IF('Данные индикатора'!AW55="нет данных",1,IF('Условный расчет данных'!AV55&lt;&gt;"",1,0))</f>
        <v>0</v>
      </c>
      <c r="AV52" s="42">
        <f>IF('Данные индикатора'!AX55="нет данных",1,IF('Условный расчет данных'!AW55&lt;&gt;"",1,0))</f>
        <v>0</v>
      </c>
      <c r="AW52" s="42">
        <f>IF('Данные индикатора'!AY55="нет данных",1,IF('Условный расчет данных'!AX55&lt;&gt;"",1,0))</f>
        <v>0</v>
      </c>
      <c r="AX52" s="42">
        <f>IF('Данные индикатора'!AZ55="нет данных",1,IF('Условный расчет данных'!AY55&lt;&gt;"",1,0))</f>
        <v>0</v>
      </c>
      <c r="AY52" s="42">
        <f>IF('Данные индикатора'!BA55="нет данных",1,IF('Условный расчет данных'!AZ55&lt;&gt;"",1,0))</f>
        <v>0</v>
      </c>
      <c r="AZ52" s="42">
        <f>IF('Данные индикатора'!BB55="нет данных",1,IF('Условный расчет данных'!BA55&lt;&gt;"",1,0))</f>
        <v>0</v>
      </c>
      <c r="BA52" s="42">
        <f>IF('Данные индикатора'!BC55="нет данных",1,IF('Условный расчет данных'!BB55&lt;&gt;"",1,0))</f>
        <v>0</v>
      </c>
      <c r="BB52" s="42">
        <f>IF('Данные индикатора'!BD55="нет данных",1,IF('Условный расчет данных'!BC55&lt;&gt;"",1,0))</f>
        <v>0</v>
      </c>
      <c r="BC52" s="42">
        <f>IF('Данные индикатора'!BE55="нет данных",1,IF('Условный расчет данных'!BD55&lt;&gt;"",1,0))</f>
        <v>0</v>
      </c>
      <c r="BD52" s="42">
        <f>IF('Данные индикатора'!BF55="нет данных",1,IF('Условный расчет данных'!BE55&lt;&gt;"",1,0))</f>
        <v>0</v>
      </c>
      <c r="BE52" s="42">
        <f>IF('Данные индикатора'!BG55="нет данных",1,IF('Условный расчет данных'!BF55&lt;&gt;"",1,0))</f>
        <v>0</v>
      </c>
      <c r="BF52" s="42">
        <f>IF('Данные индикатора'!BH55="нет данных",1,IF('Условный расчет данных'!BG55&lt;&gt;"",1,0))</f>
        <v>0</v>
      </c>
      <c r="BG52" s="42">
        <f>IF('Данные индикатора'!BI55="нет данных",1,IF('Условный расчет данных'!BH55&lt;&gt;"",1,0))</f>
        <v>0</v>
      </c>
      <c r="BH52" s="42">
        <f>IF('Данные индикатора'!BJ55="нет данных",1,IF('Условный расчет данных'!BI55&lt;&gt;"",1,0))</f>
        <v>0</v>
      </c>
      <c r="BI52" s="42">
        <f>IF('Данные индикатора'!BK55="нет данных",1,IF('Условный расчет данных'!BJ55&lt;&gt;"",1,0))</f>
        <v>0</v>
      </c>
      <c r="BJ52" s="42">
        <f>IF('Данные индикатора'!BL55="нет данных",1,IF('Условный расчет данных'!BK55&lt;&gt;"",1,0))</f>
        <v>0</v>
      </c>
      <c r="BK52" s="4">
        <f t="shared" si="2"/>
        <v>1</v>
      </c>
      <c r="BL52" s="44">
        <f t="shared" si="3"/>
        <v>1.8518518518518517E-2</v>
      </c>
    </row>
    <row r="53" spans="1:64" x14ac:dyDescent="0.25">
      <c r="A53" s="30" t="s">
        <v>101</v>
      </c>
      <c r="B53" s="42">
        <f>IF('Данные индикатора'!D56="нет данных",1,IF('Условный расчет данных'!C56&lt;&gt;"",1,0))</f>
        <v>0</v>
      </c>
      <c r="C53" s="42">
        <f>IF('Данные индикатора'!E56="нет данных",1,IF('Условный расчет данных'!D56&lt;&gt;"",1,0))</f>
        <v>0</v>
      </c>
      <c r="D53" s="42">
        <f>IF('Данные индикатора'!F56="нет данных",1,IF('Условный расчет данных'!E56&lt;&gt;"",1,0))</f>
        <v>0</v>
      </c>
      <c r="E53" s="42">
        <f>IF('Данные индикатора'!G56="нет данных",1,IF('Условный расчет данных'!F56&lt;&gt;"",1,0))</f>
        <v>0</v>
      </c>
      <c r="F53" s="42">
        <f>IF('Данные индикатора'!H56="нет данных",1,IF('Условный расчет данных'!G56&lt;&gt;"",1,0))</f>
        <v>0</v>
      </c>
      <c r="G53" s="42">
        <f>IF('Данные индикатора'!I56="нет данных",1,IF('Условный расчет данных'!H56&lt;&gt;"",1,0))</f>
        <v>0</v>
      </c>
      <c r="H53" s="42">
        <f>IF('Данные индикатора'!J56="нет данных",1,IF('Условный расчет данных'!I56&lt;&gt;"",1,0))</f>
        <v>1</v>
      </c>
      <c r="I53" s="42">
        <f>IF('Данные индикатора'!K56="нет данных",1,IF('Условный расчет данных'!J56&lt;&gt;"",1,0))</f>
        <v>0</v>
      </c>
      <c r="J53" s="42">
        <f>IF('Данные индикатора'!L56="нет данных",1,IF('Условный расчет данных'!K56&lt;&gt;"",1,0))</f>
        <v>0</v>
      </c>
      <c r="K53" s="42">
        <f>IF('Данные индикатора'!M56="нет данных",1,IF('Условный расчет данных'!L56&lt;&gt;"",1,0))</f>
        <v>0</v>
      </c>
      <c r="L53" s="42">
        <f>IF('Данные индикатора'!N56="нет данных",1,IF('Условный расчет данных'!M56&lt;&gt;"",1,0))</f>
        <v>0</v>
      </c>
      <c r="M53" s="42">
        <f>IF('Данные индикатора'!O56="нет данных",1,IF('Условный расчет данных'!N56&lt;&gt;"",1,0))</f>
        <v>0</v>
      </c>
      <c r="N53" s="42">
        <f>IF('Данные индикатора'!P56="нет данных",1,IF('Условный расчет данных'!O56&lt;&gt;"",1,0))</f>
        <v>0</v>
      </c>
      <c r="O53" s="42">
        <f>IF('Данные индикатора'!Q56="нет данных",1,IF('Условный расчет данных'!P56&lt;&gt;"",1,0))</f>
        <v>0</v>
      </c>
      <c r="P53" s="42">
        <f>IF('Данные индикатора'!R56="нет данных",1,IF('Условный расчет данных'!Q56&lt;&gt;"",1,0))</f>
        <v>0</v>
      </c>
      <c r="Q53" s="42">
        <f>IF('Данные индикатора'!S56="нет данных",1,IF('Условный расчет данных'!R56&lt;&gt;"",1,0))</f>
        <v>0</v>
      </c>
      <c r="R53" s="42">
        <f>IF('Данные индикатора'!T56="нет данных",1,IF('Условный расчет данных'!S56&lt;&gt;"",1,0))</f>
        <v>0</v>
      </c>
      <c r="S53" s="42">
        <f>IF('Данные индикатора'!U56="нет данных",1,IF('Условный расчет данных'!T56&lt;&gt;"",1,0))</f>
        <v>0</v>
      </c>
      <c r="T53" s="42">
        <f>IF('Данные индикатора'!V56="нет данных",1,IF('Условный расчет данных'!U56&lt;&gt;"",1,0))</f>
        <v>0</v>
      </c>
      <c r="U53" s="42">
        <f>IF('Данные индикатора'!W56="нет данных",1,IF('Условный расчет данных'!V56&lt;&gt;"",1,0))</f>
        <v>0</v>
      </c>
      <c r="V53" s="42">
        <f>IF('Данные индикатора'!X56="нет данных",1,IF('Условный расчет данных'!W56&lt;&gt;"",1,0))</f>
        <v>0</v>
      </c>
      <c r="W53" s="42">
        <f>IF('Данные индикатора'!Y56="нет данных",1,IF('Условный расчет данных'!X56&lt;&gt;"",1,0))</f>
        <v>0</v>
      </c>
      <c r="X53" s="42">
        <f>IF('Данные индикатора'!Z56="нет данных",1,IF('Условный расчет данных'!Y56&lt;&gt;"",1,0))</f>
        <v>0</v>
      </c>
      <c r="Y53" s="42">
        <f>IF('Данные индикатора'!AA56="нет данных",1,IF('Условный расчет данных'!Z56&lt;&gt;"",1,0))</f>
        <v>0</v>
      </c>
      <c r="Z53" s="42">
        <f>IF('Данные индикатора'!AB56="нет данных",1,IF('Условный расчет данных'!AA56&lt;&gt;"",1,0))</f>
        <v>0</v>
      </c>
      <c r="AA53" s="42">
        <f>IF('Данные индикатора'!AC56="нет данных",1,IF('Условный расчет данных'!AB56&lt;&gt;"",1,0))</f>
        <v>0</v>
      </c>
      <c r="AB53" s="42">
        <f>IF('Данные индикатора'!AD56="нет данных",1,IF('Условный расчет данных'!AC56&lt;&gt;"",1,0))</f>
        <v>0</v>
      </c>
      <c r="AC53" s="42">
        <f>IF('Данные индикатора'!AE56="нет данных",1,IF('Условный расчет данных'!AD56&lt;&gt;"",1,0))</f>
        <v>0</v>
      </c>
      <c r="AD53" s="42">
        <f>IF('Данные индикатора'!AF56="нет данных",1,IF('Условный расчет данных'!AE56&lt;&gt;"",1,0))</f>
        <v>0</v>
      </c>
      <c r="AE53" s="42">
        <f>IF('Данные индикатора'!AG56="нет данных",1,IF('Условный расчет данных'!AF56&lt;&gt;"",1,0))</f>
        <v>0</v>
      </c>
      <c r="AF53" s="42">
        <f>IF('Данные индикатора'!AH56="нет данных",1,IF('Условный расчет данных'!AG56&lt;&gt;"",1,0))</f>
        <v>0</v>
      </c>
      <c r="AG53" s="42">
        <f>IF('Данные индикатора'!AI56="нет данных",1,IF('Условный расчет данных'!AH56&lt;&gt;"",1,0))</f>
        <v>0</v>
      </c>
      <c r="AH53" s="42">
        <f>IF('Данные индикатора'!AJ56="нет данных",1,IF('Условный расчет данных'!AI56&lt;&gt;"",1,0))</f>
        <v>0</v>
      </c>
      <c r="AI53" s="42">
        <f>IF('Данные индикатора'!AK56="нет данных",1,IF('Условный расчет данных'!AJ56&lt;&gt;"",1,0))</f>
        <v>0</v>
      </c>
      <c r="AJ53" s="42">
        <f>IF('Данные индикатора'!AL56="нет данных",1,IF('Условный расчет данных'!AK56&lt;&gt;"",1,0))</f>
        <v>0</v>
      </c>
      <c r="AK53" s="42">
        <f>IF('Данные индикатора'!AM56="нет данных",1,IF('Условный расчет данных'!AL56&lt;&gt;"",1,0))</f>
        <v>0</v>
      </c>
      <c r="AL53" s="42">
        <f>IF('Данные индикатора'!AN56="нет данных",1,IF('Условный расчет данных'!AM56&lt;&gt;"",1,0))</f>
        <v>0</v>
      </c>
      <c r="AM53" s="42">
        <f>IF('Данные индикатора'!AO56="нет данных",1,IF('Условный расчет данных'!AN56&lt;&gt;"",1,0))</f>
        <v>0</v>
      </c>
      <c r="AN53" s="42">
        <f>IF('Данные индикатора'!AP56="нет данных",1,IF('Условный расчет данных'!AO56&lt;&gt;"",1,0))</f>
        <v>0</v>
      </c>
      <c r="AO53" s="42">
        <f>IF('Данные индикатора'!AQ56="нет данных",1,IF('Условный расчет данных'!AS56&lt;&gt;"",1,0))</f>
        <v>0</v>
      </c>
      <c r="AP53" s="42">
        <f>IF('Данные индикатора'!AR56="нет данных",1,IF('Условный расчет данных'!AT56&lt;&gt;"",1,0))</f>
        <v>0</v>
      </c>
      <c r="AQ53" s="42">
        <f>IF('Данные индикатора'!AS56="нет данных",1,IF('Условный расчет данных'!AU56&lt;&gt;"",1,0))</f>
        <v>0</v>
      </c>
      <c r="AR53" s="42">
        <f>IF('Данные индикатора'!AT56="нет данных",1,IF('Условный расчет данных'!AS56&lt;&gt;"",1,0))</f>
        <v>0</v>
      </c>
      <c r="AS53" s="42">
        <f>IF('Данные индикатора'!AU56="нет данных",1,IF('Условный расчет данных'!AT56&lt;&gt;"",1,0))</f>
        <v>0</v>
      </c>
      <c r="AT53" s="42">
        <f>IF('Данные индикатора'!AV56="нет данных",1,IF('Условный расчет данных'!AU56&lt;&gt;"",1,0))</f>
        <v>0</v>
      </c>
      <c r="AU53" s="42">
        <f>IF('Данные индикатора'!AW56="нет данных",1,IF('Условный расчет данных'!AV56&lt;&gt;"",1,0))</f>
        <v>0</v>
      </c>
      <c r="AV53" s="42">
        <f>IF('Данные индикатора'!AX56="нет данных",1,IF('Условный расчет данных'!AW56&lt;&gt;"",1,0))</f>
        <v>0</v>
      </c>
      <c r="AW53" s="42">
        <f>IF('Данные индикатора'!AY56="нет данных",1,IF('Условный расчет данных'!AX56&lt;&gt;"",1,0))</f>
        <v>0</v>
      </c>
      <c r="AX53" s="42">
        <f>IF('Данные индикатора'!AZ56="нет данных",1,IF('Условный расчет данных'!AY56&lt;&gt;"",1,0))</f>
        <v>0</v>
      </c>
      <c r="AY53" s="42">
        <f>IF('Данные индикатора'!BA56="нет данных",1,IF('Условный расчет данных'!AZ56&lt;&gt;"",1,0))</f>
        <v>0</v>
      </c>
      <c r="AZ53" s="42">
        <f>IF('Данные индикатора'!BB56="нет данных",1,IF('Условный расчет данных'!BA56&lt;&gt;"",1,0))</f>
        <v>0</v>
      </c>
      <c r="BA53" s="42">
        <f>IF('Данные индикатора'!BC56="нет данных",1,IF('Условный расчет данных'!BB56&lt;&gt;"",1,0))</f>
        <v>0</v>
      </c>
      <c r="BB53" s="42">
        <f>IF('Данные индикатора'!BD56="нет данных",1,IF('Условный расчет данных'!BC56&lt;&gt;"",1,0))</f>
        <v>0</v>
      </c>
      <c r="BC53" s="42">
        <f>IF('Данные индикатора'!BE56="нет данных",1,IF('Условный расчет данных'!BD56&lt;&gt;"",1,0))</f>
        <v>0</v>
      </c>
      <c r="BD53" s="42">
        <f>IF('Данные индикатора'!BF56="нет данных",1,IF('Условный расчет данных'!BE56&lt;&gt;"",1,0))</f>
        <v>0</v>
      </c>
      <c r="BE53" s="42">
        <f>IF('Данные индикатора'!BG56="нет данных",1,IF('Условный расчет данных'!BF56&lt;&gt;"",1,0))</f>
        <v>0</v>
      </c>
      <c r="BF53" s="42">
        <f>IF('Данные индикатора'!BH56="нет данных",1,IF('Условный расчет данных'!BG56&lt;&gt;"",1,0))</f>
        <v>0</v>
      </c>
      <c r="BG53" s="42">
        <f>IF('Данные индикатора'!BI56="нет данных",1,IF('Условный расчет данных'!BH56&lt;&gt;"",1,0))</f>
        <v>0</v>
      </c>
      <c r="BH53" s="42">
        <f>IF('Данные индикатора'!BJ56="нет данных",1,IF('Условный расчет данных'!BI56&lt;&gt;"",1,0))</f>
        <v>0</v>
      </c>
      <c r="BI53" s="42">
        <f>IF('Данные индикатора'!BK56="нет данных",1,IF('Условный расчет данных'!BJ56&lt;&gt;"",1,0))</f>
        <v>0</v>
      </c>
      <c r="BJ53" s="42">
        <f>IF('Данные индикатора'!BL56="нет данных",1,IF('Условный расчет данных'!BK56&lt;&gt;"",1,0))</f>
        <v>0</v>
      </c>
      <c r="BK53" s="4">
        <f t="shared" si="2"/>
        <v>1</v>
      </c>
      <c r="BL53" s="44">
        <f t="shared" si="3"/>
        <v>1.8518518518518517E-2</v>
      </c>
    </row>
    <row r="54" spans="1:64" x14ac:dyDescent="0.25">
      <c r="A54" s="30" t="s">
        <v>93</v>
      </c>
      <c r="B54" s="42">
        <f>IF('Данные индикатора'!D57="нет данных",1,IF('Условный расчет данных'!C57&lt;&gt;"",1,0))</f>
        <v>0</v>
      </c>
      <c r="C54" s="42">
        <f>IF('Данные индикатора'!E57="нет данных",1,IF('Условный расчет данных'!D57&lt;&gt;"",1,0))</f>
        <v>0</v>
      </c>
      <c r="D54" s="42">
        <f>IF('Данные индикатора'!F57="нет данных",1,IF('Условный расчет данных'!E57&lt;&gt;"",1,0))</f>
        <v>0</v>
      </c>
      <c r="E54" s="42">
        <f>IF('Данные индикатора'!G57="нет данных",1,IF('Условный расчет данных'!F57&lt;&gt;"",1,0))</f>
        <v>0</v>
      </c>
      <c r="F54" s="42">
        <f>IF('Данные индикатора'!H57="нет данных",1,IF('Условный расчет данных'!G57&lt;&gt;"",1,0))</f>
        <v>0</v>
      </c>
      <c r="G54" s="42">
        <f>IF('Данные индикатора'!I57="нет данных",1,IF('Условный расчет данных'!H57&lt;&gt;"",1,0))</f>
        <v>1</v>
      </c>
      <c r="H54" s="42">
        <f>IF('Данные индикатора'!J57="нет данных",1,IF('Условный расчет данных'!I57&lt;&gt;"",1,0))</f>
        <v>1</v>
      </c>
      <c r="I54" s="42">
        <f>IF('Данные индикатора'!K57="нет данных",1,IF('Условный расчет данных'!J57&lt;&gt;"",1,0))</f>
        <v>0</v>
      </c>
      <c r="J54" s="42">
        <f>IF('Данные индикатора'!L57="нет данных",1,IF('Условный расчет данных'!K57&lt;&gt;"",1,0))</f>
        <v>0</v>
      </c>
      <c r="K54" s="42">
        <f>IF('Данные индикатора'!M57="нет данных",1,IF('Условный расчет данных'!L57&lt;&gt;"",1,0))</f>
        <v>0</v>
      </c>
      <c r="L54" s="42">
        <f>IF('Данные индикатора'!N57="нет данных",1,IF('Условный расчет данных'!M57&lt;&gt;"",1,0))</f>
        <v>0</v>
      </c>
      <c r="M54" s="42">
        <f>IF('Данные индикатора'!O57="нет данных",1,IF('Условный расчет данных'!N57&lt;&gt;"",1,0))</f>
        <v>0</v>
      </c>
      <c r="N54" s="42">
        <f>IF('Данные индикатора'!P57="нет данных",1,IF('Условный расчет данных'!O57&lt;&gt;"",1,0))</f>
        <v>0</v>
      </c>
      <c r="O54" s="42">
        <f>IF('Данные индикатора'!Q57="нет данных",1,IF('Условный расчет данных'!P57&lt;&gt;"",1,0))</f>
        <v>0</v>
      </c>
      <c r="P54" s="42">
        <f>IF('Данные индикатора'!R57="нет данных",1,IF('Условный расчет данных'!Q57&lt;&gt;"",1,0))</f>
        <v>0</v>
      </c>
      <c r="Q54" s="42">
        <f>IF('Данные индикатора'!S57="нет данных",1,IF('Условный расчет данных'!R57&lt;&gt;"",1,0))</f>
        <v>0</v>
      </c>
      <c r="R54" s="42">
        <f>IF('Данные индикатора'!T57="нет данных",1,IF('Условный расчет данных'!S57&lt;&gt;"",1,0))</f>
        <v>0</v>
      </c>
      <c r="S54" s="42">
        <f>IF('Данные индикатора'!U57="нет данных",1,IF('Условный расчет данных'!T57&lt;&gt;"",1,0))</f>
        <v>0</v>
      </c>
      <c r="T54" s="42">
        <f>IF('Данные индикатора'!V57="нет данных",1,IF('Условный расчет данных'!U57&lt;&gt;"",1,0))</f>
        <v>0</v>
      </c>
      <c r="U54" s="42">
        <f>IF('Данные индикатора'!W57="нет данных",1,IF('Условный расчет данных'!V57&lt;&gt;"",1,0))</f>
        <v>0</v>
      </c>
      <c r="V54" s="42">
        <f>IF('Данные индикатора'!X57="нет данных",1,IF('Условный расчет данных'!W57&lt;&gt;"",1,0))</f>
        <v>0</v>
      </c>
      <c r="W54" s="42">
        <f>IF('Данные индикатора'!Y57="нет данных",1,IF('Условный расчет данных'!X57&lt;&gt;"",1,0))</f>
        <v>0</v>
      </c>
      <c r="X54" s="42">
        <f>IF('Данные индикатора'!Z57="нет данных",1,IF('Условный расчет данных'!Y57&lt;&gt;"",1,0))</f>
        <v>0</v>
      </c>
      <c r="Y54" s="42">
        <f>IF('Данные индикатора'!AA57="нет данных",1,IF('Условный расчет данных'!Z57&lt;&gt;"",1,0))</f>
        <v>0</v>
      </c>
      <c r="Z54" s="42">
        <f>IF('Данные индикатора'!AB57="нет данных",1,IF('Условный расчет данных'!AA57&lt;&gt;"",1,0))</f>
        <v>0</v>
      </c>
      <c r="AA54" s="42">
        <f>IF('Данные индикатора'!AC57="нет данных",1,IF('Условный расчет данных'!AB57&lt;&gt;"",1,0))</f>
        <v>0</v>
      </c>
      <c r="AB54" s="42">
        <f>IF('Данные индикатора'!AD57="нет данных",1,IF('Условный расчет данных'!AC57&lt;&gt;"",1,0))</f>
        <v>0</v>
      </c>
      <c r="AC54" s="42">
        <f>IF('Данные индикатора'!AE57="нет данных",1,IF('Условный расчет данных'!AD57&lt;&gt;"",1,0))</f>
        <v>0</v>
      </c>
      <c r="AD54" s="42">
        <f>IF('Данные индикатора'!AF57="нет данных",1,IF('Условный расчет данных'!AE57&lt;&gt;"",1,0))</f>
        <v>0</v>
      </c>
      <c r="AE54" s="42">
        <f>IF('Данные индикатора'!AG57="нет данных",1,IF('Условный расчет данных'!AF57&lt;&gt;"",1,0))</f>
        <v>0</v>
      </c>
      <c r="AF54" s="42">
        <f>IF('Данные индикатора'!AH57="нет данных",1,IF('Условный расчет данных'!AG57&lt;&gt;"",1,0))</f>
        <v>0</v>
      </c>
      <c r="AG54" s="42">
        <f>IF('Данные индикатора'!AI57="нет данных",1,IF('Условный расчет данных'!AH57&lt;&gt;"",1,0))</f>
        <v>0</v>
      </c>
      <c r="AH54" s="42">
        <f>IF('Данные индикатора'!AJ57="нет данных",1,IF('Условный расчет данных'!AI57&lt;&gt;"",1,0))</f>
        <v>0</v>
      </c>
      <c r="AI54" s="42">
        <f>IF('Данные индикатора'!AK57="нет данных",1,IF('Условный расчет данных'!AJ57&lt;&gt;"",1,0))</f>
        <v>0</v>
      </c>
      <c r="AJ54" s="42">
        <f>IF('Данные индикатора'!AL57="нет данных",1,IF('Условный расчет данных'!AK57&lt;&gt;"",1,0))</f>
        <v>0</v>
      </c>
      <c r="AK54" s="42">
        <f>IF('Данные индикатора'!AM57="нет данных",1,IF('Условный расчет данных'!AL57&lt;&gt;"",1,0))</f>
        <v>0</v>
      </c>
      <c r="AL54" s="42">
        <f>IF('Данные индикатора'!AN57="нет данных",1,IF('Условный расчет данных'!AM57&lt;&gt;"",1,0))</f>
        <v>0</v>
      </c>
      <c r="AM54" s="42">
        <f>IF('Данные индикатора'!AO57="нет данных",1,IF('Условный расчет данных'!AN57&lt;&gt;"",1,0))</f>
        <v>0</v>
      </c>
      <c r="AN54" s="42">
        <f>IF('Данные индикатора'!AP57="нет данных",1,IF('Условный расчет данных'!AO57&lt;&gt;"",1,0))</f>
        <v>0</v>
      </c>
      <c r="AO54" s="42">
        <f>IF('Данные индикатора'!AQ57="нет данных",1,IF('Условный расчет данных'!AS57&lt;&gt;"",1,0))</f>
        <v>0</v>
      </c>
      <c r="AP54" s="42">
        <f>IF('Данные индикатора'!AR57="нет данных",1,IF('Условный расчет данных'!AT57&lt;&gt;"",1,0))</f>
        <v>0</v>
      </c>
      <c r="AQ54" s="42">
        <f>IF('Данные индикатора'!AS57="нет данных",1,IF('Условный расчет данных'!AU57&lt;&gt;"",1,0))</f>
        <v>0</v>
      </c>
      <c r="AR54" s="42">
        <f>IF('Данные индикатора'!AT57="нет данных",1,IF('Условный расчет данных'!AS57&lt;&gt;"",1,0))</f>
        <v>0</v>
      </c>
      <c r="AS54" s="42">
        <f>IF('Данные индикатора'!AU57="нет данных",1,IF('Условный расчет данных'!AT57&lt;&gt;"",1,0))</f>
        <v>0</v>
      </c>
      <c r="AT54" s="42">
        <f>IF('Данные индикатора'!AV57="нет данных",1,IF('Условный расчет данных'!AU57&lt;&gt;"",1,0))</f>
        <v>0</v>
      </c>
      <c r="AU54" s="42">
        <f>IF('Данные индикатора'!AW57="нет данных",1,IF('Условный расчет данных'!AV57&lt;&gt;"",1,0))</f>
        <v>0</v>
      </c>
      <c r="AV54" s="42">
        <f>IF('Данные индикатора'!AX57="нет данных",1,IF('Условный расчет данных'!AW57&lt;&gt;"",1,0))</f>
        <v>0</v>
      </c>
      <c r="AW54" s="42">
        <f>IF('Данные индикатора'!AY57="нет данных",1,IF('Условный расчет данных'!AX57&lt;&gt;"",1,0))</f>
        <v>0</v>
      </c>
      <c r="AX54" s="42">
        <f>IF('Данные индикатора'!AZ57="нет данных",1,IF('Условный расчет данных'!AY57&lt;&gt;"",1,0))</f>
        <v>0</v>
      </c>
      <c r="AY54" s="42">
        <f>IF('Данные индикатора'!BA57="нет данных",1,IF('Условный расчет данных'!AZ57&lt;&gt;"",1,0))</f>
        <v>0</v>
      </c>
      <c r="AZ54" s="42">
        <f>IF('Данные индикатора'!BB57="нет данных",1,IF('Условный расчет данных'!BA57&lt;&gt;"",1,0))</f>
        <v>0</v>
      </c>
      <c r="BA54" s="42">
        <f>IF('Данные индикатора'!BC57="нет данных",1,IF('Условный расчет данных'!BB57&lt;&gt;"",1,0))</f>
        <v>0</v>
      </c>
      <c r="BB54" s="42">
        <f>IF('Данные индикатора'!BD57="нет данных",1,IF('Условный расчет данных'!BC57&lt;&gt;"",1,0))</f>
        <v>0</v>
      </c>
      <c r="BC54" s="42">
        <f>IF('Данные индикатора'!BE57="нет данных",1,IF('Условный расчет данных'!BD57&lt;&gt;"",1,0))</f>
        <v>0</v>
      </c>
      <c r="BD54" s="42">
        <f>IF('Данные индикатора'!BF57="нет данных",1,IF('Условный расчет данных'!BE57&lt;&gt;"",1,0))</f>
        <v>0</v>
      </c>
      <c r="BE54" s="42">
        <f>IF('Данные индикатора'!BG57="нет данных",1,IF('Условный расчет данных'!BF57&lt;&gt;"",1,0))</f>
        <v>0</v>
      </c>
      <c r="BF54" s="42">
        <f>IF('Данные индикатора'!BH57="нет данных",1,IF('Условный расчет данных'!BG57&lt;&gt;"",1,0))</f>
        <v>0</v>
      </c>
      <c r="BG54" s="42">
        <f>IF('Данные индикатора'!BI57="нет данных",1,IF('Условный расчет данных'!BH57&lt;&gt;"",1,0))</f>
        <v>0</v>
      </c>
      <c r="BH54" s="42">
        <f>IF('Данные индикатора'!BJ57="нет данных",1,IF('Условный расчет данных'!BI57&lt;&gt;"",1,0))</f>
        <v>0</v>
      </c>
      <c r="BI54" s="42">
        <f>IF('Данные индикатора'!BK57="нет данных",1,IF('Условный расчет данных'!BJ57&lt;&gt;"",1,0))</f>
        <v>0</v>
      </c>
      <c r="BJ54" s="42">
        <f>IF('Данные индикатора'!BL57="нет данных",1,IF('Условный расчет данных'!BK57&lt;&gt;"",1,0))</f>
        <v>0</v>
      </c>
      <c r="BK54" s="4">
        <f t="shared" si="2"/>
        <v>2</v>
      </c>
      <c r="BL54" s="44">
        <f t="shared" si="3"/>
        <v>3.7037037037037035E-2</v>
      </c>
    </row>
    <row r="55" spans="1:64" x14ac:dyDescent="0.25">
      <c r="A55" s="30" t="s">
        <v>102</v>
      </c>
      <c r="B55" s="42">
        <f>IF('Данные индикатора'!D58="нет данных",1,IF('Условный расчет данных'!C58&lt;&gt;"",1,0))</f>
        <v>0</v>
      </c>
      <c r="C55" s="42">
        <f>IF('Данные индикатора'!E58="нет данных",1,IF('Условный расчет данных'!D58&lt;&gt;"",1,0))</f>
        <v>0</v>
      </c>
      <c r="D55" s="42">
        <f>IF('Данные индикатора'!F58="нет данных",1,IF('Условный расчет данных'!E58&lt;&gt;"",1,0))</f>
        <v>0</v>
      </c>
      <c r="E55" s="42">
        <f>IF('Данные индикатора'!G58="нет данных",1,IF('Условный расчет данных'!F58&lt;&gt;"",1,0))</f>
        <v>0</v>
      </c>
      <c r="F55" s="42">
        <f>IF('Данные индикатора'!H58="нет данных",1,IF('Условный расчет данных'!G58&lt;&gt;"",1,0))</f>
        <v>0</v>
      </c>
      <c r="G55" s="42">
        <f>IF('Данные индикатора'!I58="нет данных",1,IF('Условный расчет данных'!H58&lt;&gt;"",1,0))</f>
        <v>0</v>
      </c>
      <c r="H55" s="42">
        <f>IF('Данные индикатора'!J58="нет данных",1,IF('Условный расчет данных'!I58&lt;&gt;"",1,0))</f>
        <v>1</v>
      </c>
      <c r="I55" s="42">
        <f>IF('Данные индикатора'!K58="нет данных",1,IF('Условный расчет данных'!J58&lt;&gt;"",1,0))</f>
        <v>0</v>
      </c>
      <c r="J55" s="42">
        <f>IF('Данные индикатора'!L58="нет данных",1,IF('Условный расчет данных'!K58&lt;&gt;"",1,0))</f>
        <v>0</v>
      </c>
      <c r="K55" s="42">
        <f>IF('Данные индикатора'!M58="нет данных",1,IF('Условный расчет данных'!L58&lt;&gt;"",1,0))</f>
        <v>0</v>
      </c>
      <c r="L55" s="42">
        <f>IF('Данные индикатора'!N58="нет данных",1,IF('Условный расчет данных'!M58&lt;&gt;"",1,0))</f>
        <v>0</v>
      </c>
      <c r="M55" s="42">
        <f>IF('Данные индикатора'!O58="нет данных",1,IF('Условный расчет данных'!N58&lt;&gt;"",1,0))</f>
        <v>0</v>
      </c>
      <c r="N55" s="42">
        <f>IF('Данные индикатора'!P58="нет данных",1,IF('Условный расчет данных'!O58&lt;&gt;"",1,0))</f>
        <v>0</v>
      </c>
      <c r="O55" s="42">
        <f>IF('Данные индикатора'!Q58="нет данных",1,IF('Условный расчет данных'!P58&lt;&gt;"",1,0))</f>
        <v>0</v>
      </c>
      <c r="P55" s="42">
        <f>IF('Данные индикатора'!R58="нет данных",1,IF('Условный расчет данных'!Q58&lt;&gt;"",1,0))</f>
        <v>0</v>
      </c>
      <c r="Q55" s="42">
        <f>IF('Данные индикатора'!S58="нет данных",1,IF('Условный расчет данных'!R58&lt;&gt;"",1,0))</f>
        <v>0</v>
      </c>
      <c r="R55" s="42">
        <f>IF('Данные индикатора'!T58="нет данных",1,IF('Условный расчет данных'!S58&lt;&gt;"",1,0))</f>
        <v>0</v>
      </c>
      <c r="S55" s="42">
        <f>IF('Данные индикатора'!U58="нет данных",1,IF('Условный расчет данных'!T58&lt;&gt;"",1,0))</f>
        <v>0</v>
      </c>
      <c r="T55" s="42">
        <f>IF('Данные индикатора'!V58="нет данных",1,IF('Условный расчет данных'!U58&lt;&gt;"",1,0))</f>
        <v>0</v>
      </c>
      <c r="U55" s="42">
        <f>IF('Данные индикатора'!W58="нет данных",1,IF('Условный расчет данных'!V58&lt;&gt;"",1,0))</f>
        <v>0</v>
      </c>
      <c r="V55" s="42">
        <f>IF('Данные индикатора'!X58="нет данных",1,IF('Условный расчет данных'!W58&lt;&gt;"",1,0))</f>
        <v>0</v>
      </c>
      <c r="W55" s="42">
        <f>IF('Данные индикатора'!Y58="нет данных",1,IF('Условный расчет данных'!X58&lt;&gt;"",1,0))</f>
        <v>0</v>
      </c>
      <c r="X55" s="42">
        <f>IF('Данные индикатора'!Z58="нет данных",1,IF('Условный расчет данных'!Y58&lt;&gt;"",1,0))</f>
        <v>0</v>
      </c>
      <c r="Y55" s="42">
        <f>IF('Данные индикатора'!AA58="нет данных",1,IF('Условный расчет данных'!Z58&lt;&gt;"",1,0))</f>
        <v>0</v>
      </c>
      <c r="Z55" s="42">
        <f>IF('Данные индикатора'!AB58="нет данных",1,IF('Условный расчет данных'!AA58&lt;&gt;"",1,0))</f>
        <v>0</v>
      </c>
      <c r="AA55" s="42">
        <f>IF('Данные индикатора'!AC58="нет данных",1,IF('Условный расчет данных'!AB58&lt;&gt;"",1,0))</f>
        <v>0</v>
      </c>
      <c r="AB55" s="42">
        <f>IF('Данные индикатора'!AD58="нет данных",1,IF('Условный расчет данных'!AC58&lt;&gt;"",1,0))</f>
        <v>0</v>
      </c>
      <c r="AC55" s="42">
        <f>IF('Данные индикатора'!AE58="нет данных",1,IF('Условный расчет данных'!AD58&lt;&gt;"",1,0))</f>
        <v>0</v>
      </c>
      <c r="AD55" s="42">
        <f>IF('Данные индикатора'!AF58="нет данных",1,IF('Условный расчет данных'!AE58&lt;&gt;"",1,0))</f>
        <v>0</v>
      </c>
      <c r="AE55" s="42">
        <f>IF('Данные индикатора'!AG58="нет данных",1,IF('Условный расчет данных'!AF58&lt;&gt;"",1,0))</f>
        <v>0</v>
      </c>
      <c r="AF55" s="42">
        <f>IF('Данные индикатора'!AH58="нет данных",1,IF('Условный расчет данных'!AG58&lt;&gt;"",1,0))</f>
        <v>0</v>
      </c>
      <c r="AG55" s="42">
        <f>IF('Данные индикатора'!AI58="нет данных",1,IF('Условный расчет данных'!AH58&lt;&gt;"",1,0))</f>
        <v>0</v>
      </c>
      <c r="AH55" s="42">
        <f>IF('Данные индикатора'!AJ58="нет данных",1,IF('Условный расчет данных'!AI58&lt;&gt;"",1,0))</f>
        <v>0</v>
      </c>
      <c r="AI55" s="42">
        <f>IF('Данные индикатора'!AK58="нет данных",1,IF('Условный расчет данных'!AJ58&lt;&gt;"",1,0))</f>
        <v>0</v>
      </c>
      <c r="AJ55" s="42">
        <f>IF('Данные индикатора'!AL58="нет данных",1,IF('Условный расчет данных'!AK58&lt;&gt;"",1,0))</f>
        <v>0</v>
      </c>
      <c r="AK55" s="42">
        <f>IF('Данные индикатора'!AM58="нет данных",1,IF('Условный расчет данных'!AL58&lt;&gt;"",1,0))</f>
        <v>0</v>
      </c>
      <c r="AL55" s="42">
        <f>IF('Данные индикатора'!AN58="нет данных",1,IF('Условный расчет данных'!AM58&lt;&gt;"",1,0))</f>
        <v>0</v>
      </c>
      <c r="AM55" s="42">
        <f>IF('Данные индикатора'!AO58="нет данных",1,IF('Условный расчет данных'!AN58&lt;&gt;"",1,0))</f>
        <v>0</v>
      </c>
      <c r="AN55" s="42">
        <f>IF('Данные индикатора'!AP58="нет данных",1,IF('Условный расчет данных'!AO58&lt;&gt;"",1,0))</f>
        <v>0</v>
      </c>
      <c r="AO55" s="42">
        <f>IF('Данные индикатора'!AQ58="нет данных",1,IF('Условный расчет данных'!AS58&lt;&gt;"",1,0))</f>
        <v>0</v>
      </c>
      <c r="AP55" s="42">
        <f>IF('Данные индикатора'!AR58="нет данных",1,IF('Условный расчет данных'!AT58&lt;&gt;"",1,0))</f>
        <v>0</v>
      </c>
      <c r="AQ55" s="42">
        <f>IF('Данные индикатора'!AS58="нет данных",1,IF('Условный расчет данных'!AU58&lt;&gt;"",1,0))</f>
        <v>0</v>
      </c>
      <c r="AR55" s="42">
        <f>IF('Данные индикатора'!AT58="нет данных",1,IF('Условный расчет данных'!AS58&lt;&gt;"",1,0))</f>
        <v>0</v>
      </c>
      <c r="AS55" s="42">
        <f>IF('Данные индикатора'!AU58="нет данных",1,IF('Условный расчет данных'!AT58&lt;&gt;"",1,0))</f>
        <v>0</v>
      </c>
      <c r="AT55" s="42">
        <f>IF('Данные индикатора'!AV58="нет данных",1,IF('Условный расчет данных'!AU58&lt;&gt;"",1,0))</f>
        <v>0</v>
      </c>
      <c r="AU55" s="42">
        <f>IF('Данные индикатора'!AW58="нет данных",1,IF('Условный расчет данных'!AV58&lt;&gt;"",1,0))</f>
        <v>0</v>
      </c>
      <c r="AV55" s="42">
        <f>IF('Данные индикатора'!AX58="нет данных",1,IF('Условный расчет данных'!AW58&lt;&gt;"",1,0))</f>
        <v>0</v>
      </c>
      <c r="AW55" s="42">
        <f>IF('Данные индикатора'!AY58="нет данных",1,IF('Условный расчет данных'!AX58&lt;&gt;"",1,0))</f>
        <v>0</v>
      </c>
      <c r="AX55" s="42">
        <f>IF('Данные индикатора'!AZ58="нет данных",1,IF('Условный расчет данных'!AY58&lt;&gt;"",1,0))</f>
        <v>0</v>
      </c>
      <c r="AY55" s="42">
        <f>IF('Данные индикатора'!BA58="нет данных",1,IF('Условный расчет данных'!AZ58&lt;&gt;"",1,0))</f>
        <v>0</v>
      </c>
      <c r="AZ55" s="42">
        <f>IF('Данные индикатора'!BB58="нет данных",1,IF('Условный расчет данных'!BA58&lt;&gt;"",1,0))</f>
        <v>0</v>
      </c>
      <c r="BA55" s="42">
        <f>IF('Данные индикатора'!BC58="нет данных",1,IF('Условный расчет данных'!BB58&lt;&gt;"",1,0))</f>
        <v>0</v>
      </c>
      <c r="BB55" s="42">
        <f>IF('Данные индикатора'!BD58="нет данных",1,IF('Условный расчет данных'!BC58&lt;&gt;"",1,0))</f>
        <v>0</v>
      </c>
      <c r="BC55" s="42">
        <f>IF('Данные индикатора'!BE58="нет данных",1,IF('Условный расчет данных'!BD58&lt;&gt;"",1,0))</f>
        <v>0</v>
      </c>
      <c r="BD55" s="42">
        <f>IF('Данные индикатора'!BF58="нет данных",1,IF('Условный расчет данных'!BE58&lt;&gt;"",1,0))</f>
        <v>0</v>
      </c>
      <c r="BE55" s="42">
        <f>IF('Данные индикатора'!BG58="нет данных",1,IF('Условный расчет данных'!BF58&lt;&gt;"",1,0))</f>
        <v>0</v>
      </c>
      <c r="BF55" s="42">
        <f>IF('Данные индикатора'!BH58="нет данных",1,IF('Условный расчет данных'!BG58&lt;&gt;"",1,0))</f>
        <v>0</v>
      </c>
      <c r="BG55" s="42">
        <f>IF('Данные индикатора'!BI58="нет данных",1,IF('Условный расчет данных'!BH58&lt;&gt;"",1,0))</f>
        <v>0</v>
      </c>
      <c r="BH55" s="42">
        <f>IF('Данные индикатора'!BJ58="нет данных",1,IF('Условный расчет данных'!BI58&lt;&gt;"",1,0))</f>
        <v>0</v>
      </c>
      <c r="BI55" s="42">
        <f>IF('Данные индикатора'!BK58="нет данных",1,IF('Условный расчет данных'!BJ58&lt;&gt;"",1,0))</f>
        <v>0</v>
      </c>
      <c r="BJ55" s="42">
        <f>IF('Данные индикатора'!BL58="нет данных",1,IF('Условный расчет данных'!BK58&lt;&gt;"",1,0))</f>
        <v>0</v>
      </c>
      <c r="BK55" s="4">
        <f t="shared" si="2"/>
        <v>1</v>
      </c>
      <c r="BL55" s="44">
        <f t="shared" si="3"/>
        <v>1.8518518518518517E-2</v>
      </c>
    </row>
    <row r="56" spans="1:64" x14ac:dyDescent="0.25">
      <c r="A56" s="30" t="s">
        <v>174</v>
      </c>
      <c r="B56" s="42">
        <f>IF('Данные индикатора'!D59="нет данных",1,IF('Условный расчет данных'!C59&lt;&gt;"",1,0))</f>
        <v>0</v>
      </c>
      <c r="C56" s="42">
        <f>IF('Данные индикатора'!E59="нет данных",1,IF('Условный расчет данных'!D59&lt;&gt;"",1,0))</f>
        <v>0</v>
      </c>
      <c r="D56" s="42">
        <f>IF('Данные индикатора'!F59="нет данных",1,IF('Условный расчет данных'!E59&lt;&gt;"",1,0))</f>
        <v>0</v>
      </c>
      <c r="E56" s="42">
        <f>IF('Данные индикатора'!G59="нет данных",1,IF('Условный расчет данных'!F59&lt;&gt;"",1,0))</f>
        <v>0</v>
      </c>
      <c r="F56" s="42">
        <f>IF('Данные индикатора'!H59="нет данных",1,IF('Условный расчет данных'!G59&lt;&gt;"",1,0))</f>
        <v>0</v>
      </c>
      <c r="G56" s="42">
        <f>IF('Данные индикатора'!I59="нет данных",1,IF('Условный расчет данных'!H59&lt;&gt;"",1,0))</f>
        <v>1</v>
      </c>
      <c r="H56" s="42">
        <f>IF('Данные индикатора'!J59="нет данных",1,IF('Условный расчет данных'!I59&lt;&gt;"",1,0))</f>
        <v>1</v>
      </c>
      <c r="I56" s="42">
        <f>IF('Данные индикатора'!K59="нет данных",1,IF('Условный расчет данных'!J59&lt;&gt;"",1,0))</f>
        <v>0</v>
      </c>
      <c r="J56" s="42">
        <f>IF('Данные индикатора'!L59="нет данных",1,IF('Условный расчет данных'!K59&lt;&gt;"",1,0))</f>
        <v>0</v>
      </c>
      <c r="K56" s="42">
        <f>IF('Данные индикатора'!M59="нет данных",1,IF('Условный расчет данных'!L59&lt;&gt;"",1,0))</f>
        <v>1</v>
      </c>
      <c r="L56" s="42">
        <f>IF('Данные индикатора'!N59="нет данных",1,IF('Условный расчет данных'!M59&lt;&gt;"",1,0))</f>
        <v>0</v>
      </c>
      <c r="M56" s="42">
        <f>IF('Данные индикатора'!O59="нет данных",1,IF('Условный расчет данных'!N59&lt;&gt;"",1,0))</f>
        <v>0</v>
      </c>
      <c r="N56" s="42">
        <f>IF('Данные индикатора'!P59="нет данных",1,IF('Условный расчет данных'!O59&lt;&gt;"",1,0))</f>
        <v>1</v>
      </c>
      <c r="O56" s="42">
        <f>IF('Данные индикатора'!Q59="нет данных",1,IF('Условный расчет данных'!P59&lt;&gt;"",1,0))</f>
        <v>1</v>
      </c>
      <c r="P56" s="42">
        <f>IF('Данные индикатора'!R59="нет данных",1,IF('Условный расчет данных'!Q59&lt;&gt;"",1,0))</f>
        <v>0</v>
      </c>
      <c r="Q56" s="42">
        <f>IF('Данные индикатора'!S59="нет данных",1,IF('Условный расчет данных'!R59&lt;&gt;"",1,0))</f>
        <v>0</v>
      </c>
      <c r="R56" s="42">
        <f>IF('Данные индикатора'!T59="нет данных",1,IF('Условный расчет данных'!S59&lt;&gt;"",1,0))</f>
        <v>0</v>
      </c>
      <c r="S56" s="42">
        <f>IF('Данные индикатора'!U59="нет данных",1,IF('Условный расчет данных'!T59&lt;&gt;"",1,0))</f>
        <v>0</v>
      </c>
      <c r="T56" s="42">
        <f>IF('Данные индикатора'!V59="нет данных",1,IF('Условный расчет данных'!U59&lt;&gt;"",1,0))</f>
        <v>0</v>
      </c>
      <c r="U56" s="42">
        <f>IF('Данные индикатора'!W59="нет данных",1,IF('Условный расчет данных'!V59&lt;&gt;"",1,0))</f>
        <v>0</v>
      </c>
      <c r="V56" s="42">
        <f>IF('Данные индикатора'!X59="нет данных",1,IF('Условный расчет данных'!W59&lt;&gt;"",1,0))</f>
        <v>0</v>
      </c>
      <c r="W56" s="42">
        <f>IF('Данные индикатора'!Y59="нет данных",1,IF('Условный расчет данных'!X59&lt;&gt;"",1,0))</f>
        <v>0</v>
      </c>
      <c r="X56" s="42">
        <f>IF('Данные индикатора'!Z59="нет данных",1,IF('Условный расчет данных'!Y59&lt;&gt;"",1,0))</f>
        <v>0</v>
      </c>
      <c r="Y56" s="42">
        <f>IF('Данные индикатора'!AA59="нет данных",1,IF('Условный расчет данных'!Z59&lt;&gt;"",1,0))</f>
        <v>0</v>
      </c>
      <c r="Z56" s="42">
        <f>IF('Данные индикатора'!AB59="нет данных",1,IF('Условный расчет данных'!AA59&lt;&gt;"",1,0))</f>
        <v>0</v>
      </c>
      <c r="AA56" s="42">
        <f>IF('Данные индикатора'!AC59="нет данных",1,IF('Условный расчет данных'!AB59&lt;&gt;"",1,0))</f>
        <v>0</v>
      </c>
      <c r="AB56" s="42">
        <f>IF('Данные индикатора'!AD59="нет данных",1,IF('Условный расчет данных'!AC59&lt;&gt;"",1,0))</f>
        <v>0</v>
      </c>
      <c r="AC56" s="42">
        <f>IF('Данные индикатора'!AE59="нет данных",1,IF('Условный расчет данных'!AD59&lt;&gt;"",1,0))</f>
        <v>0</v>
      </c>
      <c r="AD56" s="42">
        <f>IF('Данные индикатора'!AF59="нет данных",1,IF('Условный расчет данных'!AE59&lt;&gt;"",1,0))</f>
        <v>0</v>
      </c>
      <c r="AE56" s="42">
        <f>IF('Данные индикатора'!AG59="нет данных",1,IF('Условный расчет данных'!AF59&lt;&gt;"",1,0))</f>
        <v>0</v>
      </c>
      <c r="AF56" s="42">
        <f>IF('Данные индикатора'!AH59="нет данных",1,IF('Условный расчет данных'!AG59&lt;&gt;"",1,0))</f>
        <v>0</v>
      </c>
      <c r="AG56" s="42">
        <f>IF('Данные индикатора'!AI59="нет данных",1,IF('Условный расчет данных'!AH59&lt;&gt;"",1,0))</f>
        <v>0</v>
      </c>
      <c r="AH56" s="42">
        <f>IF('Данные индикатора'!AJ59="нет данных",1,IF('Условный расчет данных'!AI59&lt;&gt;"",1,0))</f>
        <v>0</v>
      </c>
      <c r="AI56" s="42">
        <f>IF('Данные индикатора'!AK59="нет данных",1,IF('Условный расчет данных'!AJ59&lt;&gt;"",1,0))</f>
        <v>0</v>
      </c>
      <c r="AJ56" s="42">
        <f>IF('Данные индикатора'!AL59="нет данных",1,IF('Условный расчет данных'!AK59&lt;&gt;"",1,0))</f>
        <v>0</v>
      </c>
      <c r="AK56" s="42">
        <f>IF('Данные индикатора'!AM59="нет данных",1,IF('Условный расчет данных'!AL59&lt;&gt;"",1,0))</f>
        <v>0</v>
      </c>
      <c r="AL56" s="42">
        <f>IF('Данные индикатора'!AN59="нет данных",1,IF('Условный расчет данных'!AM59&lt;&gt;"",1,0))</f>
        <v>0</v>
      </c>
      <c r="AM56" s="42">
        <f>IF('Данные индикатора'!AO59="нет данных",1,IF('Условный расчет данных'!AN59&lt;&gt;"",1,0))</f>
        <v>0</v>
      </c>
      <c r="AN56" s="42">
        <f>IF('Данные индикатора'!AP59="нет данных",1,IF('Условный расчет данных'!AO59&lt;&gt;"",1,0))</f>
        <v>0</v>
      </c>
      <c r="AO56" s="42">
        <f>IF('Данные индикатора'!AQ59="нет данных",1,IF('Условный расчет данных'!AS59&lt;&gt;"",1,0))</f>
        <v>0</v>
      </c>
      <c r="AP56" s="42">
        <f>IF('Данные индикатора'!AR59="нет данных",1,IF('Условный расчет данных'!AT59&lt;&gt;"",1,0))</f>
        <v>0</v>
      </c>
      <c r="AQ56" s="42">
        <f>IF('Данные индикатора'!AS59="нет данных",1,IF('Условный расчет данных'!AU59&lt;&gt;"",1,0))</f>
        <v>0</v>
      </c>
      <c r="AR56" s="42">
        <f>IF('Данные индикатора'!AT59="нет данных",1,IF('Условный расчет данных'!AS59&lt;&gt;"",1,0))</f>
        <v>0</v>
      </c>
      <c r="AS56" s="42">
        <f>IF('Данные индикатора'!AU59="нет данных",1,IF('Условный расчет данных'!AT59&lt;&gt;"",1,0))</f>
        <v>0</v>
      </c>
      <c r="AT56" s="42">
        <f>IF('Данные индикатора'!AV59="нет данных",1,IF('Условный расчет данных'!AU59&lt;&gt;"",1,0))</f>
        <v>0</v>
      </c>
      <c r="AU56" s="42">
        <f>IF('Данные индикатора'!AW59="нет данных",1,IF('Условный расчет данных'!AV59&lt;&gt;"",1,0))</f>
        <v>0</v>
      </c>
      <c r="AV56" s="42">
        <f>IF('Данные индикатора'!AX59="нет данных",1,IF('Условный расчет данных'!AW59&lt;&gt;"",1,0))</f>
        <v>0</v>
      </c>
      <c r="AW56" s="42">
        <f>IF('Данные индикатора'!AY59="нет данных",1,IF('Условный расчет данных'!AX59&lt;&gt;"",1,0))</f>
        <v>0</v>
      </c>
      <c r="AX56" s="42">
        <f>IF('Данные индикатора'!AZ59="нет данных",1,IF('Условный расчет данных'!AY59&lt;&gt;"",1,0))</f>
        <v>0</v>
      </c>
      <c r="AY56" s="42">
        <f>IF('Данные индикатора'!BA59="нет данных",1,IF('Условный расчет данных'!AZ59&lt;&gt;"",1,0))</f>
        <v>0</v>
      </c>
      <c r="AZ56" s="42">
        <f>IF('Данные индикатора'!BB59="нет данных",1,IF('Условный расчет данных'!BA59&lt;&gt;"",1,0))</f>
        <v>0</v>
      </c>
      <c r="BA56" s="42">
        <f>IF('Данные индикатора'!BC59="нет данных",1,IF('Условный расчет данных'!BB59&lt;&gt;"",1,0))</f>
        <v>0</v>
      </c>
      <c r="BB56" s="42">
        <f>IF('Данные индикатора'!BD59="нет данных",1,IF('Условный расчет данных'!BC59&lt;&gt;"",1,0))</f>
        <v>0</v>
      </c>
      <c r="BC56" s="42">
        <f>IF('Данные индикатора'!BE59="нет данных",1,IF('Условный расчет данных'!BD59&lt;&gt;"",1,0))</f>
        <v>0</v>
      </c>
      <c r="BD56" s="42">
        <f>IF('Данные индикатора'!BF59="нет данных",1,IF('Условный расчет данных'!BE59&lt;&gt;"",1,0))</f>
        <v>0</v>
      </c>
      <c r="BE56" s="42">
        <f>IF('Данные индикатора'!BG59="нет данных",1,IF('Условный расчет данных'!BF59&lt;&gt;"",1,0))</f>
        <v>0</v>
      </c>
      <c r="BF56" s="42">
        <f>IF('Данные индикатора'!BH59="нет данных",1,IF('Условный расчет данных'!BG59&lt;&gt;"",1,0))</f>
        <v>0</v>
      </c>
      <c r="BG56" s="42">
        <f>IF('Данные индикатора'!BI59="нет данных",1,IF('Условный расчет данных'!BH59&lt;&gt;"",1,0))</f>
        <v>0</v>
      </c>
      <c r="BH56" s="42">
        <f>IF('Данные индикатора'!BJ59="нет данных",1,IF('Условный расчет данных'!BI59&lt;&gt;"",1,0))</f>
        <v>0</v>
      </c>
      <c r="BI56" s="42">
        <f>IF('Данные индикатора'!BK59="нет данных",1,IF('Условный расчет данных'!BJ59&lt;&gt;"",1,0))</f>
        <v>0</v>
      </c>
      <c r="BJ56" s="42">
        <f>IF('Данные индикатора'!BL59="нет данных",1,IF('Условный расчет данных'!BK59&lt;&gt;"",1,0))</f>
        <v>0</v>
      </c>
      <c r="BK56" s="4">
        <f t="shared" si="2"/>
        <v>5</v>
      </c>
      <c r="BL56" s="44">
        <f t="shared" si="3"/>
        <v>9.2592592592592587E-2</v>
      </c>
    </row>
    <row r="57" spans="1:64" x14ac:dyDescent="0.25">
      <c r="A57" s="30" t="s">
        <v>103</v>
      </c>
      <c r="B57" s="42">
        <f>IF('Данные индикатора'!D60="нет данных",1,IF('Условный расчет данных'!C60&lt;&gt;"",1,0))</f>
        <v>0</v>
      </c>
      <c r="C57" s="42">
        <f>IF('Данные индикатора'!E60="нет данных",1,IF('Условный расчет данных'!D60&lt;&gt;"",1,0))</f>
        <v>0</v>
      </c>
      <c r="D57" s="42">
        <f>IF('Данные индикатора'!F60="нет данных",1,IF('Условный расчет данных'!E60&lt;&gt;"",1,0))</f>
        <v>0</v>
      </c>
      <c r="E57" s="42">
        <f>IF('Данные индикатора'!G60="нет данных",1,IF('Условный расчет данных'!F60&lt;&gt;"",1,0))</f>
        <v>0</v>
      </c>
      <c r="F57" s="42">
        <f>IF('Данные индикатора'!H60="нет данных",1,IF('Условный расчет данных'!G60&lt;&gt;"",1,0))</f>
        <v>0</v>
      </c>
      <c r="G57" s="42">
        <f>IF('Данные индикатора'!I60="нет данных",1,IF('Условный расчет данных'!H60&lt;&gt;"",1,0))</f>
        <v>0</v>
      </c>
      <c r="H57" s="42">
        <f>IF('Данные индикатора'!J60="нет данных",1,IF('Условный расчет данных'!I60&lt;&gt;"",1,0))</f>
        <v>1</v>
      </c>
      <c r="I57" s="42">
        <f>IF('Данные индикатора'!K60="нет данных",1,IF('Условный расчет данных'!J60&lt;&gt;"",1,0))</f>
        <v>0</v>
      </c>
      <c r="J57" s="42">
        <f>IF('Данные индикатора'!L60="нет данных",1,IF('Условный расчет данных'!K60&lt;&gt;"",1,0))</f>
        <v>0</v>
      </c>
      <c r="K57" s="42">
        <f>IF('Данные индикатора'!M60="нет данных",1,IF('Условный расчет данных'!L60&lt;&gt;"",1,0))</f>
        <v>0</v>
      </c>
      <c r="L57" s="42">
        <f>IF('Данные индикатора'!N60="нет данных",1,IF('Условный расчет данных'!M60&lt;&gt;"",1,0))</f>
        <v>0</v>
      </c>
      <c r="M57" s="42">
        <f>IF('Данные индикатора'!O60="нет данных",1,IF('Условный расчет данных'!N60&lt;&gt;"",1,0))</f>
        <v>0</v>
      </c>
      <c r="N57" s="42">
        <f>IF('Данные индикатора'!P60="нет данных",1,IF('Условный расчет данных'!O60&lt;&gt;"",1,0))</f>
        <v>0</v>
      </c>
      <c r="O57" s="42">
        <f>IF('Данные индикатора'!Q60="нет данных",1,IF('Условный расчет данных'!P60&lt;&gt;"",1,0))</f>
        <v>0</v>
      </c>
      <c r="P57" s="42">
        <f>IF('Данные индикатора'!R60="нет данных",1,IF('Условный расчет данных'!Q60&lt;&gt;"",1,0))</f>
        <v>0</v>
      </c>
      <c r="Q57" s="42">
        <f>IF('Данные индикатора'!S60="нет данных",1,IF('Условный расчет данных'!R60&lt;&gt;"",1,0))</f>
        <v>0</v>
      </c>
      <c r="R57" s="42">
        <f>IF('Данные индикатора'!T60="нет данных",1,IF('Условный расчет данных'!S60&lt;&gt;"",1,0))</f>
        <v>0</v>
      </c>
      <c r="S57" s="42">
        <f>IF('Данные индикатора'!U60="нет данных",1,IF('Условный расчет данных'!T60&lt;&gt;"",1,0))</f>
        <v>0</v>
      </c>
      <c r="T57" s="42">
        <f>IF('Данные индикатора'!V60="нет данных",1,IF('Условный расчет данных'!U60&lt;&gt;"",1,0))</f>
        <v>0</v>
      </c>
      <c r="U57" s="42">
        <f>IF('Данные индикатора'!W60="нет данных",1,IF('Условный расчет данных'!V60&lt;&gt;"",1,0))</f>
        <v>0</v>
      </c>
      <c r="V57" s="42">
        <f>IF('Данные индикатора'!X60="нет данных",1,IF('Условный расчет данных'!W60&lt;&gt;"",1,0))</f>
        <v>0</v>
      </c>
      <c r="W57" s="42">
        <f>IF('Данные индикатора'!Y60="нет данных",1,IF('Условный расчет данных'!X60&lt;&gt;"",1,0))</f>
        <v>0</v>
      </c>
      <c r="X57" s="42">
        <f>IF('Данные индикатора'!Z60="нет данных",1,IF('Условный расчет данных'!Y60&lt;&gt;"",1,0))</f>
        <v>0</v>
      </c>
      <c r="Y57" s="42">
        <f>IF('Данные индикатора'!AA60="нет данных",1,IF('Условный расчет данных'!Z60&lt;&gt;"",1,0))</f>
        <v>0</v>
      </c>
      <c r="Z57" s="42">
        <f>IF('Данные индикатора'!AB60="нет данных",1,IF('Условный расчет данных'!AA60&lt;&gt;"",1,0))</f>
        <v>0</v>
      </c>
      <c r="AA57" s="42">
        <f>IF('Данные индикатора'!AC60="нет данных",1,IF('Условный расчет данных'!AB60&lt;&gt;"",1,0))</f>
        <v>0</v>
      </c>
      <c r="AB57" s="42">
        <f>IF('Данные индикатора'!AD60="нет данных",1,IF('Условный расчет данных'!AC60&lt;&gt;"",1,0))</f>
        <v>0</v>
      </c>
      <c r="AC57" s="42">
        <f>IF('Данные индикатора'!AE60="нет данных",1,IF('Условный расчет данных'!AD60&lt;&gt;"",1,0))</f>
        <v>0</v>
      </c>
      <c r="AD57" s="42">
        <f>IF('Данные индикатора'!AF60="нет данных",1,IF('Условный расчет данных'!AE60&lt;&gt;"",1,0))</f>
        <v>0</v>
      </c>
      <c r="AE57" s="42">
        <f>IF('Данные индикатора'!AG60="нет данных",1,IF('Условный расчет данных'!AF60&lt;&gt;"",1,0))</f>
        <v>0</v>
      </c>
      <c r="AF57" s="42">
        <f>IF('Данные индикатора'!AH60="нет данных",1,IF('Условный расчет данных'!AG60&lt;&gt;"",1,0))</f>
        <v>0</v>
      </c>
      <c r="AG57" s="42">
        <f>IF('Данные индикатора'!AI60="нет данных",1,IF('Условный расчет данных'!AH60&lt;&gt;"",1,0))</f>
        <v>0</v>
      </c>
      <c r="AH57" s="42">
        <f>IF('Данные индикатора'!AJ60="нет данных",1,IF('Условный расчет данных'!AI60&lt;&gt;"",1,0))</f>
        <v>0</v>
      </c>
      <c r="AI57" s="42">
        <f>IF('Данные индикатора'!AK60="нет данных",1,IF('Условный расчет данных'!AJ60&lt;&gt;"",1,0))</f>
        <v>0</v>
      </c>
      <c r="AJ57" s="42">
        <f>IF('Данные индикатора'!AL60="нет данных",1,IF('Условный расчет данных'!AK60&lt;&gt;"",1,0))</f>
        <v>0</v>
      </c>
      <c r="AK57" s="42">
        <f>IF('Данные индикатора'!AM60="нет данных",1,IF('Условный расчет данных'!AL60&lt;&gt;"",1,0))</f>
        <v>0</v>
      </c>
      <c r="AL57" s="42">
        <f>IF('Данные индикатора'!AN60="нет данных",1,IF('Условный расчет данных'!AM60&lt;&gt;"",1,0))</f>
        <v>0</v>
      </c>
      <c r="AM57" s="42">
        <f>IF('Данные индикатора'!AO60="нет данных",1,IF('Условный расчет данных'!AN60&lt;&gt;"",1,0))</f>
        <v>0</v>
      </c>
      <c r="AN57" s="42">
        <f>IF('Данные индикатора'!AP60="нет данных",1,IF('Условный расчет данных'!AO60&lt;&gt;"",1,0))</f>
        <v>0</v>
      </c>
      <c r="AO57" s="42">
        <f>IF('Данные индикатора'!AQ60="нет данных",1,IF('Условный расчет данных'!AS60&lt;&gt;"",1,0))</f>
        <v>0</v>
      </c>
      <c r="AP57" s="42">
        <f>IF('Данные индикатора'!AR60="нет данных",1,IF('Условный расчет данных'!AT60&lt;&gt;"",1,0))</f>
        <v>0</v>
      </c>
      <c r="AQ57" s="42">
        <f>IF('Данные индикатора'!AS60="нет данных",1,IF('Условный расчет данных'!AU60&lt;&gt;"",1,0))</f>
        <v>0</v>
      </c>
      <c r="AR57" s="42">
        <f>IF('Данные индикатора'!AT60="нет данных",1,IF('Условный расчет данных'!AS60&lt;&gt;"",1,0))</f>
        <v>0</v>
      </c>
      <c r="AS57" s="42">
        <f>IF('Данные индикатора'!AU60="нет данных",1,IF('Условный расчет данных'!AT60&lt;&gt;"",1,0))</f>
        <v>0</v>
      </c>
      <c r="AT57" s="42">
        <f>IF('Данные индикатора'!AV60="нет данных",1,IF('Условный расчет данных'!AU60&lt;&gt;"",1,0))</f>
        <v>0</v>
      </c>
      <c r="AU57" s="42">
        <f>IF('Данные индикатора'!AW60="нет данных",1,IF('Условный расчет данных'!AV60&lt;&gt;"",1,0))</f>
        <v>0</v>
      </c>
      <c r="AV57" s="42">
        <f>IF('Данные индикатора'!AX60="нет данных",1,IF('Условный расчет данных'!AW60&lt;&gt;"",1,0))</f>
        <v>0</v>
      </c>
      <c r="AW57" s="42">
        <f>IF('Данные индикатора'!AY60="нет данных",1,IF('Условный расчет данных'!AX60&lt;&gt;"",1,0))</f>
        <v>0</v>
      </c>
      <c r="AX57" s="42">
        <f>IF('Данные индикатора'!AZ60="нет данных",1,IF('Условный расчет данных'!AY60&lt;&gt;"",1,0))</f>
        <v>0</v>
      </c>
      <c r="AY57" s="42">
        <f>IF('Данные индикатора'!BA60="нет данных",1,IF('Условный расчет данных'!AZ60&lt;&gt;"",1,0))</f>
        <v>0</v>
      </c>
      <c r="AZ57" s="42">
        <f>IF('Данные индикатора'!BB60="нет данных",1,IF('Условный расчет данных'!BA60&lt;&gt;"",1,0))</f>
        <v>0</v>
      </c>
      <c r="BA57" s="42">
        <f>IF('Данные индикатора'!BC60="нет данных",1,IF('Условный расчет данных'!BB60&lt;&gt;"",1,0))</f>
        <v>0</v>
      </c>
      <c r="BB57" s="42">
        <f>IF('Данные индикатора'!BD60="нет данных",1,IF('Условный расчет данных'!BC60&lt;&gt;"",1,0))</f>
        <v>0</v>
      </c>
      <c r="BC57" s="42">
        <f>IF('Данные индикатора'!BE60="нет данных",1,IF('Условный расчет данных'!BD60&lt;&gt;"",1,0))</f>
        <v>0</v>
      </c>
      <c r="BD57" s="42">
        <f>IF('Данные индикатора'!BF60="нет данных",1,IF('Условный расчет данных'!BE60&lt;&gt;"",1,0))</f>
        <v>0</v>
      </c>
      <c r="BE57" s="42">
        <f>IF('Данные индикатора'!BG60="нет данных",1,IF('Условный расчет данных'!BF60&lt;&gt;"",1,0))</f>
        <v>0</v>
      </c>
      <c r="BF57" s="42">
        <f>IF('Данные индикатора'!BH60="нет данных",1,IF('Условный расчет данных'!BG60&lt;&gt;"",1,0))</f>
        <v>0</v>
      </c>
      <c r="BG57" s="42">
        <f>IF('Данные индикатора'!BI60="нет данных",1,IF('Условный расчет данных'!BH60&lt;&gt;"",1,0))</f>
        <v>0</v>
      </c>
      <c r="BH57" s="42">
        <f>IF('Данные индикатора'!BJ60="нет данных",1,IF('Условный расчет данных'!BI60&lt;&gt;"",1,0))</f>
        <v>0</v>
      </c>
      <c r="BI57" s="42">
        <f>IF('Данные индикатора'!BK60="нет данных",1,IF('Условный расчет данных'!BJ60&lt;&gt;"",1,0))</f>
        <v>0</v>
      </c>
      <c r="BJ57" s="42">
        <f>IF('Данные индикатора'!BL60="нет данных",1,IF('Условный расчет данных'!BK60&lt;&gt;"",1,0))</f>
        <v>0</v>
      </c>
      <c r="BK57" s="4">
        <f t="shared" si="2"/>
        <v>1</v>
      </c>
      <c r="BL57" s="44">
        <f t="shared" si="3"/>
        <v>1.8518518518518517E-2</v>
      </c>
    </row>
    <row r="58" spans="1:64" x14ac:dyDescent="0.25">
      <c r="A58" s="30" t="s">
        <v>104</v>
      </c>
      <c r="B58" s="42">
        <f>IF('Данные индикатора'!D61="нет данных",1,IF('Условный расчет данных'!C61&lt;&gt;"",1,0))</f>
        <v>0</v>
      </c>
      <c r="C58" s="42">
        <f>IF('Данные индикатора'!E61="нет данных",1,IF('Условный расчет данных'!D61&lt;&gt;"",1,0))</f>
        <v>0</v>
      </c>
      <c r="D58" s="42">
        <f>IF('Данные индикатора'!F61="нет данных",1,IF('Условный расчет данных'!E61&lt;&gt;"",1,0))</f>
        <v>0</v>
      </c>
      <c r="E58" s="42">
        <f>IF('Данные индикатора'!G61="нет данных",1,IF('Условный расчет данных'!F61&lt;&gt;"",1,0))</f>
        <v>0</v>
      </c>
      <c r="F58" s="42">
        <f>IF('Данные индикатора'!H61="нет данных",1,IF('Условный расчет данных'!G61&lt;&gt;"",1,0))</f>
        <v>0</v>
      </c>
      <c r="G58" s="42">
        <f>IF('Данные индикатора'!I61="нет данных",1,IF('Условный расчет данных'!H61&lt;&gt;"",1,0))</f>
        <v>0</v>
      </c>
      <c r="H58" s="42">
        <f>IF('Данные индикатора'!J61="нет данных",1,IF('Условный расчет данных'!I61&lt;&gt;"",1,0))</f>
        <v>1</v>
      </c>
      <c r="I58" s="42">
        <f>IF('Данные индикатора'!K61="нет данных",1,IF('Условный расчет данных'!J61&lt;&gt;"",1,0))</f>
        <v>0</v>
      </c>
      <c r="J58" s="42">
        <f>IF('Данные индикатора'!L61="нет данных",1,IF('Условный расчет данных'!K61&lt;&gt;"",1,0))</f>
        <v>0</v>
      </c>
      <c r="K58" s="42">
        <f>IF('Данные индикатора'!M61="нет данных",1,IF('Условный расчет данных'!L61&lt;&gt;"",1,0))</f>
        <v>0</v>
      </c>
      <c r="L58" s="42">
        <f>IF('Данные индикатора'!N61="нет данных",1,IF('Условный расчет данных'!M61&lt;&gt;"",1,0))</f>
        <v>0</v>
      </c>
      <c r="M58" s="42">
        <f>IF('Данные индикатора'!O61="нет данных",1,IF('Условный расчет данных'!N61&lt;&gt;"",1,0))</f>
        <v>0</v>
      </c>
      <c r="N58" s="42">
        <f>IF('Данные индикатора'!P61="нет данных",1,IF('Условный расчет данных'!O61&lt;&gt;"",1,0))</f>
        <v>0</v>
      </c>
      <c r="O58" s="42">
        <f>IF('Данные индикатора'!Q61="нет данных",1,IF('Условный расчет данных'!P61&lt;&gt;"",1,0))</f>
        <v>0</v>
      </c>
      <c r="P58" s="42">
        <f>IF('Данные индикатора'!R61="нет данных",1,IF('Условный расчет данных'!Q61&lt;&gt;"",1,0))</f>
        <v>0</v>
      </c>
      <c r="Q58" s="42">
        <f>IF('Данные индикатора'!S61="нет данных",1,IF('Условный расчет данных'!R61&lt;&gt;"",1,0))</f>
        <v>0</v>
      </c>
      <c r="R58" s="42">
        <f>IF('Данные индикатора'!T61="нет данных",1,IF('Условный расчет данных'!S61&lt;&gt;"",1,0))</f>
        <v>0</v>
      </c>
      <c r="S58" s="42">
        <f>IF('Данные индикатора'!U61="нет данных",1,IF('Условный расчет данных'!T61&lt;&gt;"",1,0))</f>
        <v>0</v>
      </c>
      <c r="T58" s="42">
        <f>IF('Данные индикатора'!V61="нет данных",1,IF('Условный расчет данных'!U61&lt;&gt;"",1,0))</f>
        <v>0</v>
      </c>
      <c r="U58" s="42">
        <f>IF('Данные индикатора'!W61="нет данных",1,IF('Условный расчет данных'!V61&lt;&gt;"",1,0))</f>
        <v>0</v>
      </c>
      <c r="V58" s="42">
        <f>IF('Данные индикатора'!X61="нет данных",1,IF('Условный расчет данных'!W61&lt;&gt;"",1,0))</f>
        <v>0</v>
      </c>
      <c r="W58" s="42">
        <f>IF('Данные индикатора'!Y61="нет данных",1,IF('Условный расчет данных'!X61&lt;&gt;"",1,0))</f>
        <v>0</v>
      </c>
      <c r="X58" s="42">
        <f>IF('Данные индикатора'!Z61="нет данных",1,IF('Условный расчет данных'!Y61&lt;&gt;"",1,0))</f>
        <v>0</v>
      </c>
      <c r="Y58" s="42">
        <f>IF('Данные индикатора'!AA61="нет данных",1,IF('Условный расчет данных'!Z61&lt;&gt;"",1,0))</f>
        <v>0</v>
      </c>
      <c r="Z58" s="42">
        <f>IF('Данные индикатора'!AB61="нет данных",1,IF('Условный расчет данных'!AA61&lt;&gt;"",1,0))</f>
        <v>0</v>
      </c>
      <c r="AA58" s="42">
        <f>IF('Данные индикатора'!AC61="нет данных",1,IF('Условный расчет данных'!AB61&lt;&gt;"",1,0))</f>
        <v>0</v>
      </c>
      <c r="AB58" s="42">
        <f>IF('Данные индикатора'!AD61="нет данных",1,IF('Условный расчет данных'!AC61&lt;&gt;"",1,0))</f>
        <v>0</v>
      </c>
      <c r="AC58" s="42">
        <f>IF('Данные индикатора'!AE61="нет данных",1,IF('Условный расчет данных'!AD61&lt;&gt;"",1,0))</f>
        <v>0</v>
      </c>
      <c r="AD58" s="42">
        <f>IF('Данные индикатора'!AF61="нет данных",1,IF('Условный расчет данных'!AE61&lt;&gt;"",1,0))</f>
        <v>0</v>
      </c>
      <c r="AE58" s="42">
        <f>IF('Данные индикатора'!AG61="нет данных",1,IF('Условный расчет данных'!AF61&lt;&gt;"",1,0))</f>
        <v>0</v>
      </c>
      <c r="AF58" s="42">
        <f>IF('Данные индикатора'!AH61="нет данных",1,IF('Условный расчет данных'!AG61&lt;&gt;"",1,0))</f>
        <v>0</v>
      </c>
      <c r="AG58" s="42">
        <f>IF('Данные индикатора'!AI61="нет данных",1,IF('Условный расчет данных'!AH61&lt;&gt;"",1,0))</f>
        <v>0</v>
      </c>
      <c r="AH58" s="42">
        <f>IF('Данные индикатора'!AJ61="нет данных",1,IF('Условный расчет данных'!AI61&lt;&gt;"",1,0))</f>
        <v>0</v>
      </c>
      <c r="AI58" s="42">
        <f>IF('Данные индикатора'!AK61="нет данных",1,IF('Условный расчет данных'!AJ61&lt;&gt;"",1,0))</f>
        <v>0</v>
      </c>
      <c r="AJ58" s="42">
        <f>IF('Данные индикатора'!AL61="нет данных",1,IF('Условный расчет данных'!AK61&lt;&gt;"",1,0))</f>
        <v>0</v>
      </c>
      <c r="AK58" s="42">
        <f>IF('Данные индикатора'!AM61="нет данных",1,IF('Условный расчет данных'!AL61&lt;&gt;"",1,0))</f>
        <v>0</v>
      </c>
      <c r="AL58" s="42">
        <f>IF('Данные индикатора'!AN61="нет данных",1,IF('Условный расчет данных'!AM61&lt;&gt;"",1,0))</f>
        <v>0</v>
      </c>
      <c r="AM58" s="42">
        <f>IF('Данные индикатора'!AO61="нет данных",1,IF('Условный расчет данных'!AN61&lt;&gt;"",1,0))</f>
        <v>0</v>
      </c>
      <c r="AN58" s="42">
        <f>IF('Данные индикатора'!AP61="нет данных",1,IF('Условный расчет данных'!AO61&lt;&gt;"",1,0))</f>
        <v>0</v>
      </c>
      <c r="AO58" s="42">
        <f>IF('Данные индикатора'!AQ61="нет данных",1,IF('Условный расчет данных'!AS61&lt;&gt;"",1,0))</f>
        <v>0</v>
      </c>
      <c r="AP58" s="42">
        <f>IF('Данные индикатора'!AR61="нет данных",1,IF('Условный расчет данных'!AT61&lt;&gt;"",1,0))</f>
        <v>0</v>
      </c>
      <c r="AQ58" s="42">
        <f>IF('Данные индикатора'!AS61="нет данных",1,IF('Условный расчет данных'!AU61&lt;&gt;"",1,0))</f>
        <v>0</v>
      </c>
      <c r="AR58" s="42">
        <f>IF('Данные индикатора'!AT61="нет данных",1,IF('Условный расчет данных'!AS61&lt;&gt;"",1,0))</f>
        <v>0</v>
      </c>
      <c r="AS58" s="42">
        <f>IF('Данные индикатора'!AU61="нет данных",1,IF('Условный расчет данных'!AT61&lt;&gt;"",1,0))</f>
        <v>0</v>
      </c>
      <c r="AT58" s="42">
        <f>IF('Данные индикатора'!AV61="нет данных",1,IF('Условный расчет данных'!AU61&lt;&gt;"",1,0))</f>
        <v>0</v>
      </c>
      <c r="AU58" s="42">
        <f>IF('Данные индикатора'!AW61="нет данных",1,IF('Условный расчет данных'!AV61&lt;&gt;"",1,0))</f>
        <v>0</v>
      </c>
      <c r="AV58" s="42">
        <f>IF('Данные индикатора'!AX61="нет данных",1,IF('Условный расчет данных'!AW61&lt;&gt;"",1,0))</f>
        <v>0</v>
      </c>
      <c r="AW58" s="42">
        <f>IF('Данные индикатора'!AY61="нет данных",1,IF('Условный расчет данных'!AX61&lt;&gt;"",1,0))</f>
        <v>0</v>
      </c>
      <c r="AX58" s="42">
        <f>IF('Данные индикатора'!AZ61="нет данных",1,IF('Условный расчет данных'!AY61&lt;&gt;"",1,0))</f>
        <v>0</v>
      </c>
      <c r="AY58" s="42">
        <f>IF('Данные индикатора'!BA61="нет данных",1,IF('Условный расчет данных'!AZ61&lt;&gt;"",1,0))</f>
        <v>0</v>
      </c>
      <c r="AZ58" s="42">
        <f>IF('Данные индикатора'!BB61="нет данных",1,IF('Условный расчет данных'!BA61&lt;&gt;"",1,0))</f>
        <v>0</v>
      </c>
      <c r="BA58" s="42">
        <f>IF('Данные индикатора'!BC61="нет данных",1,IF('Условный расчет данных'!BB61&lt;&gt;"",1,0))</f>
        <v>0</v>
      </c>
      <c r="BB58" s="42">
        <f>IF('Данные индикатора'!BD61="нет данных",1,IF('Условный расчет данных'!BC61&lt;&gt;"",1,0))</f>
        <v>0</v>
      </c>
      <c r="BC58" s="42">
        <f>IF('Данные индикатора'!BE61="нет данных",1,IF('Условный расчет данных'!BD61&lt;&gt;"",1,0))</f>
        <v>0</v>
      </c>
      <c r="BD58" s="42">
        <f>IF('Данные индикатора'!BF61="нет данных",1,IF('Условный расчет данных'!BE61&lt;&gt;"",1,0))</f>
        <v>0</v>
      </c>
      <c r="BE58" s="42">
        <f>IF('Данные индикатора'!BG61="нет данных",1,IF('Условный расчет данных'!BF61&lt;&gt;"",1,0))</f>
        <v>0</v>
      </c>
      <c r="BF58" s="42">
        <f>IF('Данные индикатора'!BH61="нет данных",1,IF('Условный расчет данных'!BG61&lt;&gt;"",1,0))</f>
        <v>0</v>
      </c>
      <c r="BG58" s="42">
        <f>IF('Данные индикатора'!BI61="нет данных",1,IF('Условный расчет данных'!BH61&lt;&gt;"",1,0))</f>
        <v>0</v>
      </c>
      <c r="BH58" s="42">
        <f>IF('Данные индикатора'!BJ61="нет данных",1,IF('Условный расчет данных'!BI61&lt;&gt;"",1,0))</f>
        <v>0</v>
      </c>
      <c r="BI58" s="42">
        <f>IF('Данные индикатора'!BK61="нет данных",1,IF('Условный расчет данных'!BJ61&lt;&gt;"",1,0))</f>
        <v>0</v>
      </c>
      <c r="BJ58" s="42">
        <f>IF('Данные индикатора'!BL61="нет данных",1,IF('Условный расчет данных'!BK61&lt;&gt;"",1,0))</f>
        <v>0</v>
      </c>
      <c r="BK58" s="4">
        <f t="shared" si="2"/>
        <v>1</v>
      </c>
      <c r="BL58" s="44">
        <f t="shared" si="3"/>
        <v>1.8518518518518517E-2</v>
      </c>
    </row>
    <row r="59" spans="1:64" x14ac:dyDescent="0.25">
      <c r="A59" s="30" t="s">
        <v>96</v>
      </c>
      <c r="B59" s="42">
        <f>IF('Данные индикатора'!D62="нет данных",1,IF('Условный расчет данных'!C62&lt;&gt;"",1,0))</f>
        <v>0</v>
      </c>
      <c r="C59" s="42">
        <f>IF('Данные индикатора'!E62="нет данных",1,IF('Условный расчет данных'!D62&lt;&gt;"",1,0))</f>
        <v>0</v>
      </c>
      <c r="D59" s="42">
        <f>IF('Данные индикатора'!F62="нет данных",1,IF('Условный расчет данных'!E62&lt;&gt;"",1,0))</f>
        <v>0</v>
      </c>
      <c r="E59" s="42">
        <f>IF('Данные индикатора'!G62="нет данных",1,IF('Условный расчет данных'!F62&lt;&gt;"",1,0))</f>
        <v>0</v>
      </c>
      <c r="F59" s="42">
        <f>IF('Данные индикатора'!H62="нет данных",1,IF('Условный расчет данных'!G62&lt;&gt;"",1,0))</f>
        <v>0</v>
      </c>
      <c r="G59" s="42">
        <f>IF('Данные индикатора'!I62="нет данных",1,IF('Условный расчет данных'!H62&lt;&gt;"",1,0))</f>
        <v>0</v>
      </c>
      <c r="H59" s="42">
        <f>IF('Данные индикатора'!J62="нет данных",1,IF('Условный расчет данных'!I62&lt;&gt;"",1,0))</f>
        <v>1</v>
      </c>
      <c r="I59" s="42">
        <f>IF('Данные индикатора'!K62="нет данных",1,IF('Условный расчет данных'!J62&lt;&gt;"",1,0))</f>
        <v>0</v>
      </c>
      <c r="J59" s="42">
        <f>IF('Данные индикатора'!L62="нет данных",1,IF('Условный расчет данных'!K62&lt;&gt;"",1,0))</f>
        <v>0</v>
      </c>
      <c r="K59" s="42">
        <f>IF('Данные индикатора'!M62="нет данных",1,IF('Условный расчет данных'!L62&lt;&gt;"",1,0))</f>
        <v>0</v>
      </c>
      <c r="L59" s="42">
        <f>IF('Данные индикатора'!N62="нет данных",1,IF('Условный расчет данных'!M62&lt;&gt;"",1,0))</f>
        <v>0</v>
      </c>
      <c r="M59" s="42">
        <f>IF('Данные индикатора'!O62="нет данных",1,IF('Условный расчет данных'!N62&lt;&gt;"",1,0))</f>
        <v>0</v>
      </c>
      <c r="N59" s="42">
        <f>IF('Данные индикатора'!P62="нет данных",1,IF('Условный расчет данных'!O62&lt;&gt;"",1,0))</f>
        <v>0</v>
      </c>
      <c r="O59" s="42">
        <f>IF('Данные индикатора'!Q62="нет данных",1,IF('Условный расчет данных'!P62&lt;&gt;"",1,0))</f>
        <v>0</v>
      </c>
      <c r="P59" s="42">
        <f>IF('Данные индикатора'!R62="нет данных",1,IF('Условный расчет данных'!Q62&lt;&gt;"",1,0))</f>
        <v>0</v>
      </c>
      <c r="Q59" s="42">
        <f>IF('Данные индикатора'!S62="нет данных",1,IF('Условный расчет данных'!R62&lt;&gt;"",1,0))</f>
        <v>0</v>
      </c>
      <c r="R59" s="42">
        <f>IF('Данные индикатора'!T62="нет данных",1,IF('Условный расчет данных'!S62&lt;&gt;"",1,0))</f>
        <v>0</v>
      </c>
      <c r="S59" s="42">
        <f>IF('Данные индикатора'!U62="нет данных",1,IF('Условный расчет данных'!T62&lt;&gt;"",1,0))</f>
        <v>0</v>
      </c>
      <c r="T59" s="42">
        <f>IF('Данные индикатора'!V62="нет данных",1,IF('Условный расчет данных'!U62&lt;&gt;"",1,0))</f>
        <v>0</v>
      </c>
      <c r="U59" s="42">
        <f>IF('Данные индикатора'!W62="нет данных",1,IF('Условный расчет данных'!V62&lt;&gt;"",1,0))</f>
        <v>0</v>
      </c>
      <c r="V59" s="42">
        <f>IF('Данные индикатора'!X62="нет данных",1,IF('Условный расчет данных'!W62&lt;&gt;"",1,0))</f>
        <v>0</v>
      </c>
      <c r="W59" s="42">
        <f>IF('Данные индикатора'!Y62="нет данных",1,IF('Условный расчет данных'!X62&lt;&gt;"",1,0))</f>
        <v>0</v>
      </c>
      <c r="X59" s="42">
        <f>IF('Данные индикатора'!Z62="нет данных",1,IF('Условный расчет данных'!Y62&lt;&gt;"",1,0))</f>
        <v>0</v>
      </c>
      <c r="Y59" s="42">
        <f>IF('Данные индикатора'!AA62="нет данных",1,IF('Условный расчет данных'!Z62&lt;&gt;"",1,0))</f>
        <v>0</v>
      </c>
      <c r="Z59" s="42">
        <f>IF('Данные индикатора'!AB62="нет данных",1,IF('Условный расчет данных'!AA62&lt;&gt;"",1,0))</f>
        <v>0</v>
      </c>
      <c r="AA59" s="42">
        <f>IF('Данные индикатора'!AC62="нет данных",1,IF('Условный расчет данных'!AB62&lt;&gt;"",1,0))</f>
        <v>0</v>
      </c>
      <c r="AB59" s="42">
        <f>IF('Данные индикатора'!AD62="нет данных",1,IF('Условный расчет данных'!AC62&lt;&gt;"",1,0))</f>
        <v>0</v>
      </c>
      <c r="AC59" s="42">
        <f>IF('Данные индикатора'!AE62="нет данных",1,IF('Условный расчет данных'!AD62&lt;&gt;"",1,0))</f>
        <v>0</v>
      </c>
      <c r="AD59" s="42">
        <f>IF('Данные индикатора'!AF62="нет данных",1,IF('Условный расчет данных'!AE62&lt;&gt;"",1,0))</f>
        <v>0</v>
      </c>
      <c r="AE59" s="42">
        <f>IF('Данные индикатора'!AG62="нет данных",1,IF('Условный расчет данных'!AF62&lt;&gt;"",1,0))</f>
        <v>0</v>
      </c>
      <c r="AF59" s="42">
        <f>IF('Данные индикатора'!AH62="нет данных",1,IF('Условный расчет данных'!AG62&lt;&gt;"",1,0))</f>
        <v>0</v>
      </c>
      <c r="AG59" s="42">
        <f>IF('Данные индикатора'!AI62="нет данных",1,IF('Условный расчет данных'!AH62&lt;&gt;"",1,0))</f>
        <v>0</v>
      </c>
      <c r="AH59" s="42">
        <f>IF('Данные индикатора'!AJ62="нет данных",1,IF('Условный расчет данных'!AI62&lt;&gt;"",1,0))</f>
        <v>0</v>
      </c>
      <c r="AI59" s="42">
        <f>IF('Данные индикатора'!AK62="нет данных",1,IF('Условный расчет данных'!AJ62&lt;&gt;"",1,0))</f>
        <v>0</v>
      </c>
      <c r="AJ59" s="42">
        <f>IF('Данные индикатора'!AL62="нет данных",1,IF('Условный расчет данных'!AK62&lt;&gt;"",1,0))</f>
        <v>0</v>
      </c>
      <c r="AK59" s="42">
        <f>IF('Данные индикатора'!AM62="нет данных",1,IF('Условный расчет данных'!AL62&lt;&gt;"",1,0))</f>
        <v>0</v>
      </c>
      <c r="AL59" s="42">
        <f>IF('Данные индикатора'!AN62="нет данных",1,IF('Условный расчет данных'!AM62&lt;&gt;"",1,0))</f>
        <v>0</v>
      </c>
      <c r="AM59" s="42">
        <f>IF('Данные индикатора'!AO62="нет данных",1,IF('Условный расчет данных'!AN62&lt;&gt;"",1,0))</f>
        <v>0</v>
      </c>
      <c r="AN59" s="42">
        <f>IF('Данные индикатора'!AP62="нет данных",1,IF('Условный расчет данных'!AO62&lt;&gt;"",1,0))</f>
        <v>0</v>
      </c>
      <c r="AO59" s="42">
        <f>IF('Данные индикатора'!AQ62="нет данных",1,IF('Условный расчет данных'!AS62&lt;&gt;"",1,0))</f>
        <v>0</v>
      </c>
      <c r="AP59" s="42">
        <f>IF('Данные индикатора'!AR62="нет данных",1,IF('Условный расчет данных'!AT62&lt;&gt;"",1,0))</f>
        <v>0</v>
      </c>
      <c r="AQ59" s="42">
        <f>IF('Данные индикатора'!AS62="нет данных",1,IF('Условный расчет данных'!AU62&lt;&gt;"",1,0))</f>
        <v>0</v>
      </c>
      <c r="AR59" s="42">
        <f>IF('Данные индикатора'!AT62="нет данных",1,IF('Условный расчет данных'!AS62&lt;&gt;"",1,0))</f>
        <v>0</v>
      </c>
      <c r="AS59" s="42">
        <f>IF('Данные индикатора'!AU62="нет данных",1,IF('Условный расчет данных'!AT62&lt;&gt;"",1,0))</f>
        <v>0</v>
      </c>
      <c r="AT59" s="42">
        <f>IF('Данные индикатора'!AV62="нет данных",1,IF('Условный расчет данных'!AU62&lt;&gt;"",1,0))</f>
        <v>0</v>
      </c>
      <c r="AU59" s="42">
        <f>IF('Данные индикатора'!AW62="нет данных",1,IF('Условный расчет данных'!AV62&lt;&gt;"",1,0))</f>
        <v>0</v>
      </c>
      <c r="AV59" s="42">
        <f>IF('Данные индикатора'!AX62="нет данных",1,IF('Условный расчет данных'!AW62&lt;&gt;"",1,0))</f>
        <v>0</v>
      </c>
      <c r="AW59" s="42">
        <f>IF('Данные индикатора'!AY62="нет данных",1,IF('Условный расчет данных'!AX62&lt;&gt;"",1,0))</f>
        <v>0</v>
      </c>
      <c r="AX59" s="42">
        <f>IF('Данные индикатора'!AZ62="нет данных",1,IF('Условный расчет данных'!AY62&lt;&gt;"",1,0))</f>
        <v>0</v>
      </c>
      <c r="AY59" s="42">
        <f>IF('Данные индикатора'!BA62="нет данных",1,IF('Условный расчет данных'!AZ62&lt;&gt;"",1,0))</f>
        <v>0</v>
      </c>
      <c r="AZ59" s="42">
        <f>IF('Данные индикатора'!BB62="нет данных",1,IF('Условный расчет данных'!BA62&lt;&gt;"",1,0))</f>
        <v>0</v>
      </c>
      <c r="BA59" s="42">
        <f>IF('Данные индикатора'!BC62="нет данных",1,IF('Условный расчет данных'!BB62&lt;&gt;"",1,0))</f>
        <v>0</v>
      </c>
      <c r="BB59" s="42">
        <f>IF('Данные индикатора'!BD62="нет данных",1,IF('Условный расчет данных'!BC62&lt;&gt;"",1,0))</f>
        <v>0</v>
      </c>
      <c r="BC59" s="42">
        <f>IF('Данные индикатора'!BE62="нет данных",1,IF('Условный расчет данных'!BD62&lt;&gt;"",1,0))</f>
        <v>0</v>
      </c>
      <c r="BD59" s="42">
        <f>IF('Данные индикатора'!BF62="нет данных",1,IF('Условный расчет данных'!BE62&lt;&gt;"",1,0))</f>
        <v>0</v>
      </c>
      <c r="BE59" s="42">
        <f>IF('Данные индикатора'!BG62="нет данных",1,IF('Условный расчет данных'!BF62&lt;&gt;"",1,0))</f>
        <v>0</v>
      </c>
      <c r="BF59" s="42">
        <f>IF('Данные индикатора'!BH62="нет данных",1,IF('Условный расчет данных'!BG62&lt;&gt;"",1,0))</f>
        <v>0</v>
      </c>
      <c r="BG59" s="42">
        <f>IF('Данные индикатора'!BI62="нет данных",1,IF('Условный расчет данных'!BH62&lt;&gt;"",1,0))</f>
        <v>0</v>
      </c>
      <c r="BH59" s="42">
        <f>IF('Данные индикатора'!BJ62="нет данных",1,IF('Условный расчет данных'!BI62&lt;&gt;"",1,0))</f>
        <v>0</v>
      </c>
      <c r="BI59" s="42">
        <f>IF('Данные индикатора'!BK62="нет данных",1,IF('Условный расчет данных'!BJ62&lt;&gt;"",1,0))</f>
        <v>0</v>
      </c>
      <c r="BJ59" s="42">
        <f>IF('Данные индикатора'!BL62="нет данных",1,IF('Условный расчет данных'!BK62&lt;&gt;"",1,0))</f>
        <v>0</v>
      </c>
      <c r="BK59" s="4">
        <f t="shared" si="2"/>
        <v>1</v>
      </c>
      <c r="BL59" s="44">
        <f t="shared" si="3"/>
        <v>1.8518518518518517E-2</v>
      </c>
    </row>
    <row r="60" spans="1:64" x14ac:dyDescent="0.25">
      <c r="A60" s="30" t="s">
        <v>105</v>
      </c>
      <c r="B60" s="42">
        <f>IF('Данные индикатора'!D63="нет данных",1,IF('Условный расчет данных'!C63&lt;&gt;"",1,0))</f>
        <v>0</v>
      </c>
      <c r="C60" s="42">
        <f>IF('Данные индикатора'!E63="нет данных",1,IF('Условный расчет данных'!D63&lt;&gt;"",1,0))</f>
        <v>0</v>
      </c>
      <c r="D60" s="42">
        <f>IF('Данные индикатора'!F63="нет данных",1,IF('Условный расчет данных'!E63&lt;&gt;"",1,0))</f>
        <v>0</v>
      </c>
      <c r="E60" s="42">
        <f>IF('Данные индикатора'!G63="нет данных",1,IF('Условный расчет данных'!F63&lt;&gt;"",1,0))</f>
        <v>0</v>
      </c>
      <c r="F60" s="42">
        <f>IF('Данные индикатора'!H63="нет данных",1,IF('Условный расчет данных'!G63&lt;&gt;"",1,0))</f>
        <v>0</v>
      </c>
      <c r="G60" s="42">
        <f>IF('Данные индикатора'!I63="нет данных",1,IF('Условный расчет данных'!H63&lt;&gt;"",1,0))</f>
        <v>0</v>
      </c>
      <c r="H60" s="42">
        <f>IF('Данные индикатора'!J63="нет данных",1,IF('Условный расчет данных'!I63&lt;&gt;"",1,0))</f>
        <v>0</v>
      </c>
      <c r="I60" s="42">
        <f>IF('Данные индикатора'!K63="нет данных",1,IF('Условный расчет данных'!J63&lt;&gt;"",1,0))</f>
        <v>0</v>
      </c>
      <c r="J60" s="42">
        <f>IF('Данные индикатора'!L63="нет данных",1,IF('Условный расчет данных'!K63&lt;&gt;"",1,0))</f>
        <v>0</v>
      </c>
      <c r="K60" s="42">
        <f>IF('Данные индикатора'!M63="нет данных",1,IF('Условный расчет данных'!L63&lt;&gt;"",1,0))</f>
        <v>0</v>
      </c>
      <c r="L60" s="42">
        <f>IF('Данные индикатора'!N63="нет данных",1,IF('Условный расчет данных'!M63&lt;&gt;"",1,0))</f>
        <v>0</v>
      </c>
      <c r="M60" s="42">
        <f>IF('Данные индикатора'!O63="нет данных",1,IF('Условный расчет данных'!N63&lt;&gt;"",1,0))</f>
        <v>0</v>
      </c>
      <c r="N60" s="42">
        <f>IF('Данные индикатора'!P63="нет данных",1,IF('Условный расчет данных'!O63&lt;&gt;"",1,0))</f>
        <v>0</v>
      </c>
      <c r="O60" s="42">
        <f>IF('Данные индикатора'!Q63="нет данных",1,IF('Условный расчет данных'!P63&lt;&gt;"",1,0))</f>
        <v>0</v>
      </c>
      <c r="P60" s="42">
        <f>IF('Данные индикатора'!R63="нет данных",1,IF('Условный расчет данных'!Q63&lt;&gt;"",1,0))</f>
        <v>0</v>
      </c>
      <c r="Q60" s="42">
        <f>IF('Данные индикатора'!S63="нет данных",1,IF('Условный расчет данных'!R63&lt;&gt;"",1,0))</f>
        <v>0</v>
      </c>
      <c r="R60" s="42">
        <f>IF('Данные индикатора'!T63="нет данных",1,IF('Условный расчет данных'!S63&lt;&gt;"",1,0))</f>
        <v>0</v>
      </c>
      <c r="S60" s="42">
        <f>IF('Данные индикатора'!U63="нет данных",1,IF('Условный расчет данных'!T63&lt;&gt;"",1,0))</f>
        <v>0</v>
      </c>
      <c r="T60" s="42">
        <f>IF('Данные индикатора'!V63="нет данных",1,IF('Условный расчет данных'!U63&lt;&gt;"",1,0))</f>
        <v>0</v>
      </c>
      <c r="U60" s="42">
        <f>IF('Данные индикатора'!W63="нет данных",1,IF('Условный расчет данных'!V63&lt;&gt;"",1,0))</f>
        <v>0</v>
      </c>
      <c r="V60" s="42">
        <f>IF('Данные индикатора'!X63="нет данных",1,IF('Условный расчет данных'!W63&lt;&gt;"",1,0))</f>
        <v>0</v>
      </c>
      <c r="W60" s="42">
        <f>IF('Данные индикатора'!Y63="нет данных",1,IF('Условный расчет данных'!X63&lt;&gt;"",1,0))</f>
        <v>0</v>
      </c>
      <c r="X60" s="42">
        <f>IF('Данные индикатора'!Z63="нет данных",1,IF('Условный расчет данных'!Y63&lt;&gt;"",1,0))</f>
        <v>0</v>
      </c>
      <c r="Y60" s="42">
        <f>IF('Данные индикатора'!AA63="нет данных",1,IF('Условный расчет данных'!Z63&lt;&gt;"",1,0))</f>
        <v>0</v>
      </c>
      <c r="Z60" s="42">
        <f>IF('Данные индикатора'!AB63="нет данных",1,IF('Условный расчет данных'!AA63&lt;&gt;"",1,0))</f>
        <v>0</v>
      </c>
      <c r="AA60" s="42">
        <f>IF('Данные индикатора'!AC63="нет данных",1,IF('Условный расчет данных'!AB63&lt;&gt;"",1,0))</f>
        <v>0</v>
      </c>
      <c r="AB60" s="42">
        <f>IF('Данные индикатора'!AD63="нет данных",1,IF('Условный расчет данных'!AC63&lt;&gt;"",1,0))</f>
        <v>0</v>
      </c>
      <c r="AC60" s="42">
        <f>IF('Данные индикатора'!AE63="нет данных",1,IF('Условный расчет данных'!AD63&lt;&gt;"",1,0))</f>
        <v>0</v>
      </c>
      <c r="AD60" s="42">
        <f>IF('Данные индикатора'!AF63="нет данных",1,IF('Условный расчет данных'!AE63&lt;&gt;"",1,0))</f>
        <v>0</v>
      </c>
      <c r="AE60" s="42">
        <f>IF('Данные индикатора'!AG63="нет данных",1,IF('Условный расчет данных'!AF63&lt;&gt;"",1,0))</f>
        <v>0</v>
      </c>
      <c r="AF60" s="42">
        <f>IF('Данные индикатора'!AH63="нет данных",1,IF('Условный расчет данных'!AG63&lt;&gt;"",1,0))</f>
        <v>0</v>
      </c>
      <c r="AG60" s="42">
        <f>IF('Данные индикатора'!AI63="нет данных",1,IF('Условный расчет данных'!AH63&lt;&gt;"",1,0))</f>
        <v>0</v>
      </c>
      <c r="AH60" s="42">
        <f>IF('Данные индикатора'!AJ63="нет данных",1,IF('Условный расчет данных'!AI63&lt;&gt;"",1,0))</f>
        <v>0</v>
      </c>
      <c r="AI60" s="42">
        <f>IF('Данные индикатора'!AK63="нет данных",1,IF('Условный расчет данных'!AJ63&lt;&gt;"",1,0))</f>
        <v>0</v>
      </c>
      <c r="AJ60" s="42">
        <f>IF('Данные индикатора'!AL63="нет данных",1,IF('Условный расчет данных'!AK63&lt;&gt;"",1,0))</f>
        <v>0</v>
      </c>
      <c r="AK60" s="42">
        <f>IF('Данные индикатора'!AM63="нет данных",1,IF('Условный расчет данных'!AL63&lt;&gt;"",1,0))</f>
        <v>0</v>
      </c>
      <c r="AL60" s="42">
        <f>IF('Данные индикатора'!AN63="нет данных",1,IF('Условный расчет данных'!AM63&lt;&gt;"",1,0))</f>
        <v>0</v>
      </c>
      <c r="AM60" s="42">
        <f>IF('Данные индикатора'!AO63="нет данных",1,IF('Условный расчет данных'!AN63&lt;&gt;"",1,0))</f>
        <v>0</v>
      </c>
      <c r="AN60" s="42">
        <f>IF('Данные индикатора'!AP63="нет данных",1,IF('Условный расчет данных'!AO63&lt;&gt;"",1,0))</f>
        <v>0</v>
      </c>
      <c r="AO60" s="42">
        <f>IF('Данные индикатора'!AQ63="нет данных",1,IF('Условный расчет данных'!AS63&lt;&gt;"",1,0))</f>
        <v>0</v>
      </c>
      <c r="AP60" s="42">
        <f>IF('Данные индикатора'!AR63="нет данных",1,IF('Условный расчет данных'!AT63&lt;&gt;"",1,0))</f>
        <v>0</v>
      </c>
      <c r="AQ60" s="42">
        <f>IF('Данные индикатора'!AS63="нет данных",1,IF('Условный расчет данных'!AU63&lt;&gt;"",1,0))</f>
        <v>0</v>
      </c>
      <c r="AR60" s="42">
        <f>IF('Данные индикатора'!AT63="нет данных",1,IF('Условный расчет данных'!AS63&lt;&gt;"",1,0))</f>
        <v>0</v>
      </c>
      <c r="AS60" s="42">
        <f>IF('Данные индикатора'!AU63="нет данных",1,IF('Условный расчет данных'!AT63&lt;&gt;"",1,0))</f>
        <v>0</v>
      </c>
      <c r="AT60" s="42">
        <f>IF('Данные индикатора'!AV63="нет данных",1,IF('Условный расчет данных'!AU63&lt;&gt;"",1,0))</f>
        <v>0</v>
      </c>
      <c r="AU60" s="42">
        <f>IF('Данные индикатора'!AW63="нет данных",1,IF('Условный расчет данных'!AV63&lt;&gt;"",1,0))</f>
        <v>0</v>
      </c>
      <c r="AV60" s="42">
        <f>IF('Данные индикатора'!AX63="нет данных",1,IF('Условный расчет данных'!AW63&lt;&gt;"",1,0))</f>
        <v>0</v>
      </c>
      <c r="AW60" s="42">
        <f>IF('Данные индикатора'!AY63="нет данных",1,IF('Условный расчет данных'!AX63&lt;&gt;"",1,0))</f>
        <v>0</v>
      </c>
      <c r="AX60" s="42">
        <f>IF('Данные индикатора'!AZ63="нет данных",1,IF('Условный расчет данных'!AY63&lt;&gt;"",1,0))</f>
        <v>0</v>
      </c>
      <c r="AY60" s="42">
        <f>IF('Данные индикатора'!BA63="нет данных",1,IF('Условный расчет данных'!AZ63&lt;&gt;"",1,0))</f>
        <v>0</v>
      </c>
      <c r="AZ60" s="42">
        <f>IF('Данные индикатора'!BB63="нет данных",1,IF('Условный расчет данных'!BA63&lt;&gt;"",1,0))</f>
        <v>0</v>
      </c>
      <c r="BA60" s="42">
        <f>IF('Данные индикатора'!BC63="нет данных",1,IF('Условный расчет данных'!BB63&lt;&gt;"",1,0))</f>
        <v>0</v>
      </c>
      <c r="BB60" s="42">
        <f>IF('Данные индикатора'!BD63="нет данных",1,IF('Условный расчет данных'!BC63&lt;&gt;"",1,0))</f>
        <v>0</v>
      </c>
      <c r="BC60" s="42">
        <f>IF('Данные индикатора'!BE63="нет данных",1,IF('Условный расчет данных'!BD63&lt;&gt;"",1,0))</f>
        <v>0</v>
      </c>
      <c r="BD60" s="42">
        <f>IF('Данные индикатора'!BF63="нет данных",1,IF('Условный расчет данных'!BE63&lt;&gt;"",1,0))</f>
        <v>0</v>
      </c>
      <c r="BE60" s="42">
        <f>IF('Данные индикатора'!BG63="нет данных",1,IF('Условный расчет данных'!BF63&lt;&gt;"",1,0))</f>
        <v>0</v>
      </c>
      <c r="BF60" s="42">
        <f>IF('Данные индикатора'!BH63="нет данных",1,IF('Условный расчет данных'!BG63&lt;&gt;"",1,0))</f>
        <v>0</v>
      </c>
      <c r="BG60" s="42">
        <f>IF('Данные индикатора'!BI63="нет данных",1,IF('Условный расчет данных'!BH63&lt;&gt;"",1,0))</f>
        <v>0</v>
      </c>
      <c r="BH60" s="42">
        <f>IF('Данные индикатора'!BJ63="нет данных",1,IF('Условный расчет данных'!BI63&lt;&gt;"",1,0))</f>
        <v>0</v>
      </c>
      <c r="BI60" s="42">
        <f>IF('Данные индикатора'!BK63="нет данных",1,IF('Условный расчет данных'!BJ63&lt;&gt;"",1,0))</f>
        <v>0</v>
      </c>
      <c r="BJ60" s="42">
        <f>IF('Данные индикатора'!BL63="нет данных",1,IF('Условный расчет данных'!BK63&lt;&gt;"",1,0))</f>
        <v>0</v>
      </c>
      <c r="BK60" s="4">
        <f t="shared" si="2"/>
        <v>0</v>
      </c>
      <c r="BL60" s="44">
        <f t="shared" si="3"/>
        <v>0</v>
      </c>
    </row>
    <row r="61" spans="1:64" x14ac:dyDescent="0.25">
      <c r="A61" s="30" t="s">
        <v>106</v>
      </c>
      <c r="B61" s="42">
        <f>IF('Данные индикатора'!D64="нет данных",1,IF('Условный расчет данных'!C64&lt;&gt;"",1,0))</f>
        <v>0</v>
      </c>
      <c r="C61" s="42">
        <f>IF('Данные индикатора'!E64="нет данных",1,IF('Условный расчет данных'!D64&lt;&gt;"",1,0))</f>
        <v>0</v>
      </c>
      <c r="D61" s="42">
        <f>IF('Данные индикатора'!F64="нет данных",1,IF('Условный расчет данных'!E64&lt;&gt;"",1,0))</f>
        <v>0</v>
      </c>
      <c r="E61" s="42">
        <f>IF('Данные индикатора'!G64="нет данных",1,IF('Условный расчет данных'!F64&lt;&gt;"",1,0))</f>
        <v>0</v>
      </c>
      <c r="F61" s="42">
        <f>IF('Данные индикатора'!H64="нет данных",1,IF('Условный расчет данных'!G64&lt;&gt;"",1,0))</f>
        <v>0</v>
      </c>
      <c r="G61" s="42">
        <f>IF('Данные индикатора'!I64="нет данных",1,IF('Условный расчет данных'!H64&lt;&gt;"",1,0))</f>
        <v>1</v>
      </c>
      <c r="H61" s="42">
        <f>IF('Данные индикатора'!J64="нет данных",1,IF('Условный расчет данных'!I64&lt;&gt;"",1,0))</f>
        <v>0</v>
      </c>
      <c r="I61" s="42">
        <f>IF('Данные индикатора'!K64="нет данных",1,IF('Условный расчет данных'!J64&lt;&gt;"",1,0))</f>
        <v>0</v>
      </c>
      <c r="J61" s="42">
        <f>IF('Данные индикатора'!L64="нет данных",1,IF('Условный расчет данных'!K64&lt;&gt;"",1,0))</f>
        <v>0</v>
      </c>
      <c r="K61" s="42">
        <f>IF('Данные индикатора'!M64="нет данных",1,IF('Условный расчет данных'!L64&lt;&gt;"",1,0))</f>
        <v>0</v>
      </c>
      <c r="L61" s="42">
        <f>IF('Данные индикатора'!N64="нет данных",1,IF('Условный расчет данных'!M64&lt;&gt;"",1,0))</f>
        <v>0</v>
      </c>
      <c r="M61" s="42">
        <f>IF('Данные индикатора'!O64="нет данных",1,IF('Условный расчет данных'!N64&lt;&gt;"",1,0))</f>
        <v>0</v>
      </c>
      <c r="N61" s="42">
        <f>IF('Данные индикатора'!P64="нет данных",1,IF('Условный расчет данных'!O64&lt;&gt;"",1,0))</f>
        <v>0</v>
      </c>
      <c r="O61" s="42">
        <f>IF('Данные индикатора'!Q64="нет данных",1,IF('Условный расчет данных'!P64&lt;&gt;"",1,0))</f>
        <v>0</v>
      </c>
      <c r="P61" s="42">
        <f>IF('Данные индикатора'!R64="нет данных",1,IF('Условный расчет данных'!Q64&lt;&gt;"",1,0))</f>
        <v>0</v>
      </c>
      <c r="Q61" s="42">
        <f>IF('Данные индикатора'!S64="нет данных",1,IF('Условный расчет данных'!R64&lt;&gt;"",1,0))</f>
        <v>0</v>
      </c>
      <c r="R61" s="42">
        <f>IF('Данные индикатора'!T64="нет данных",1,IF('Условный расчет данных'!S64&lt;&gt;"",1,0))</f>
        <v>0</v>
      </c>
      <c r="S61" s="42">
        <f>IF('Данные индикатора'!U64="нет данных",1,IF('Условный расчет данных'!T64&lt;&gt;"",1,0))</f>
        <v>0</v>
      </c>
      <c r="T61" s="42">
        <f>IF('Данные индикатора'!V64="нет данных",1,IF('Условный расчет данных'!U64&lt;&gt;"",1,0))</f>
        <v>0</v>
      </c>
      <c r="U61" s="42">
        <f>IF('Данные индикатора'!W64="нет данных",1,IF('Условный расчет данных'!V64&lt;&gt;"",1,0))</f>
        <v>0</v>
      </c>
      <c r="V61" s="42">
        <f>IF('Данные индикатора'!X64="нет данных",1,IF('Условный расчет данных'!W64&lt;&gt;"",1,0))</f>
        <v>0</v>
      </c>
      <c r="W61" s="42">
        <f>IF('Данные индикатора'!Y64="нет данных",1,IF('Условный расчет данных'!X64&lt;&gt;"",1,0))</f>
        <v>0</v>
      </c>
      <c r="X61" s="42">
        <f>IF('Данные индикатора'!Z64="нет данных",1,IF('Условный расчет данных'!Y64&lt;&gt;"",1,0))</f>
        <v>0</v>
      </c>
      <c r="Y61" s="42">
        <f>IF('Данные индикатора'!AA64="нет данных",1,IF('Условный расчет данных'!Z64&lt;&gt;"",1,0))</f>
        <v>0</v>
      </c>
      <c r="Z61" s="42">
        <f>IF('Данные индикатора'!AB64="нет данных",1,IF('Условный расчет данных'!AA64&lt;&gt;"",1,0))</f>
        <v>0</v>
      </c>
      <c r="AA61" s="42">
        <f>IF('Данные индикатора'!AC64="нет данных",1,IF('Условный расчет данных'!AB64&lt;&gt;"",1,0))</f>
        <v>0</v>
      </c>
      <c r="AB61" s="42">
        <f>IF('Данные индикатора'!AD64="нет данных",1,IF('Условный расчет данных'!AC64&lt;&gt;"",1,0))</f>
        <v>0</v>
      </c>
      <c r="AC61" s="42">
        <f>IF('Данные индикатора'!AE64="нет данных",1,IF('Условный расчет данных'!AD64&lt;&gt;"",1,0))</f>
        <v>0</v>
      </c>
      <c r="AD61" s="42">
        <f>IF('Данные индикатора'!AF64="нет данных",1,IF('Условный расчет данных'!AE64&lt;&gt;"",1,0))</f>
        <v>0</v>
      </c>
      <c r="AE61" s="42">
        <f>IF('Данные индикатора'!AG64="нет данных",1,IF('Условный расчет данных'!AF64&lt;&gt;"",1,0))</f>
        <v>0</v>
      </c>
      <c r="AF61" s="42">
        <f>IF('Данные индикатора'!AH64="нет данных",1,IF('Условный расчет данных'!AG64&lt;&gt;"",1,0))</f>
        <v>0</v>
      </c>
      <c r="AG61" s="42">
        <f>IF('Данные индикатора'!AI64="нет данных",1,IF('Условный расчет данных'!AH64&lt;&gt;"",1,0))</f>
        <v>0</v>
      </c>
      <c r="AH61" s="42">
        <f>IF('Данные индикатора'!AJ64="нет данных",1,IF('Условный расчет данных'!AI64&lt;&gt;"",1,0))</f>
        <v>0</v>
      </c>
      <c r="AI61" s="42">
        <f>IF('Данные индикатора'!AK64="нет данных",1,IF('Условный расчет данных'!AJ64&lt;&gt;"",1,0))</f>
        <v>0</v>
      </c>
      <c r="AJ61" s="42">
        <f>IF('Данные индикатора'!AL64="нет данных",1,IF('Условный расчет данных'!AK64&lt;&gt;"",1,0))</f>
        <v>0</v>
      </c>
      <c r="AK61" s="42">
        <f>IF('Данные индикатора'!AM64="нет данных",1,IF('Условный расчет данных'!AL64&lt;&gt;"",1,0))</f>
        <v>0</v>
      </c>
      <c r="AL61" s="42">
        <f>IF('Данные индикатора'!AN64="нет данных",1,IF('Условный расчет данных'!AM64&lt;&gt;"",1,0))</f>
        <v>0</v>
      </c>
      <c r="AM61" s="42">
        <f>IF('Данные индикатора'!AO64="нет данных",1,IF('Условный расчет данных'!AN64&lt;&gt;"",1,0))</f>
        <v>0</v>
      </c>
      <c r="AN61" s="42">
        <f>IF('Данные индикатора'!AP64="нет данных",1,IF('Условный расчет данных'!AO64&lt;&gt;"",1,0))</f>
        <v>0</v>
      </c>
      <c r="AO61" s="42">
        <f>IF('Данные индикатора'!AQ64="нет данных",1,IF('Условный расчет данных'!AS64&lt;&gt;"",1,0))</f>
        <v>0</v>
      </c>
      <c r="AP61" s="42">
        <f>IF('Данные индикатора'!AR64="нет данных",1,IF('Условный расчет данных'!AT64&lt;&gt;"",1,0))</f>
        <v>0</v>
      </c>
      <c r="AQ61" s="42">
        <f>IF('Данные индикатора'!AS64="нет данных",1,IF('Условный расчет данных'!AU64&lt;&gt;"",1,0))</f>
        <v>0</v>
      </c>
      <c r="AR61" s="42">
        <f>IF('Данные индикатора'!AT64="нет данных",1,IF('Условный расчет данных'!AS64&lt;&gt;"",1,0))</f>
        <v>0</v>
      </c>
      <c r="AS61" s="42">
        <f>IF('Данные индикатора'!AU64="нет данных",1,IF('Условный расчет данных'!AT64&lt;&gt;"",1,0))</f>
        <v>0</v>
      </c>
      <c r="AT61" s="42">
        <f>IF('Данные индикатора'!AV64="нет данных",1,IF('Условный расчет данных'!AU64&lt;&gt;"",1,0))</f>
        <v>0</v>
      </c>
      <c r="AU61" s="42">
        <f>IF('Данные индикатора'!AW64="нет данных",1,IF('Условный расчет данных'!AV64&lt;&gt;"",1,0))</f>
        <v>0</v>
      </c>
      <c r="AV61" s="42">
        <f>IF('Данные индикатора'!AX64="нет данных",1,IF('Условный расчет данных'!AW64&lt;&gt;"",1,0))</f>
        <v>0</v>
      </c>
      <c r="AW61" s="42">
        <f>IF('Данные индикатора'!AY64="нет данных",1,IF('Условный расчет данных'!AX64&lt;&gt;"",1,0))</f>
        <v>0</v>
      </c>
      <c r="AX61" s="42">
        <f>IF('Данные индикатора'!AZ64="нет данных",1,IF('Условный расчет данных'!AY64&lt;&gt;"",1,0))</f>
        <v>0</v>
      </c>
      <c r="AY61" s="42">
        <f>IF('Данные индикатора'!BA64="нет данных",1,IF('Условный расчет данных'!AZ64&lt;&gt;"",1,0))</f>
        <v>0</v>
      </c>
      <c r="AZ61" s="42">
        <f>IF('Данные индикатора'!BB64="нет данных",1,IF('Условный расчет данных'!BA64&lt;&gt;"",1,0))</f>
        <v>0</v>
      </c>
      <c r="BA61" s="42">
        <f>IF('Данные индикатора'!BC64="нет данных",1,IF('Условный расчет данных'!BB64&lt;&gt;"",1,0))</f>
        <v>0</v>
      </c>
      <c r="BB61" s="42">
        <f>IF('Данные индикатора'!BD64="нет данных",1,IF('Условный расчет данных'!BC64&lt;&gt;"",1,0))</f>
        <v>0</v>
      </c>
      <c r="BC61" s="42">
        <f>IF('Данные индикатора'!BE64="нет данных",1,IF('Условный расчет данных'!BD64&lt;&gt;"",1,0))</f>
        <v>0</v>
      </c>
      <c r="BD61" s="42">
        <f>IF('Данные индикатора'!BF64="нет данных",1,IF('Условный расчет данных'!BE64&lt;&gt;"",1,0))</f>
        <v>0</v>
      </c>
      <c r="BE61" s="42">
        <f>IF('Данные индикатора'!BG64="нет данных",1,IF('Условный расчет данных'!BF64&lt;&gt;"",1,0))</f>
        <v>0</v>
      </c>
      <c r="BF61" s="42">
        <f>IF('Данные индикатора'!BH64="нет данных",1,IF('Условный расчет данных'!BG64&lt;&gt;"",1,0))</f>
        <v>0</v>
      </c>
      <c r="BG61" s="42">
        <f>IF('Данные индикатора'!BI64="нет данных",1,IF('Условный расчет данных'!BH64&lt;&gt;"",1,0))</f>
        <v>0</v>
      </c>
      <c r="BH61" s="42">
        <f>IF('Данные индикатора'!BJ64="нет данных",1,IF('Условный расчет данных'!BI64&lt;&gt;"",1,0))</f>
        <v>0</v>
      </c>
      <c r="BI61" s="42">
        <f>IF('Данные индикатора'!BK64="нет данных",1,IF('Условный расчет данных'!BJ64&lt;&gt;"",1,0))</f>
        <v>0</v>
      </c>
      <c r="BJ61" s="42">
        <f>IF('Данные индикатора'!BL64="нет данных",1,IF('Условный расчет данных'!BK64&lt;&gt;"",1,0))</f>
        <v>0</v>
      </c>
      <c r="BK61" s="4">
        <f t="shared" si="2"/>
        <v>1</v>
      </c>
      <c r="BL61" s="44">
        <f t="shared" si="3"/>
        <v>1.8518518518518517E-2</v>
      </c>
    </row>
    <row r="62" spans="1:64" x14ac:dyDescent="0.25">
      <c r="A62" s="30" t="s">
        <v>107</v>
      </c>
      <c r="B62" s="42">
        <f>IF('Данные индикатора'!D65="нет данных",1,IF('Условный расчет данных'!C65&lt;&gt;"",1,0))</f>
        <v>0</v>
      </c>
      <c r="C62" s="42">
        <f>IF('Данные индикатора'!E65="нет данных",1,IF('Условный расчет данных'!D65&lt;&gt;"",1,0))</f>
        <v>0</v>
      </c>
      <c r="D62" s="42">
        <f>IF('Данные индикатора'!F65="нет данных",1,IF('Условный расчет данных'!E65&lt;&gt;"",1,0))</f>
        <v>0</v>
      </c>
      <c r="E62" s="42">
        <f>IF('Данные индикатора'!G65="нет данных",1,IF('Условный расчет данных'!F65&lt;&gt;"",1,0))</f>
        <v>0</v>
      </c>
      <c r="F62" s="42">
        <f>IF('Данные индикатора'!H65="нет данных",1,IF('Условный расчет данных'!G65&lt;&gt;"",1,0))</f>
        <v>0</v>
      </c>
      <c r="G62" s="42">
        <f>IF('Данные индикатора'!I65="нет данных",1,IF('Условный расчет данных'!H65&lt;&gt;"",1,0))</f>
        <v>0</v>
      </c>
      <c r="H62" s="42">
        <f>IF('Данные индикатора'!J65="нет данных",1,IF('Условный расчет данных'!I65&lt;&gt;"",1,0))</f>
        <v>0</v>
      </c>
      <c r="I62" s="42">
        <f>IF('Данные индикатора'!K65="нет данных",1,IF('Условный расчет данных'!J65&lt;&gt;"",1,0))</f>
        <v>0</v>
      </c>
      <c r="J62" s="42">
        <f>IF('Данные индикатора'!L65="нет данных",1,IF('Условный расчет данных'!K65&lt;&gt;"",1,0))</f>
        <v>0</v>
      </c>
      <c r="K62" s="42">
        <f>IF('Данные индикатора'!M65="нет данных",1,IF('Условный расчет данных'!L65&lt;&gt;"",1,0))</f>
        <v>0</v>
      </c>
      <c r="L62" s="42">
        <f>IF('Данные индикатора'!N65="нет данных",1,IF('Условный расчет данных'!M65&lt;&gt;"",1,0))</f>
        <v>0</v>
      </c>
      <c r="M62" s="42">
        <f>IF('Данные индикатора'!O65="нет данных",1,IF('Условный расчет данных'!N65&lt;&gt;"",1,0))</f>
        <v>0</v>
      </c>
      <c r="N62" s="42">
        <f>IF('Данные индикатора'!P65="нет данных",1,IF('Условный расчет данных'!O65&lt;&gt;"",1,0))</f>
        <v>0</v>
      </c>
      <c r="O62" s="42">
        <f>IF('Данные индикатора'!Q65="нет данных",1,IF('Условный расчет данных'!P65&lt;&gt;"",1,0))</f>
        <v>0</v>
      </c>
      <c r="P62" s="42">
        <f>IF('Данные индикатора'!R65="нет данных",1,IF('Условный расчет данных'!Q65&lt;&gt;"",1,0))</f>
        <v>0</v>
      </c>
      <c r="Q62" s="42">
        <f>IF('Данные индикатора'!S65="нет данных",1,IF('Условный расчет данных'!R65&lt;&gt;"",1,0))</f>
        <v>0</v>
      </c>
      <c r="R62" s="42">
        <f>IF('Данные индикатора'!T65="нет данных",1,IF('Условный расчет данных'!S65&lt;&gt;"",1,0))</f>
        <v>0</v>
      </c>
      <c r="S62" s="42">
        <f>IF('Данные индикатора'!U65="нет данных",1,IF('Условный расчет данных'!T65&lt;&gt;"",1,0))</f>
        <v>0</v>
      </c>
      <c r="T62" s="42">
        <f>IF('Данные индикатора'!V65="нет данных",1,IF('Условный расчет данных'!U65&lt;&gt;"",1,0))</f>
        <v>0</v>
      </c>
      <c r="U62" s="42">
        <f>IF('Данные индикатора'!W65="нет данных",1,IF('Условный расчет данных'!V65&lt;&gt;"",1,0))</f>
        <v>0</v>
      </c>
      <c r="V62" s="42">
        <f>IF('Данные индикатора'!X65="нет данных",1,IF('Условный расчет данных'!W65&lt;&gt;"",1,0))</f>
        <v>0</v>
      </c>
      <c r="W62" s="42">
        <f>IF('Данные индикатора'!Y65="нет данных",1,IF('Условный расчет данных'!X65&lt;&gt;"",1,0))</f>
        <v>0</v>
      </c>
      <c r="X62" s="42">
        <f>IF('Данные индикатора'!Z65="нет данных",1,IF('Условный расчет данных'!Y65&lt;&gt;"",1,0))</f>
        <v>0</v>
      </c>
      <c r="Y62" s="42">
        <f>IF('Данные индикатора'!AA65="нет данных",1,IF('Условный расчет данных'!Z65&lt;&gt;"",1,0))</f>
        <v>0</v>
      </c>
      <c r="Z62" s="42">
        <f>IF('Данные индикатора'!AB65="нет данных",1,IF('Условный расчет данных'!AA65&lt;&gt;"",1,0))</f>
        <v>0</v>
      </c>
      <c r="AA62" s="42">
        <f>IF('Данные индикатора'!AC65="нет данных",1,IF('Условный расчет данных'!AB65&lt;&gt;"",1,0))</f>
        <v>0</v>
      </c>
      <c r="AB62" s="42">
        <f>IF('Данные индикатора'!AD65="нет данных",1,IF('Условный расчет данных'!AC65&lt;&gt;"",1,0))</f>
        <v>0</v>
      </c>
      <c r="AC62" s="42">
        <f>IF('Данные индикатора'!AE65="нет данных",1,IF('Условный расчет данных'!AD65&lt;&gt;"",1,0))</f>
        <v>0</v>
      </c>
      <c r="AD62" s="42">
        <f>IF('Данные индикатора'!AF65="нет данных",1,IF('Условный расчет данных'!AE65&lt;&gt;"",1,0))</f>
        <v>0</v>
      </c>
      <c r="AE62" s="42">
        <f>IF('Данные индикатора'!AG65="нет данных",1,IF('Условный расчет данных'!AF65&lt;&gt;"",1,0))</f>
        <v>0</v>
      </c>
      <c r="AF62" s="42">
        <f>IF('Данные индикатора'!AH65="нет данных",1,IF('Условный расчет данных'!AG65&lt;&gt;"",1,0))</f>
        <v>0</v>
      </c>
      <c r="AG62" s="42">
        <f>IF('Данные индикатора'!AI65="нет данных",1,IF('Условный расчет данных'!AH65&lt;&gt;"",1,0))</f>
        <v>0</v>
      </c>
      <c r="AH62" s="42">
        <f>IF('Данные индикатора'!AJ65="нет данных",1,IF('Условный расчет данных'!AI65&lt;&gt;"",1,0))</f>
        <v>0</v>
      </c>
      <c r="AI62" s="42">
        <f>IF('Данные индикатора'!AK65="нет данных",1,IF('Условный расчет данных'!AJ65&lt;&gt;"",1,0))</f>
        <v>0</v>
      </c>
      <c r="AJ62" s="42">
        <f>IF('Данные индикатора'!AL65="нет данных",1,IF('Условный расчет данных'!AK65&lt;&gt;"",1,0))</f>
        <v>0</v>
      </c>
      <c r="AK62" s="42">
        <f>IF('Данные индикатора'!AM65="нет данных",1,IF('Условный расчет данных'!AL65&lt;&gt;"",1,0))</f>
        <v>0</v>
      </c>
      <c r="AL62" s="42">
        <f>IF('Данные индикатора'!AN65="нет данных",1,IF('Условный расчет данных'!AM65&lt;&gt;"",1,0))</f>
        <v>0</v>
      </c>
      <c r="AM62" s="42">
        <f>IF('Данные индикатора'!AO65="нет данных",1,IF('Условный расчет данных'!AN65&lt;&gt;"",1,0))</f>
        <v>0</v>
      </c>
      <c r="AN62" s="42">
        <f>IF('Данные индикатора'!AP65="нет данных",1,IF('Условный расчет данных'!AO65&lt;&gt;"",1,0))</f>
        <v>0</v>
      </c>
      <c r="AO62" s="42">
        <f>IF('Данные индикатора'!AQ65="нет данных",1,IF('Условный расчет данных'!AS65&lt;&gt;"",1,0))</f>
        <v>0</v>
      </c>
      <c r="AP62" s="42">
        <f>IF('Данные индикатора'!AR65="нет данных",1,IF('Условный расчет данных'!AT65&lt;&gt;"",1,0))</f>
        <v>0</v>
      </c>
      <c r="AQ62" s="42">
        <f>IF('Данные индикатора'!AS65="нет данных",1,IF('Условный расчет данных'!AU65&lt;&gt;"",1,0))</f>
        <v>0</v>
      </c>
      <c r="AR62" s="42">
        <f>IF('Данные индикатора'!AT65="нет данных",1,IF('Условный расчет данных'!AS65&lt;&gt;"",1,0))</f>
        <v>0</v>
      </c>
      <c r="AS62" s="42">
        <f>IF('Данные индикатора'!AU65="нет данных",1,IF('Условный расчет данных'!AT65&lt;&gt;"",1,0))</f>
        <v>0</v>
      </c>
      <c r="AT62" s="42">
        <f>IF('Данные индикатора'!AV65="нет данных",1,IF('Условный расчет данных'!AU65&lt;&gt;"",1,0))</f>
        <v>0</v>
      </c>
      <c r="AU62" s="42">
        <f>IF('Данные индикатора'!AW65="нет данных",1,IF('Условный расчет данных'!AV65&lt;&gt;"",1,0))</f>
        <v>0</v>
      </c>
      <c r="AV62" s="42">
        <f>IF('Данные индикатора'!AX65="нет данных",1,IF('Условный расчет данных'!AW65&lt;&gt;"",1,0))</f>
        <v>0</v>
      </c>
      <c r="AW62" s="42">
        <f>IF('Данные индикатора'!AY65="нет данных",1,IF('Условный расчет данных'!AX65&lt;&gt;"",1,0))</f>
        <v>0</v>
      </c>
      <c r="AX62" s="42">
        <f>IF('Данные индикатора'!AZ65="нет данных",1,IF('Условный расчет данных'!AY65&lt;&gt;"",1,0))</f>
        <v>0</v>
      </c>
      <c r="AY62" s="42">
        <f>IF('Данные индикатора'!BA65="нет данных",1,IF('Условный расчет данных'!AZ65&lt;&gt;"",1,0))</f>
        <v>0</v>
      </c>
      <c r="AZ62" s="42">
        <f>IF('Данные индикатора'!BB65="нет данных",1,IF('Условный расчет данных'!BA65&lt;&gt;"",1,0))</f>
        <v>0</v>
      </c>
      <c r="BA62" s="42">
        <f>IF('Данные индикатора'!BC65="нет данных",1,IF('Условный расчет данных'!BB65&lt;&gt;"",1,0))</f>
        <v>0</v>
      </c>
      <c r="BB62" s="42">
        <f>IF('Данные индикатора'!BD65="нет данных",1,IF('Условный расчет данных'!BC65&lt;&gt;"",1,0))</f>
        <v>0</v>
      </c>
      <c r="BC62" s="42">
        <f>IF('Данные индикатора'!BE65="нет данных",1,IF('Условный расчет данных'!BD65&lt;&gt;"",1,0))</f>
        <v>0</v>
      </c>
      <c r="BD62" s="42">
        <f>IF('Данные индикатора'!BF65="нет данных",1,IF('Условный расчет данных'!BE65&lt;&gt;"",1,0))</f>
        <v>0</v>
      </c>
      <c r="BE62" s="42">
        <f>IF('Данные индикатора'!BG65="нет данных",1,IF('Условный расчет данных'!BF65&lt;&gt;"",1,0))</f>
        <v>0</v>
      </c>
      <c r="BF62" s="42">
        <f>IF('Данные индикатора'!BH65="нет данных",1,IF('Условный расчет данных'!BG65&lt;&gt;"",1,0))</f>
        <v>0</v>
      </c>
      <c r="BG62" s="42">
        <f>IF('Данные индикатора'!BI65="нет данных",1,IF('Условный расчет данных'!BH65&lt;&gt;"",1,0))</f>
        <v>0</v>
      </c>
      <c r="BH62" s="42">
        <f>IF('Данные индикатора'!BJ65="нет данных",1,IF('Условный расчет данных'!BI65&lt;&gt;"",1,0))</f>
        <v>0</v>
      </c>
      <c r="BI62" s="42">
        <f>IF('Данные индикатора'!BK65="нет данных",1,IF('Условный расчет данных'!BJ65&lt;&gt;"",1,0))</f>
        <v>0</v>
      </c>
      <c r="BJ62" s="42">
        <f>IF('Данные индикатора'!BL65="нет данных",1,IF('Условный расчет данных'!BK65&lt;&gt;"",1,0))</f>
        <v>0</v>
      </c>
      <c r="BK62" s="4">
        <f t="shared" si="2"/>
        <v>0</v>
      </c>
      <c r="BL62" s="44">
        <f t="shared" si="3"/>
        <v>0</v>
      </c>
    </row>
    <row r="63" spans="1:64" x14ac:dyDescent="0.25">
      <c r="A63" s="30" t="s">
        <v>108</v>
      </c>
      <c r="B63" s="42">
        <f>IF('Данные индикатора'!D66="нет данных",1,IF('Условный расчет данных'!C66&lt;&gt;"",1,0))</f>
        <v>0</v>
      </c>
      <c r="C63" s="42">
        <f>IF('Данные индикатора'!E66="нет данных",1,IF('Условный расчет данных'!D66&lt;&gt;"",1,0))</f>
        <v>0</v>
      </c>
      <c r="D63" s="42">
        <f>IF('Данные индикатора'!F66="нет данных",1,IF('Условный расчет данных'!E66&lt;&gt;"",1,0))</f>
        <v>0</v>
      </c>
      <c r="E63" s="42">
        <f>IF('Данные индикатора'!G66="нет данных",1,IF('Условный расчет данных'!F66&lt;&gt;"",1,0))</f>
        <v>0</v>
      </c>
      <c r="F63" s="42">
        <f>IF('Данные индикатора'!H66="нет данных",1,IF('Условный расчет данных'!G66&lt;&gt;"",1,0))</f>
        <v>0</v>
      </c>
      <c r="G63" s="42">
        <f>IF('Данные индикатора'!I66="нет данных",1,IF('Условный расчет данных'!H66&lt;&gt;"",1,0))</f>
        <v>0</v>
      </c>
      <c r="H63" s="42">
        <f>IF('Данные индикатора'!J66="нет данных",1,IF('Условный расчет данных'!I66&lt;&gt;"",1,0))</f>
        <v>0</v>
      </c>
      <c r="I63" s="42">
        <f>IF('Данные индикатора'!K66="нет данных",1,IF('Условный расчет данных'!J66&lt;&gt;"",1,0))</f>
        <v>0</v>
      </c>
      <c r="J63" s="42">
        <f>IF('Данные индикатора'!L66="нет данных",1,IF('Условный расчет данных'!K66&lt;&gt;"",1,0))</f>
        <v>0</v>
      </c>
      <c r="K63" s="42">
        <f>IF('Данные индикатора'!M66="нет данных",1,IF('Условный расчет данных'!L66&lt;&gt;"",1,0))</f>
        <v>0</v>
      </c>
      <c r="L63" s="42">
        <f>IF('Данные индикатора'!N66="нет данных",1,IF('Условный расчет данных'!M66&lt;&gt;"",1,0))</f>
        <v>0</v>
      </c>
      <c r="M63" s="42">
        <f>IF('Данные индикатора'!O66="нет данных",1,IF('Условный расчет данных'!N66&lt;&gt;"",1,0))</f>
        <v>0</v>
      </c>
      <c r="N63" s="42">
        <f>IF('Данные индикатора'!P66="нет данных",1,IF('Условный расчет данных'!O66&lt;&gt;"",1,0))</f>
        <v>0</v>
      </c>
      <c r="O63" s="42">
        <f>IF('Данные индикатора'!Q66="нет данных",1,IF('Условный расчет данных'!P66&lt;&gt;"",1,0))</f>
        <v>0</v>
      </c>
      <c r="P63" s="42">
        <f>IF('Данные индикатора'!R66="нет данных",1,IF('Условный расчет данных'!Q66&lt;&gt;"",1,0))</f>
        <v>0</v>
      </c>
      <c r="Q63" s="42">
        <f>IF('Данные индикатора'!S66="нет данных",1,IF('Условный расчет данных'!R66&lt;&gt;"",1,0))</f>
        <v>0</v>
      </c>
      <c r="R63" s="42">
        <f>IF('Данные индикатора'!T66="нет данных",1,IF('Условный расчет данных'!S66&lt;&gt;"",1,0))</f>
        <v>0</v>
      </c>
      <c r="S63" s="42">
        <f>IF('Данные индикатора'!U66="нет данных",1,IF('Условный расчет данных'!T66&lt;&gt;"",1,0))</f>
        <v>0</v>
      </c>
      <c r="T63" s="42">
        <f>IF('Данные индикатора'!V66="нет данных",1,IF('Условный расчет данных'!U66&lt;&gt;"",1,0))</f>
        <v>0</v>
      </c>
      <c r="U63" s="42">
        <f>IF('Данные индикатора'!W66="нет данных",1,IF('Условный расчет данных'!V66&lt;&gt;"",1,0))</f>
        <v>0</v>
      </c>
      <c r="V63" s="42">
        <f>IF('Данные индикатора'!X66="нет данных",1,IF('Условный расчет данных'!W66&lt;&gt;"",1,0))</f>
        <v>0</v>
      </c>
      <c r="W63" s="42">
        <f>IF('Данные индикатора'!Y66="нет данных",1,IF('Условный расчет данных'!X66&lt;&gt;"",1,0))</f>
        <v>0</v>
      </c>
      <c r="X63" s="42">
        <f>IF('Данные индикатора'!Z66="нет данных",1,IF('Условный расчет данных'!Y66&lt;&gt;"",1,0))</f>
        <v>0</v>
      </c>
      <c r="Y63" s="42">
        <f>IF('Данные индикатора'!AA66="нет данных",1,IF('Условный расчет данных'!Z66&lt;&gt;"",1,0))</f>
        <v>0</v>
      </c>
      <c r="Z63" s="42">
        <f>IF('Данные индикатора'!AB66="нет данных",1,IF('Условный расчет данных'!AA66&lt;&gt;"",1,0))</f>
        <v>0</v>
      </c>
      <c r="AA63" s="42">
        <f>IF('Данные индикатора'!AC66="нет данных",1,IF('Условный расчет данных'!AB66&lt;&gt;"",1,0))</f>
        <v>0</v>
      </c>
      <c r="AB63" s="42">
        <f>IF('Данные индикатора'!AD66="нет данных",1,IF('Условный расчет данных'!AC66&lt;&gt;"",1,0))</f>
        <v>0</v>
      </c>
      <c r="AC63" s="42">
        <f>IF('Данные индикатора'!AE66="нет данных",1,IF('Условный расчет данных'!AD66&lt;&gt;"",1,0))</f>
        <v>0</v>
      </c>
      <c r="AD63" s="42">
        <f>IF('Данные индикатора'!AF66="нет данных",1,IF('Условный расчет данных'!AE66&lt;&gt;"",1,0))</f>
        <v>0</v>
      </c>
      <c r="AE63" s="42">
        <f>IF('Данные индикатора'!AG66="нет данных",1,IF('Условный расчет данных'!AF66&lt;&gt;"",1,0))</f>
        <v>0</v>
      </c>
      <c r="AF63" s="42">
        <f>IF('Данные индикатора'!AH66="нет данных",1,IF('Условный расчет данных'!AG66&lt;&gt;"",1,0))</f>
        <v>0</v>
      </c>
      <c r="AG63" s="42">
        <f>IF('Данные индикатора'!AI66="нет данных",1,IF('Условный расчет данных'!AH66&lt;&gt;"",1,0))</f>
        <v>0</v>
      </c>
      <c r="AH63" s="42">
        <f>IF('Данные индикатора'!AJ66="нет данных",1,IF('Условный расчет данных'!AI66&lt;&gt;"",1,0))</f>
        <v>0</v>
      </c>
      <c r="AI63" s="42">
        <f>IF('Данные индикатора'!AK66="нет данных",1,IF('Условный расчет данных'!AJ66&lt;&gt;"",1,0))</f>
        <v>0</v>
      </c>
      <c r="AJ63" s="42">
        <f>IF('Данные индикатора'!AL66="нет данных",1,IF('Условный расчет данных'!AK66&lt;&gt;"",1,0))</f>
        <v>0</v>
      </c>
      <c r="AK63" s="42">
        <f>IF('Данные индикатора'!AM66="нет данных",1,IF('Условный расчет данных'!AL66&lt;&gt;"",1,0))</f>
        <v>0</v>
      </c>
      <c r="AL63" s="42">
        <f>IF('Данные индикатора'!AN66="нет данных",1,IF('Условный расчет данных'!AM66&lt;&gt;"",1,0))</f>
        <v>0</v>
      </c>
      <c r="AM63" s="42">
        <f>IF('Данные индикатора'!AO66="нет данных",1,IF('Условный расчет данных'!AN66&lt;&gt;"",1,0))</f>
        <v>0</v>
      </c>
      <c r="AN63" s="42">
        <f>IF('Данные индикатора'!AP66="нет данных",1,IF('Условный расчет данных'!AO66&lt;&gt;"",1,0))</f>
        <v>0</v>
      </c>
      <c r="AO63" s="42">
        <f>IF('Данные индикатора'!AQ66="нет данных",1,IF('Условный расчет данных'!AS66&lt;&gt;"",1,0))</f>
        <v>0</v>
      </c>
      <c r="AP63" s="42">
        <f>IF('Данные индикатора'!AR66="нет данных",1,IF('Условный расчет данных'!AT66&lt;&gt;"",1,0))</f>
        <v>0</v>
      </c>
      <c r="AQ63" s="42">
        <f>IF('Данные индикатора'!AS66="нет данных",1,IF('Условный расчет данных'!AU66&lt;&gt;"",1,0))</f>
        <v>0</v>
      </c>
      <c r="AR63" s="42">
        <f>IF('Данные индикатора'!AT66="нет данных",1,IF('Условный расчет данных'!AS66&lt;&gt;"",1,0))</f>
        <v>0</v>
      </c>
      <c r="AS63" s="42">
        <f>IF('Данные индикатора'!AU66="нет данных",1,IF('Условный расчет данных'!AT66&lt;&gt;"",1,0))</f>
        <v>0</v>
      </c>
      <c r="AT63" s="42">
        <f>IF('Данные индикатора'!AV66="нет данных",1,IF('Условный расчет данных'!AU66&lt;&gt;"",1,0))</f>
        <v>0</v>
      </c>
      <c r="AU63" s="42">
        <f>IF('Данные индикатора'!AW66="нет данных",1,IF('Условный расчет данных'!AV66&lt;&gt;"",1,0))</f>
        <v>0</v>
      </c>
      <c r="AV63" s="42">
        <f>IF('Данные индикатора'!AX66="нет данных",1,IF('Условный расчет данных'!AW66&lt;&gt;"",1,0))</f>
        <v>0</v>
      </c>
      <c r="AW63" s="42">
        <f>IF('Данные индикатора'!AY66="нет данных",1,IF('Условный расчет данных'!AX66&lt;&gt;"",1,0))</f>
        <v>0</v>
      </c>
      <c r="AX63" s="42">
        <f>IF('Данные индикатора'!AZ66="нет данных",1,IF('Условный расчет данных'!AY66&lt;&gt;"",1,0))</f>
        <v>0</v>
      </c>
      <c r="AY63" s="42">
        <f>IF('Данные индикатора'!BA66="нет данных",1,IF('Условный расчет данных'!AZ66&lt;&gt;"",1,0))</f>
        <v>0</v>
      </c>
      <c r="AZ63" s="42">
        <f>IF('Данные индикатора'!BB66="нет данных",1,IF('Условный расчет данных'!BA66&lt;&gt;"",1,0))</f>
        <v>0</v>
      </c>
      <c r="BA63" s="42">
        <f>IF('Данные индикатора'!BC66="нет данных",1,IF('Условный расчет данных'!BB66&lt;&gt;"",1,0))</f>
        <v>0</v>
      </c>
      <c r="BB63" s="42">
        <f>IF('Данные индикатора'!BD66="нет данных",1,IF('Условный расчет данных'!BC66&lt;&gt;"",1,0))</f>
        <v>0</v>
      </c>
      <c r="BC63" s="42">
        <f>IF('Данные индикатора'!BE66="нет данных",1,IF('Условный расчет данных'!BD66&lt;&gt;"",1,0))</f>
        <v>0</v>
      </c>
      <c r="BD63" s="42">
        <f>IF('Данные индикатора'!BF66="нет данных",1,IF('Условный расчет данных'!BE66&lt;&gt;"",1,0))</f>
        <v>0</v>
      </c>
      <c r="BE63" s="42">
        <f>IF('Данные индикатора'!BG66="нет данных",1,IF('Условный расчет данных'!BF66&lt;&gt;"",1,0))</f>
        <v>0</v>
      </c>
      <c r="BF63" s="42">
        <f>IF('Данные индикатора'!BH66="нет данных",1,IF('Условный расчет данных'!BG66&lt;&gt;"",1,0))</f>
        <v>0</v>
      </c>
      <c r="BG63" s="42">
        <f>IF('Данные индикатора'!BI66="нет данных",1,IF('Условный расчет данных'!BH66&lt;&gt;"",1,0))</f>
        <v>0</v>
      </c>
      <c r="BH63" s="42">
        <f>IF('Данные индикатора'!BJ66="нет данных",1,IF('Условный расчет данных'!BI66&lt;&gt;"",1,0))</f>
        <v>0</v>
      </c>
      <c r="BI63" s="42">
        <f>IF('Данные индикатора'!BK66="нет данных",1,IF('Условный расчет данных'!BJ66&lt;&gt;"",1,0))</f>
        <v>0</v>
      </c>
      <c r="BJ63" s="42">
        <f>IF('Данные индикатора'!BL66="нет данных",1,IF('Условный расчет данных'!BK66&lt;&gt;"",1,0))</f>
        <v>0</v>
      </c>
      <c r="BK63" s="4">
        <f t="shared" si="2"/>
        <v>0</v>
      </c>
      <c r="BL63" s="44">
        <f t="shared" si="3"/>
        <v>0</v>
      </c>
    </row>
    <row r="64" spans="1:64" x14ac:dyDescent="0.25">
      <c r="A64" s="30" t="s">
        <v>109</v>
      </c>
      <c r="B64" s="42">
        <f>IF('Данные индикатора'!D67="нет данных",1,IF('Условный расчет данных'!C67&lt;&gt;"",1,0))</f>
        <v>0</v>
      </c>
      <c r="C64" s="42">
        <f>IF('Данные индикатора'!E67="нет данных",1,IF('Условный расчет данных'!D67&lt;&gt;"",1,0))</f>
        <v>0</v>
      </c>
      <c r="D64" s="42">
        <f>IF('Данные индикатора'!F67="нет данных",1,IF('Условный расчет данных'!E67&lt;&gt;"",1,0))</f>
        <v>0</v>
      </c>
      <c r="E64" s="42">
        <f>IF('Данные индикатора'!G67="нет данных",1,IF('Условный расчет данных'!F67&lt;&gt;"",1,0))</f>
        <v>0</v>
      </c>
      <c r="F64" s="42">
        <f>IF('Данные индикатора'!H67="нет данных",1,IF('Условный расчет данных'!G67&lt;&gt;"",1,0))</f>
        <v>0</v>
      </c>
      <c r="G64" s="42">
        <f>IF('Данные индикатора'!I67="нет данных",1,IF('Условный расчет данных'!H67&lt;&gt;"",1,0))</f>
        <v>0</v>
      </c>
      <c r="H64" s="42">
        <f>IF('Данные индикатора'!J67="нет данных",1,IF('Условный расчет данных'!I67&lt;&gt;"",1,0))</f>
        <v>0</v>
      </c>
      <c r="I64" s="42">
        <f>IF('Данные индикатора'!K67="нет данных",1,IF('Условный расчет данных'!J67&lt;&gt;"",1,0))</f>
        <v>0</v>
      </c>
      <c r="J64" s="42">
        <f>IF('Данные индикатора'!L67="нет данных",1,IF('Условный расчет данных'!K67&lt;&gt;"",1,0))</f>
        <v>0</v>
      </c>
      <c r="K64" s="42">
        <f>IF('Данные индикатора'!M67="нет данных",1,IF('Условный расчет данных'!L67&lt;&gt;"",1,0))</f>
        <v>0</v>
      </c>
      <c r="L64" s="42">
        <f>IF('Данные индикатора'!N67="нет данных",1,IF('Условный расчет данных'!M67&lt;&gt;"",1,0))</f>
        <v>0</v>
      </c>
      <c r="M64" s="42">
        <f>IF('Данные индикатора'!O67="нет данных",1,IF('Условный расчет данных'!N67&lt;&gt;"",1,0))</f>
        <v>0</v>
      </c>
      <c r="N64" s="42">
        <f>IF('Данные индикатора'!P67="нет данных",1,IF('Условный расчет данных'!O67&lt;&gt;"",1,0))</f>
        <v>0</v>
      </c>
      <c r="O64" s="42">
        <f>IF('Данные индикатора'!Q67="нет данных",1,IF('Условный расчет данных'!P67&lt;&gt;"",1,0))</f>
        <v>0</v>
      </c>
      <c r="P64" s="42">
        <f>IF('Данные индикатора'!R67="нет данных",1,IF('Условный расчет данных'!Q67&lt;&gt;"",1,0))</f>
        <v>0</v>
      </c>
      <c r="Q64" s="42">
        <f>IF('Данные индикатора'!S67="нет данных",1,IF('Условный расчет данных'!R67&lt;&gt;"",1,0))</f>
        <v>0</v>
      </c>
      <c r="R64" s="42">
        <f>IF('Данные индикатора'!T67="нет данных",1,IF('Условный расчет данных'!S67&lt;&gt;"",1,0))</f>
        <v>0</v>
      </c>
      <c r="S64" s="42">
        <f>IF('Данные индикатора'!U67="нет данных",1,IF('Условный расчет данных'!T67&lt;&gt;"",1,0))</f>
        <v>0</v>
      </c>
      <c r="T64" s="42">
        <f>IF('Данные индикатора'!V67="нет данных",1,IF('Условный расчет данных'!U67&lt;&gt;"",1,0))</f>
        <v>0</v>
      </c>
      <c r="U64" s="42">
        <f>IF('Данные индикатора'!W67="нет данных",1,IF('Условный расчет данных'!V67&lt;&gt;"",1,0))</f>
        <v>0</v>
      </c>
      <c r="V64" s="42">
        <f>IF('Данные индикатора'!X67="нет данных",1,IF('Условный расчет данных'!W67&lt;&gt;"",1,0))</f>
        <v>0</v>
      </c>
      <c r="W64" s="42">
        <f>IF('Данные индикатора'!Y67="нет данных",1,IF('Условный расчет данных'!X67&lt;&gt;"",1,0))</f>
        <v>0</v>
      </c>
      <c r="X64" s="42">
        <f>IF('Данные индикатора'!Z67="нет данных",1,IF('Условный расчет данных'!Y67&lt;&gt;"",1,0))</f>
        <v>0</v>
      </c>
      <c r="Y64" s="42">
        <f>IF('Данные индикатора'!AA67="нет данных",1,IF('Условный расчет данных'!Z67&lt;&gt;"",1,0))</f>
        <v>0</v>
      </c>
      <c r="Z64" s="42">
        <f>IF('Данные индикатора'!AB67="нет данных",1,IF('Условный расчет данных'!AA67&lt;&gt;"",1,0))</f>
        <v>0</v>
      </c>
      <c r="AA64" s="42">
        <f>IF('Данные индикатора'!AC67="нет данных",1,IF('Условный расчет данных'!AB67&lt;&gt;"",1,0))</f>
        <v>0</v>
      </c>
      <c r="AB64" s="42">
        <f>IF('Данные индикатора'!AD67="нет данных",1,IF('Условный расчет данных'!AC67&lt;&gt;"",1,0))</f>
        <v>0</v>
      </c>
      <c r="AC64" s="42">
        <f>IF('Данные индикатора'!AE67="нет данных",1,IF('Условный расчет данных'!AD67&lt;&gt;"",1,0))</f>
        <v>0</v>
      </c>
      <c r="AD64" s="42">
        <f>IF('Данные индикатора'!AF67="нет данных",1,IF('Условный расчет данных'!AE67&lt;&gt;"",1,0))</f>
        <v>0</v>
      </c>
      <c r="AE64" s="42">
        <f>IF('Данные индикатора'!AG67="нет данных",1,IF('Условный расчет данных'!AF67&lt;&gt;"",1,0))</f>
        <v>0</v>
      </c>
      <c r="AF64" s="42">
        <f>IF('Данные индикатора'!AH67="нет данных",1,IF('Условный расчет данных'!AG67&lt;&gt;"",1,0))</f>
        <v>0</v>
      </c>
      <c r="AG64" s="42">
        <f>IF('Данные индикатора'!AI67="нет данных",1,IF('Условный расчет данных'!AH67&lt;&gt;"",1,0))</f>
        <v>0</v>
      </c>
      <c r="AH64" s="42">
        <f>IF('Данные индикатора'!AJ67="нет данных",1,IF('Условный расчет данных'!AI67&lt;&gt;"",1,0))</f>
        <v>0</v>
      </c>
      <c r="AI64" s="42">
        <f>IF('Данные индикатора'!AK67="нет данных",1,IF('Условный расчет данных'!AJ67&lt;&gt;"",1,0))</f>
        <v>0</v>
      </c>
      <c r="AJ64" s="42">
        <f>IF('Данные индикатора'!AL67="нет данных",1,IF('Условный расчет данных'!AK67&lt;&gt;"",1,0))</f>
        <v>0</v>
      </c>
      <c r="AK64" s="42">
        <f>IF('Данные индикатора'!AM67="нет данных",1,IF('Условный расчет данных'!AL67&lt;&gt;"",1,0))</f>
        <v>0</v>
      </c>
      <c r="AL64" s="42">
        <f>IF('Данные индикатора'!AN67="нет данных",1,IF('Условный расчет данных'!AM67&lt;&gt;"",1,0))</f>
        <v>0</v>
      </c>
      <c r="AM64" s="42">
        <f>IF('Данные индикатора'!AO67="нет данных",1,IF('Условный расчет данных'!AN67&lt;&gt;"",1,0))</f>
        <v>0</v>
      </c>
      <c r="AN64" s="42">
        <f>IF('Данные индикатора'!AP67="нет данных",1,IF('Условный расчет данных'!AO67&lt;&gt;"",1,0))</f>
        <v>0</v>
      </c>
      <c r="AO64" s="42">
        <f>IF('Данные индикатора'!AQ67="нет данных",1,IF('Условный расчет данных'!AS67&lt;&gt;"",1,0))</f>
        <v>0</v>
      </c>
      <c r="AP64" s="42">
        <f>IF('Данные индикатора'!AR67="нет данных",1,IF('Условный расчет данных'!AT67&lt;&gt;"",1,0))</f>
        <v>0</v>
      </c>
      <c r="AQ64" s="42">
        <f>IF('Данные индикатора'!AS67="нет данных",1,IF('Условный расчет данных'!AU67&lt;&gt;"",1,0))</f>
        <v>0</v>
      </c>
      <c r="AR64" s="42">
        <f>IF('Данные индикатора'!AT67="нет данных",1,IF('Условный расчет данных'!AS67&lt;&gt;"",1,0))</f>
        <v>0</v>
      </c>
      <c r="AS64" s="42">
        <f>IF('Данные индикатора'!AU67="нет данных",1,IF('Условный расчет данных'!AT67&lt;&gt;"",1,0))</f>
        <v>0</v>
      </c>
      <c r="AT64" s="42">
        <f>IF('Данные индикатора'!AV67="нет данных",1,IF('Условный расчет данных'!AU67&lt;&gt;"",1,0))</f>
        <v>0</v>
      </c>
      <c r="AU64" s="42">
        <f>IF('Данные индикатора'!AW67="нет данных",1,IF('Условный расчет данных'!AV67&lt;&gt;"",1,0))</f>
        <v>0</v>
      </c>
      <c r="AV64" s="42">
        <f>IF('Данные индикатора'!AX67="нет данных",1,IF('Условный расчет данных'!AW67&lt;&gt;"",1,0))</f>
        <v>0</v>
      </c>
      <c r="AW64" s="42">
        <f>IF('Данные индикатора'!AY67="нет данных",1,IF('Условный расчет данных'!AX67&lt;&gt;"",1,0))</f>
        <v>0</v>
      </c>
      <c r="AX64" s="42">
        <f>IF('Данные индикатора'!AZ67="нет данных",1,IF('Условный расчет данных'!AY67&lt;&gt;"",1,0))</f>
        <v>0</v>
      </c>
      <c r="AY64" s="42">
        <f>IF('Данные индикатора'!BA67="нет данных",1,IF('Условный расчет данных'!AZ67&lt;&gt;"",1,0))</f>
        <v>0</v>
      </c>
      <c r="AZ64" s="42">
        <f>IF('Данные индикатора'!BB67="нет данных",1,IF('Условный расчет данных'!BA67&lt;&gt;"",1,0))</f>
        <v>0</v>
      </c>
      <c r="BA64" s="42">
        <f>IF('Данные индикатора'!BC67="нет данных",1,IF('Условный расчет данных'!BB67&lt;&gt;"",1,0))</f>
        <v>0</v>
      </c>
      <c r="BB64" s="42">
        <f>IF('Данные индикатора'!BD67="нет данных",1,IF('Условный расчет данных'!BC67&lt;&gt;"",1,0))</f>
        <v>0</v>
      </c>
      <c r="BC64" s="42">
        <f>IF('Данные индикатора'!BE67="нет данных",1,IF('Условный расчет данных'!BD67&lt;&gt;"",1,0))</f>
        <v>0</v>
      </c>
      <c r="BD64" s="42">
        <f>IF('Данные индикатора'!BF67="нет данных",1,IF('Условный расчет данных'!BE67&lt;&gt;"",1,0))</f>
        <v>0</v>
      </c>
      <c r="BE64" s="42">
        <f>IF('Данные индикатора'!BG67="нет данных",1,IF('Условный расчет данных'!BF67&lt;&gt;"",1,0))</f>
        <v>0</v>
      </c>
      <c r="BF64" s="42">
        <f>IF('Данные индикатора'!BH67="нет данных",1,IF('Условный расчет данных'!BG67&lt;&gt;"",1,0))</f>
        <v>0</v>
      </c>
      <c r="BG64" s="42">
        <f>IF('Данные индикатора'!BI67="нет данных",1,IF('Условный расчет данных'!BH67&lt;&gt;"",1,0))</f>
        <v>0</v>
      </c>
      <c r="BH64" s="42">
        <f>IF('Данные индикатора'!BJ67="нет данных",1,IF('Условный расчет данных'!BI67&lt;&gt;"",1,0))</f>
        <v>0</v>
      </c>
      <c r="BI64" s="42">
        <f>IF('Данные индикатора'!BK67="нет данных",1,IF('Условный расчет данных'!BJ67&lt;&gt;"",1,0))</f>
        <v>0</v>
      </c>
      <c r="BJ64" s="42">
        <f>IF('Данные индикатора'!BL67="нет данных",1,IF('Условный расчет данных'!BK67&lt;&gt;"",1,0))</f>
        <v>0</v>
      </c>
      <c r="BK64" s="4">
        <f t="shared" si="2"/>
        <v>0</v>
      </c>
      <c r="BL64" s="44">
        <f t="shared" si="3"/>
        <v>0</v>
      </c>
    </row>
    <row r="65" spans="1:64" x14ac:dyDescent="0.25">
      <c r="A65" s="30" t="s">
        <v>110</v>
      </c>
      <c r="B65" s="42">
        <f>IF('Данные индикатора'!D68="нет данных",1,IF('Условный расчет данных'!C68&lt;&gt;"",1,0))</f>
        <v>0</v>
      </c>
      <c r="C65" s="42">
        <f>IF('Данные индикатора'!E68="нет данных",1,IF('Условный расчет данных'!D68&lt;&gt;"",1,0))</f>
        <v>0</v>
      </c>
      <c r="D65" s="42">
        <f>IF('Данные индикатора'!F68="нет данных",1,IF('Условный расчет данных'!E68&lt;&gt;"",1,0))</f>
        <v>0</v>
      </c>
      <c r="E65" s="42">
        <f>IF('Данные индикатора'!G68="нет данных",1,IF('Условный расчет данных'!F68&lt;&gt;"",1,0))</f>
        <v>0</v>
      </c>
      <c r="F65" s="42">
        <f>IF('Данные индикатора'!H68="нет данных",1,IF('Условный расчет данных'!G68&lt;&gt;"",1,0))</f>
        <v>0</v>
      </c>
      <c r="G65" s="42">
        <f>IF('Данные индикатора'!I68="нет данных",1,IF('Условный расчет данных'!H68&lt;&gt;"",1,0))</f>
        <v>0</v>
      </c>
      <c r="H65" s="42">
        <f>IF('Данные индикатора'!J68="нет данных",1,IF('Условный расчет данных'!I68&lt;&gt;"",1,0))</f>
        <v>1</v>
      </c>
      <c r="I65" s="42">
        <f>IF('Данные индикатора'!K68="нет данных",1,IF('Условный расчет данных'!J68&lt;&gt;"",1,0))</f>
        <v>0</v>
      </c>
      <c r="J65" s="42">
        <f>IF('Данные индикатора'!L68="нет данных",1,IF('Условный расчет данных'!K68&lt;&gt;"",1,0))</f>
        <v>0</v>
      </c>
      <c r="K65" s="42">
        <f>IF('Данные индикатора'!M68="нет данных",1,IF('Условный расчет данных'!L68&lt;&gt;"",1,0))</f>
        <v>0</v>
      </c>
      <c r="L65" s="42">
        <f>IF('Данные индикатора'!N68="нет данных",1,IF('Условный расчет данных'!M68&lt;&gt;"",1,0))</f>
        <v>0</v>
      </c>
      <c r="M65" s="42">
        <f>IF('Данные индикатора'!O68="нет данных",1,IF('Условный расчет данных'!N68&lt;&gt;"",1,0))</f>
        <v>0</v>
      </c>
      <c r="N65" s="42">
        <f>IF('Данные индикатора'!P68="нет данных",1,IF('Условный расчет данных'!O68&lt;&gt;"",1,0))</f>
        <v>0</v>
      </c>
      <c r="O65" s="42">
        <f>IF('Данные индикатора'!Q68="нет данных",1,IF('Условный расчет данных'!P68&lt;&gt;"",1,0))</f>
        <v>0</v>
      </c>
      <c r="P65" s="42">
        <f>IF('Данные индикатора'!R68="нет данных",1,IF('Условный расчет данных'!Q68&lt;&gt;"",1,0))</f>
        <v>0</v>
      </c>
      <c r="Q65" s="42">
        <f>IF('Данные индикатора'!S68="нет данных",1,IF('Условный расчет данных'!R68&lt;&gt;"",1,0))</f>
        <v>0</v>
      </c>
      <c r="R65" s="42">
        <f>IF('Данные индикатора'!T68="нет данных",1,IF('Условный расчет данных'!S68&lt;&gt;"",1,0))</f>
        <v>0</v>
      </c>
      <c r="S65" s="42">
        <f>IF('Данные индикатора'!U68="нет данных",1,IF('Условный расчет данных'!T68&lt;&gt;"",1,0))</f>
        <v>0</v>
      </c>
      <c r="T65" s="42">
        <f>IF('Данные индикатора'!V68="нет данных",1,IF('Условный расчет данных'!U68&lt;&gt;"",1,0))</f>
        <v>0</v>
      </c>
      <c r="U65" s="42">
        <f>IF('Данные индикатора'!W68="нет данных",1,IF('Условный расчет данных'!V68&lt;&gt;"",1,0))</f>
        <v>0</v>
      </c>
      <c r="V65" s="42">
        <f>IF('Данные индикатора'!X68="нет данных",1,IF('Условный расчет данных'!W68&lt;&gt;"",1,0))</f>
        <v>0</v>
      </c>
      <c r="W65" s="42">
        <f>IF('Данные индикатора'!Y68="нет данных",1,IF('Условный расчет данных'!X68&lt;&gt;"",1,0))</f>
        <v>0</v>
      </c>
      <c r="X65" s="42">
        <f>IF('Данные индикатора'!Z68="нет данных",1,IF('Условный расчет данных'!Y68&lt;&gt;"",1,0))</f>
        <v>0</v>
      </c>
      <c r="Y65" s="42">
        <f>IF('Данные индикатора'!AA68="нет данных",1,IF('Условный расчет данных'!Z68&lt;&gt;"",1,0))</f>
        <v>0</v>
      </c>
      <c r="Z65" s="42">
        <f>IF('Данные индикатора'!AB68="нет данных",1,IF('Условный расчет данных'!AA68&lt;&gt;"",1,0))</f>
        <v>0</v>
      </c>
      <c r="AA65" s="42">
        <f>IF('Данные индикатора'!AC68="нет данных",1,IF('Условный расчет данных'!AB68&lt;&gt;"",1,0))</f>
        <v>0</v>
      </c>
      <c r="AB65" s="42">
        <f>IF('Данные индикатора'!AD68="нет данных",1,IF('Условный расчет данных'!AC68&lt;&gt;"",1,0))</f>
        <v>0</v>
      </c>
      <c r="AC65" s="42">
        <f>IF('Данные индикатора'!AE68="нет данных",1,IF('Условный расчет данных'!AD68&lt;&gt;"",1,0))</f>
        <v>0</v>
      </c>
      <c r="AD65" s="42">
        <f>IF('Данные индикатора'!AF68="нет данных",1,IF('Условный расчет данных'!AE68&lt;&gt;"",1,0))</f>
        <v>0</v>
      </c>
      <c r="AE65" s="42">
        <f>IF('Данные индикатора'!AG68="нет данных",1,IF('Условный расчет данных'!AF68&lt;&gt;"",1,0))</f>
        <v>0</v>
      </c>
      <c r="AF65" s="42">
        <f>IF('Данные индикатора'!AH68="нет данных",1,IF('Условный расчет данных'!AG68&lt;&gt;"",1,0))</f>
        <v>0</v>
      </c>
      <c r="AG65" s="42">
        <f>IF('Данные индикатора'!AI68="нет данных",1,IF('Условный расчет данных'!AH68&lt;&gt;"",1,0))</f>
        <v>1</v>
      </c>
      <c r="AH65" s="42">
        <f>IF('Данные индикатора'!AJ68="нет данных",1,IF('Условный расчет данных'!AI68&lt;&gt;"",1,0))</f>
        <v>0</v>
      </c>
      <c r="AI65" s="42">
        <f>IF('Данные индикатора'!AK68="нет данных",1,IF('Условный расчет данных'!AJ68&lt;&gt;"",1,0))</f>
        <v>0</v>
      </c>
      <c r="AJ65" s="42">
        <f>IF('Данные индикатора'!AL68="нет данных",1,IF('Условный расчет данных'!AK68&lt;&gt;"",1,0))</f>
        <v>0</v>
      </c>
      <c r="AK65" s="42">
        <f>IF('Данные индикатора'!AM68="нет данных",1,IF('Условный расчет данных'!AL68&lt;&gt;"",1,0))</f>
        <v>1</v>
      </c>
      <c r="AL65" s="42">
        <f>IF('Данные индикатора'!AN68="нет данных",1,IF('Условный расчет данных'!AM68&lt;&gt;"",1,0))</f>
        <v>0</v>
      </c>
      <c r="AM65" s="42">
        <f>IF('Данные индикатора'!AO68="нет данных",1,IF('Условный расчет данных'!AN68&lt;&gt;"",1,0))</f>
        <v>0</v>
      </c>
      <c r="AN65" s="42">
        <f>IF('Данные индикатора'!AP68="нет данных",1,IF('Условный расчет данных'!AO68&lt;&gt;"",1,0))</f>
        <v>0</v>
      </c>
      <c r="AO65" s="42">
        <f>IF('Данные индикатора'!AQ68="нет данных",1,IF('Условный расчет данных'!AS68&lt;&gt;"",1,0))</f>
        <v>1</v>
      </c>
      <c r="AP65" s="42">
        <f>IF('Данные индикатора'!AR68="нет данных",1,IF('Условный расчет данных'!AT68&lt;&gt;"",1,0))</f>
        <v>1</v>
      </c>
      <c r="AQ65" s="42">
        <f>IF('Данные индикатора'!AS68="нет данных",1,IF('Условный расчет данных'!AU68&lt;&gt;"",1,0))</f>
        <v>1</v>
      </c>
      <c r="AR65" s="42">
        <f>IF('Данные индикатора'!AT68="нет данных",1,IF('Условный расчет данных'!AS68&lt;&gt;"",1,0))</f>
        <v>0</v>
      </c>
      <c r="AS65" s="42">
        <f>IF('Данные индикатора'!AU68="нет данных",1,IF('Условный расчет данных'!AT68&lt;&gt;"",1,0))</f>
        <v>0</v>
      </c>
      <c r="AT65" s="42">
        <f>IF('Данные индикатора'!AV68="нет данных",1,IF('Условный расчет данных'!AU68&lt;&gt;"",1,0))</f>
        <v>0</v>
      </c>
      <c r="AU65" s="42">
        <f>IF('Данные индикатора'!AW68="нет данных",1,IF('Условный расчет данных'!AV68&lt;&gt;"",1,0))</f>
        <v>0</v>
      </c>
      <c r="AV65" s="42">
        <f>IF('Данные индикатора'!AX68="нет данных",1,IF('Условный расчет данных'!AW68&lt;&gt;"",1,0))</f>
        <v>0</v>
      </c>
      <c r="AW65" s="42">
        <f>IF('Данные индикатора'!AY68="нет данных",1,IF('Условный расчет данных'!AX68&lt;&gt;"",1,0))</f>
        <v>0</v>
      </c>
      <c r="AX65" s="42">
        <f>IF('Данные индикатора'!AZ68="нет данных",1,IF('Условный расчет данных'!AY68&lt;&gt;"",1,0))</f>
        <v>0</v>
      </c>
      <c r="AY65" s="42">
        <f>IF('Данные индикатора'!BA68="нет данных",1,IF('Условный расчет данных'!AZ68&lt;&gt;"",1,0))</f>
        <v>0</v>
      </c>
      <c r="AZ65" s="42">
        <f>IF('Данные индикатора'!BB68="нет данных",1,IF('Условный расчет данных'!BA68&lt;&gt;"",1,0))</f>
        <v>1</v>
      </c>
      <c r="BA65" s="42">
        <f>IF('Данные индикатора'!BC68="нет данных",1,IF('Условный расчет данных'!BB68&lt;&gt;"",1,0))</f>
        <v>1</v>
      </c>
      <c r="BB65" s="42">
        <f>IF('Данные индикатора'!BD68="нет данных",1,IF('Условный расчет данных'!BC68&lt;&gt;"",1,0))</f>
        <v>0</v>
      </c>
      <c r="BC65" s="42">
        <f>IF('Данные индикатора'!BE68="нет данных",1,IF('Условный расчет данных'!BD68&lt;&gt;"",1,0))</f>
        <v>0</v>
      </c>
      <c r="BD65" s="42">
        <f>IF('Данные индикатора'!BF68="нет данных",1,IF('Условный расчет данных'!BE68&lt;&gt;"",1,0))</f>
        <v>0</v>
      </c>
      <c r="BE65" s="42">
        <f>IF('Данные индикатора'!BG68="нет данных",1,IF('Условный расчет данных'!BF68&lt;&gt;"",1,0))</f>
        <v>0</v>
      </c>
      <c r="BF65" s="42">
        <f>IF('Данные индикатора'!BH68="нет данных",1,IF('Условный расчет данных'!BG68&lt;&gt;"",1,0))</f>
        <v>0</v>
      </c>
      <c r="BG65" s="42">
        <f>IF('Данные индикатора'!BI68="нет данных",1,IF('Условный расчет данных'!BH68&lt;&gt;"",1,0))</f>
        <v>0</v>
      </c>
      <c r="BH65" s="42">
        <f>IF('Данные индикатора'!BJ68="нет данных",1,IF('Условный расчет данных'!BI68&lt;&gt;"",1,0))</f>
        <v>0</v>
      </c>
      <c r="BI65" s="42">
        <f>IF('Данные индикатора'!BK68="нет данных",1,IF('Условный расчет данных'!BJ68&lt;&gt;"",1,0))</f>
        <v>0</v>
      </c>
      <c r="BJ65" s="42">
        <f>IF('Данные индикатора'!BL68="нет данных",1,IF('Условный расчет данных'!BK68&lt;&gt;"",1,0))</f>
        <v>0</v>
      </c>
      <c r="BK65" s="4">
        <f t="shared" si="2"/>
        <v>8</v>
      </c>
      <c r="BL65" s="44">
        <f t="shared" si="3"/>
        <v>0.14814814814814814</v>
      </c>
    </row>
    <row r="66" spans="1:64" x14ac:dyDescent="0.25">
      <c r="A66" s="30" t="s">
        <v>111</v>
      </c>
      <c r="B66" s="42">
        <f>IF('Данные индикатора'!D69="нет данных",1,IF('Условный расчет данных'!C69&lt;&gt;"",1,0))</f>
        <v>0</v>
      </c>
      <c r="C66" s="42">
        <f>IF('Данные индикатора'!E69="нет данных",1,IF('Условный расчет данных'!D69&lt;&gt;"",1,0))</f>
        <v>0</v>
      </c>
      <c r="D66" s="42">
        <f>IF('Данные индикатора'!F69="нет данных",1,IF('Условный расчет данных'!E69&lt;&gt;"",1,0))</f>
        <v>0</v>
      </c>
      <c r="E66" s="42">
        <f>IF('Данные индикатора'!G69="нет данных",1,IF('Условный расчет данных'!F69&lt;&gt;"",1,0))</f>
        <v>0</v>
      </c>
      <c r="F66" s="42">
        <f>IF('Данные индикатора'!H69="нет данных",1,IF('Условный расчет данных'!G69&lt;&gt;"",1,0))</f>
        <v>0</v>
      </c>
      <c r="G66" s="42">
        <f>IF('Данные индикатора'!I69="нет данных",1,IF('Условный расчет данных'!H69&lt;&gt;"",1,0))</f>
        <v>1</v>
      </c>
      <c r="H66" s="42">
        <f>IF('Данные индикатора'!J69="нет данных",1,IF('Условный расчет данных'!I69&lt;&gt;"",1,0))</f>
        <v>1</v>
      </c>
      <c r="I66" s="42">
        <f>IF('Данные индикатора'!K69="нет данных",1,IF('Условный расчет данных'!J69&lt;&gt;"",1,0))</f>
        <v>0</v>
      </c>
      <c r="J66" s="42">
        <f>IF('Данные индикатора'!L69="нет данных",1,IF('Условный расчет данных'!K69&lt;&gt;"",1,0))</f>
        <v>0</v>
      </c>
      <c r="K66" s="42">
        <f>IF('Данные индикатора'!M69="нет данных",1,IF('Условный расчет данных'!L69&lt;&gt;"",1,0))</f>
        <v>0</v>
      </c>
      <c r="L66" s="42">
        <f>IF('Данные индикатора'!N69="нет данных",1,IF('Условный расчет данных'!M69&lt;&gt;"",1,0))</f>
        <v>0</v>
      </c>
      <c r="M66" s="42">
        <f>IF('Данные индикатора'!O69="нет данных",1,IF('Условный расчет данных'!N69&lt;&gt;"",1,0))</f>
        <v>0</v>
      </c>
      <c r="N66" s="42">
        <f>IF('Данные индикатора'!P69="нет данных",1,IF('Условный расчет данных'!O69&lt;&gt;"",1,0))</f>
        <v>0</v>
      </c>
      <c r="O66" s="42">
        <f>IF('Данные индикатора'!Q69="нет данных",1,IF('Условный расчет данных'!P69&lt;&gt;"",1,0))</f>
        <v>0</v>
      </c>
      <c r="P66" s="42">
        <f>IF('Данные индикатора'!R69="нет данных",1,IF('Условный расчет данных'!Q69&lt;&gt;"",1,0))</f>
        <v>0</v>
      </c>
      <c r="Q66" s="42">
        <f>IF('Данные индикатора'!S69="нет данных",1,IF('Условный расчет данных'!R69&lt;&gt;"",1,0))</f>
        <v>0</v>
      </c>
      <c r="R66" s="42">
        <f>IF('Данные индикатора'!T69="нет данных",1,IF('Условный расчет данных'!S69&lt;&gt;"",1,0))</f>
        <v>0</v>
      </c>
      <c r="S66" s="42">
        <f>IF('Данные индикатора'!U69="нет данных",1,IF('Условный расчет данных'!T69&lt;&gt;"",1,0))</f>
        <v>0</v>
      </c>
      <c r="T66" s="42">
        <f>IF('Данные индикатора'!V69="нет данных",1,IF('Условный расчет данных'!U69&lt;&gt;"",1,0))</f>
        <v>0</v>
      </c>
      <c r="U66" s="42">
        <f>IF('Данные индикатора'!W69="нет данных",1,IF('Условный расчет данных'!V69&lt;&gt;"",1,0))</f>
        <v>0</v>
      </c>
      <c r="V66" s="42">
        <f>IF('Данные индикатора'!X69="нет данных",1,IF('Условный расчет данных'!W69&lt;&gt;"",1,0))</f>
        <v>0</v>
      </c>
      <c r="W66" s="42">
        <f>IF('Данные индикатора'!Y69="нет данных",1,IF('Условный расчет данных'!X69&lt;&gt;"",1,0))</f>
        <v>0</v>
      </c>
      <c r="X66" s="42">
        <f>IF('Данные индикатора'!Z69="нет данных",1,IF('Условный расчет данных'!Y69&lt;&gt;"",1,0))</f>
        <v>0</v>
      </c>
      <c r="Y66" s="42">
        <f>IF('Данные индикатора'!AA69="нет данных",1,IF('Условный расчет данных'!Z69&lt;&gt;"",1,0))</f>
        <v>0</v>
      </c>
      <c r="Z66" s="42">
        <f>IF('Данные индикатора'!AB69="нет данных",1,IF('Условный расчет данных'!AA69&lt;&gt;"",1,0))</f>
        <v>0</v>
      </c>
      <c r="AA66" s="42">
        <f>IF('Данные индикатора'!AC69="нет данных",1,IF('Условный расчет данных'!AB69&lt;&gt;"",1,0))</f>
        <v>0</v>
      </c>
      <c r="AB66" s="42">
        <f>IF('Данные индикатора'!AD69="нет данных",1,IF('Условный расчет данных'!AC69&lt;&gt;"",1,0))</f>
        <v>0</v>
      </c>
      <c r="AC66" s="42">
        <f>IF('Данные индикатора'!AE69="нет данных",1,IF('Условный расчет данных'!AD69&lt;&gt;"",1,0))</f>
        <v>0</v>
      </c>
      <c r="AD66" s="42">
        <f>IF('Данные индикатора'!AF69="нет данных",1,IF('Условный расчет данных'!AE69&lt;&gt;"",1,0))</f>
        <v>0</v>
      </c>
      <c r="AE66" s="42">
        <f>IF('Данные индикатора'!AG69="нет данных",1,IF('Условный расчет данных'!AF69&lt;&gt;"",1,0))</f>
        <v>0</v>
      </c>
      <c r="AF66" s="42">
        <f>IF('Данные индикатора'!AH69="нет данных",1,IF('Условный расчет данных'!AG69&lt;&gt;"",1,0))</f>
        <v>0</v>
      </c>
      <c r="AG66" s="42">
        <f>IF('Данные индикатора'!AI69="нет данных",1,IF('Условный расчет данных'!AH69&lt;&gt;"",1,0))</f>
        <v>1</v>
      </c>
      <c r="AH66" s="42">
        <f>IF('Данные индикатора'!AJ69="нет данных",1,IF('Условный расчет данных'!AI69&lt;&gt;"",1,0))</f>
        <v>0</v>
      </c>
      <c r="AI66" s="42">
        <f>IF('Данные индикатора'!AK69="нет данных",1,IF('Условный расчет данных'!AJ69&lt;&gt;"",1,0))</f>
        <v>0</v>
      </c>
      <c r="AJ66" s="42">
        <f>IF('Данные индикатора'!AL69="нет данных",1,IF('Условный расчет данных'!AK69&lt;&gt;"",1,0))</f>
        <v>0</v>
      </c>
      <c r="AK66" s="42">
        <f>IF('Данные индикатора'!AM69="нет данных",1,IF('Условный расчет данных'!AL69&lt;&gt;"",1,0))</f>
        <v>1</v>
      </c>
      <c r="AL66" s="42">
        <f>IF('Данные индикатора'!AN69="нет данных",1,IF('Условный расчет данных'!AM69&lt;&gt;"",1,0))</f>
        <v>0</v>
      </c>
      <c r="AM66" s="42">
        <f>IF('Данные индикатора'!AO69="нет данных",1,IF('Условный расчет данных'!AN69&lt;&gt;"",1,0))</f>
        <v>0</v>
      </c>
      <c r="AN66" s="42">
        <f>IF('Данные индикатора'!AP69="нет данных",1,IF('Условный расчет данных'!AO69&lt;&gt;"",1,0))</f>
        <v>0</v>
      </c>
      <c r="AO66" s="42">
        <f>IF('Данные индикатора'!AQ69="нет данных",1,IF('Условный расчет данных'!AS69&lt;&gt;"",1,0))</f>
        <v>1</v>
      </c>
      <c r="AP66" s="42">
        <f>IF('Данные индикатора'!AR69="нет данных",1,IF('Условный расчет данных'!AT69&lt;&gt;"",1,0))</f>
        <v>1</v>
      </c>
      <c r="AQ66" s="42">
        <f>IF('Данные индикатора'!AS69="нет данных",1,IF('Условный расчет данных'!AU69&lt;&gt;"",1,0))</f>
        <v>1</v>
      </c>
      <c r="AR66" s="42">
        <f>IF('Данные индикатора'!AT69="нет данных",1,IF('Условный расчет данных'!AS69&lt;&gt;"",1,0))</f>
        <v>0</v>
      </c>
      <c r="AS66" s="42">
        <f>IF('Данные индикатора'!AU69="нет данных",1,IF('Условный расчет данных'!AT69&lt;&gt;"",1,0))</f>
        <v>0</v>
      </c>
      <c r="AT66" s="42">
        <f>IF('Данные индикатора'!AV69="нет данных",1,IF('Условный расчет данных'!AU69&lt;&gt;"",1,0))</f>
        <v>0</v>
      </c>
      <c r="AU66" s="42">
        <f>IF('Данные индикатора'!AW69="нет данных",1,IF('Условный расчет данных'!AV69&lt;&gt;"",1,0))</f>
        <v>0</v>
      </c>
      <c r="AV66" s="42">
        <f>IF('Данные индикатора'!AX69="нет данных",1,IF('Условный расчет данных'!AW69&lt;&gt;"",1,0))</f>
        <v>0</v>
      </c>
      <c r="AW66" s="42">
        <f>IF('Данные индикатора'!AY69="нет данных",1,IF('Условный расчет данных'!AX69&lt;&gt;"",1,0))</f>
        <v>0</v>
      </c>
      <c r="AX66" s="42">
        <f>IF('Данные индикатора'!AZ69="нет данных",1,IF('Условный расчет данных'!AY69&lt;&gt;"",1,0))</f>
        <v>0</v>
      </c>
      <c r="AY66" s="42">
        <f>IF('Данные индикатора'!BA69="нет данных",1,IF('Условный расчет данных'!AZ69&lt;&gt;"",1,0))</f>
        <v>0</v>
      </c>
      <c r="AZ66" s="42">
        <f>IF('Данные индикатора'!BB69="нет данных",1,IF('Условный расчет данных'!BA69&lt;&gt;"",1,0))</f>
        <v>1</v>
      </c>
      <c r="BA66" s="42">
        <f>IF('Данные индикатора'!BC69="нет данных",1,IF('Условный расчет данных'!BB69&lt;&gt;"",1,0))</f>
        <v>1</v>
      </c>
      <c r="BB66" s="42">
        <f>IF('Данные индикатора'!BD69="нет данных",1,IF('Условный расчет данных'!BC69&lt;&gt;"",1,0))</f>
        <v>0</v>
      </c>
      <c r="BC66" s="42">
        <f>IF('Данные индикатора'!BE69="нет данных",1,IF('Условный расчет данных'!BD69&lt;&gt;"",1,0))</f>
        <v>0</v>
      </c>
      <c r="BD66" s="42">
        <f>IF('Данные индикатора'!BF69="нет данных",1,IF('Условный расчет данных'!BE69&lt;&gt;"",1,0))</f>
        <v>0</v>
      </c>
      <c r="BE66" s="42">
        <f>IF('Данные индикатора'!BG69="нет данных",1,IF('Условный расчет данных'!BF69&lt;&gt;"",1,0))</f>
        <v>0</v>
      </c>
      <c r="BF66" s="42">
        <f>IF('Данные индикатора'!BH69="нет данных",1,IF('Условный расчет данных'!BG69&lt;&gt;"",1,0))</f>
        <v>0</v>
      </c>
      <c r="BG66" s="42">
        <f>IF('Данные индикатора'!BI69="нет данных",1,IF('Условный расчет данных'!BH69&lt;&gt;"",1,0))</f>
        <v>0</v>
      </c>
      <c r="BH66" s="42">
        <f>IF('Данные индикатора'!BJ69="нет данных",1,IF('Условный расчет данных'!BI69&lt;&gt;"",1,0))</f>
        <v>0</v>
      </c>
      <c r="BI66" s="42">
        <f>IF('Данные индикатора'!BK69="нет данных",1,IF('Условный расчет данных'!BJ69&lt;&gt;"",1,0))</f>
        <v>0</v>
      </c>
      <c r="BJ66" s="42">
        <f>IF('Данные индикатора'!BL69="нет данных",1,IF('Условный расчет данных'!BK69&lt;&gt;"",1,0))</f>
        <v>0</v>
      </c>
      <c r="BK66" s="4">
        <f t="shared" si="2"/>
        <v>9</v>
      </c>
      <c r="BL66" s="44">
        <f t="shared" si="3"/>
        <v>0.16666666666666666</v>
      </c>
    </row>
    <row r="67" spans="1:64" x14ac:dyDescent="0.25">
      <c r="A67" s="30" t="s">
        <v>112</v>
      </c>
      <c r="B67" s="42">
        <f>IF('Данные индикатора'!D70="нет данных",1,IF('Условный расчет данных'!C70&lt;&gt;"",1,0))</f>
        <v>0</v>
      </c>
      <c r="C67" s="42">
        <f>IF('Данные индикатора'!E70="нет данных",1,IF('Условный расчет данных'!D70&lt;&gt;"",1,0))</f>
        <v>0</v>
      </c>
      <c r="D67" s="42">
        <f>IF('Данные индикатора'!F70="нет данных",1,IF('Условный расчет данных'!E70&lt;&gt;"",1,0))</f>
        <v>0</v>
      </c>
      <c r="E67" s="42">
        <f>IF('Данные индикатора'!G70="нет данных",1,IF('Условный расчет данных'!F70&lt;&gt;"",1,0))</f>
        <v>0</v>
      </c>
      <c r="F67" s="42">
        <f>IF('Данные индикатора'!H70="нет данных",1,IF('Условный расчет данных'!G70&lt;&gt;"",1,0))</f>
        <v>0</v>
      </c>
      <c r="G67" s="42">
        <f>IF('Данные индикатора'!I70="нет данных",1,IF('Условный расчет данных'!H70&lt;&gt;"",1,0))</f>
        <v>0</v>
      </c>
      <c r="H67" s="42">
        <f>IF('Данные индикатора'!J70="нет данных",1,IF('Условный расчет данных'!I70&lt;&gt;"",1,0))</f>
        <v>1</v>
      </c>
      <c r="I67" s="42">
        <f>IF('Данные индикатора'!K70="нет данных",1,IF('Условный расчет данных'!J70&lt;&gt;"",1,0))</f>
        <v>0</v>
      </c>
      <c r="J67" s="42">
        <f>IF('Данные индикатора'!L70="нет данных",1,IF('Условный расчет данных'!K70&lt;&gt;"",1,0))</f>
        <v>0</v>
      </c>
      <c r="K67" s="42">
        <f>IF('Данные индикатора'!M70="нет данных",1,IF('Условный расчет данных'!L70&lt;&gt;"",1,0))</f>
        <v>0</v>
      </c>
      <c r="L67" s="42">
        <f>IF('Данные индикатора'!N70="нет данных",1,IF('Условный расчет данных'!M70&lt;&gt;"",1,0))</f>
        <v>0</v>
      </c>
      <c r="M67" s="42">
        <f>IF('Данные индикатора'!O70="нет данных",1,IF('Условный расчет данных'!N70&lt;&gt;"",1,0))</f>
        <v>0</v>
      </c>
      <c r="N67" s="42">
        <f>IF('Данные индикатора'!P70="нет данных",1,IF('Условный расчет данных'!O70&lt;&gt;"",1,0))</f>
        <v>0</v>
      </c>
      <c r="O67" s="42">
        <f>IF('Данные индикатора'!Q70="нет данных",1,IF('Условный расчет данных'!P70&lt;&gt;"",1,0))</f>
        <v>0</v>
      </c>
      <c r="P67" s="42">
        <f>IF('Данные индикатора'!R70="нет данных",1,IF('Условный расчет данных'!Q70&lt;&gt;"",1,0))</f>
        <v>0</v>
      </c>
      <c r="Q67" s="42">
        <f>IF('Данные индикатора'!S70="нет данных",1,IF('Условный расчет данных'!R70&lt;&gt;"",1,0))</f>
        <v>0</v>
      </c>
      <c r="R67" s="42">
        <f>IF('Данные индикатора'!T70="нет данных",1,IF('Условный расчет данных'!S70&lt;&gt;"",1,0))</f>
        <v>0</v>
      </c>
      <c r="S67" s="42">
        <f>IF('Данные индикатора'!U70="нет данных",1,IF('Условный расчет данных'!T70&lt;&gt;"",1,0))</f>
        <v>0</v>
      </c>
      <c r="T67" s="42">
        <f>IF('Данные индикатора'!V70="нет данных",1,IF('Условный расчет данных'!U70&lt;&gt;"",1,0))</f>
        <v>0</v>
      </c>
      <c r="U67" s="42">
        <f>IF('Данные индикатора'!W70="нет данных",1,IF('Условный расчет данных'!V70&lt;&gt;"",1,0))</f>
        <v>0</v>
      </c>
      <c r="V67" s="42">
        <f>IF('Данные индикатора'!X70="нет данных",1,IF('Условный расчет данных'!W70&lt;&gt;"",1,0))</f>
        <v>0</v>
      </c>
      <c r="W67" s="42">
        <f>IF('Данные индикатора'!Y70="нет данных",1,IF('Условный расчет данных'!X70&lt;&gt;"",1,0))</f>
        <v>0</v>
      </c>
      <c r="X67" s="42">
        <f>IF('Данные индикатора'!Z70="нет данных",1,IF('Условный расчет данных'!Y70&lt;&gt;"",1,0))</f>
        <v>0</v>
      </c>
      <c r="Y67" s="42">
        <f>IF('Данные индикатора'!AA70="нет данных",1,IF('Условный расчет данных'!Z70&lt;&gt;"",1,0))</f>
        <v>0</v>
      </c>
      <c r="Z67" s="42">
        <f>IF('Данные индикатора'!AB70="нет данных",1,IF('Условный расчет данных'!AA70&lt;&gt;"",1,0))</f>
        <v>0</v>
      </c>
      <c r="AA67" s="42">
        <f>IF('Данные индикатора'!AC70="нет данных",1,IF('Условный расчет данных'!AB70&lt;&gt;"",1,0))</f>
        <v>0</v>
      </c>
      <c r="AB67" s="42">
        <f>IF('Данные индикатора'!AD70="нет данных",1,IF('Условный расчет данных'!AC70&lt;&gt;"",1,0))</f>
        <v>0</v>
      </c>
      <c r="AC67" s="42">
        <f>IF('Данные индикатора'!AE70="нет данных",1,IF('Условный расчет данных'!AD70&lt;&gt;"",1,0))</f>
        <v>0</v>
      </c>
      <c r="AD67" s="42">
        <f>IF('Данные индикатора'!AF70="нет данных",1,IF('Условный расчет данных'!AE70&lt;&gt;"",1,0))</f>
        <v>0</v>
      </c>
      <c r="AE67" s="42">
        <f>IF('Данные индикатора'!AG70="нет данных",1,IF('Условный расчет данных'!AF70&lt;&gt;"",1,0))</f>
        <v>0</v>
      </c>
      <c r="AF67" s="42">
        <f>IF('Данные индикатора'!AH70="нет данных",1,IF('Условный расчет данных'!AG70&lt;&gt;"",1,0))</f>
        <v>0</v>
      </c>
      <c r="AG67" s="42">
        <f>IF('Данные индикатора'!AI70="нет данных",1,IF('Условный расчет данных'!AH70&lt;&gt;"",1,0))</f>
        <v>1</v>
      </c>
      <c r="AH67" s="42">
        <f>IF('Данные индикатора'!AJ70="нет данных",1,IF('Условный расчет данных'!AI70&lt;&gt;"",1,0))</f>
        <v>0</v>
      </c>
      <c r="AI67" s="42">
        <f>IF('Данные индикатора'!AK70="нет данных",1,IF('Условный расчет данных'!AJ70&lt;&gt;"",1,0))</f>
        <v>0</v>
      </c>
      <c r="AJ67" s="42">
        <f>IF('Данные индикатора'!AL70="нет данных",1,IF('Условный расчет данных'!AK70&lt;&gt;"",1,0))</f>
        <v>0</v>
      </c>
      <c r="AK67" s="42">
        <f>IF('Данные индикатора'!AM70="нет данных",1,IF('Условный расчет данных'!AL70&lt;&gt;"",1,0))</f>
        <v>1</v>
      </c>
      <c r="AL67" s="42">
        <f>IF('Данные индикатора'!AN70="нет данных",1,IF('Условный расчет данных'!AM70&lt;&gt;"",1,0))</f>
        <v>0</v>
      </c>
      <c r="AM67" s="42">
        <f>IF('Данные индикатора'!AO70="нет данных",1,IF('Условный расчет данных'!AN70&lt;&gt;"",1,0))</f>
        <v>0</v>
      </c>
      <c r="AN67" s="42">
        <f>IF('Данные индикатора'!AP70="нет данных",1,IF('Условный расчет данных'!AO70&lt;&gt;"",1,0))</f>
        <v>0</v>
      </c>
      <c r="AO67" s="42">
        <f>IF('Данные индикатора'!AQ70="нет данных",1,IF('Условный расчет данных'!AS70&lt;&gt;"",1,0))</f>
        <v>1</v>
      </c>
      <c r="AP67" s="42">
        <f>IF('Данные индикатора'!AR70="нет данных",1,IF('Условный расчет данных'!AT70&lt;&gt;"",1,0))</f>
        <v>1</v>
      </c>
      <c r="AQ67" s="42">
        <f>IF('Данные индикатора'!AS70="нет данных",1,IF('Условный расчет данных'!AU70&lt;&gt;"",1,0))</f>
        <v>1</v>
      </c>
      <c r="AR67" s="42">
        <f>IF('Данные индикатора'!AT70="нет данных",1,IF('Условный расчет данных'!AS70&lt;&gt;"",1,0))</f>
        <v>0</v>
      </c>
      <c r="AS67" s="42">
        <f>IF('Данные индикатора'!AU70="нет данных",1,IF('Условный расчет данных'!AT70&lt;&gt;"",1,0))</f>
        <v>0</v>
      </c>
      <c r="AT67" s="42">
        <f>IF('Данные индикатора'!AV70="нет данных",1,IF('Условный расчет данных'!AU70&lt;&gt;"",1,0))</f>
        <v>0</v>
      </c>
      <c r="AU67" s="42">
        <f>IF('Данные индикатора'!AW70="нет данных",1,IF('Условный расчет данных'!AV70&lt;&gt;"",1,0))</f>
        <v>0</v>
      </c>
      <c r="AV67" s="42">
        <f>IF('Данные индикатора'!AX70="нет данных",1,IF('Условный расчет данных'!AW70&lt;&gt;"",1,0))</f>
        <v>0</v>
      </c>
      <c r="AW67" s="42">
        <f>IF('Данные индикатора'!AY70="нет данных",1,IF('Условный расчет данных'!AX70&lt;&gt;"",1,0))</f>
        <v>0</v>
      </c>
      <c r="AX67" s="42">
        <f>IF('Данные индикатора'!AZ70="нет данных",1,IF('Условный расчет данных'!AY70&lt;&gt;"",1,0))</f>
        <v>0</v>
      </c>
      <c r="AY67" s="42">
        <f>IF('Данные индикатора'!BA70="нет данных",1,IF('Условный расчет данных'!AZ70&lt;&gt;"",1,0))</f>
        <v>0</v>
      </c>
      <c r="AZ67" s="42">
        <f>IF('Данные индикатора'!BB70="нет данных",1,IF('Условный расчет данных'!BA70&lt;&gt;"",1,0))</f>
        <v>1</v>
      </c>
      <c r="BA67" s="42">
        <f>IF('Данные индикатора'!BC70="нет данных",1,IF('Условный расчет данных'!BB70&lt;&gt;"",1,0))</f>
        <v>1</v>
      </c>
      <c r="BB67" s="42">
        <f>IF('Данные индикатора'!BD70="нет данных",1,IF('Условный расчет данных'!BC70&lt;&gt;"",1,0))</f>
        <v>0</v>
      </c>
      <c r="BC67" s="42">
        <f>IF('Данные индикатора'!BE70="нет данных",1,IF('Условный расчет данных'!BD70&lt;&gt;"",1,0))</f>
        <v>0</v>
      </c>
      <c r="BD67" s="42">
        <f>IF('Данные индикатора'!BF70="нет данных",1,IF('Условный расчет данных'!BE70&lt;&gt;"",1,0))</f>
        <v>0</v>
      </c>
      <c r="BE67" s="42">
        <f>IF('Данные индикатора'!BG70="нет данных",1,IF('Условный расчет данных'!BF70&lt;&gt;"",1,0))</f>
        <v>0</v>
      </c>
      <c r="BF67" s="42">
        <f>IF('Данные индикатора'!BH70="нет данных",1,IF('Условный расчет данных'!BG70&lt;&gt;"",1,0))</f>
        <v>0</v>
      </c>
      <c r="BG67" s="42">
        <f>IF('Данные индикатора'!BI70="нет данных",1,IF('Условный расчет данных'!BH70&lt;&gt;"",1,0))</f>
        <v>0</v>
      </c>
      <c r="BH67" s="42">
        <f>IF('Данные индикатора'!BJ70="нет данных",1,IF('Условный расчет данных'!BI70&lt;&gt;"",1,0))</f>
        <v>0</v>
      </c>
      <c r="BI67" s="42">
        <f>IF('Данные индикатора'!BK70="нет данных",1,IF('Условный расчет данных'!BJ70&lt;&gt;"",1,0))</f>
        <v>0</v>
      </c>
      <c r="BJ67" s="42">
        <f>IF('Данные индикатора'!BL70="нет данных",1,IF('Условный расчет данных'!BK70&lt;&gt;"",1,0))</f>
        <v>0</v>
      </c>
      <c r="BK67" s="4">
        <f t="shared" si="2"/>
        <v>8</v>
      </c>
      <c r="BL67" s="44">
        <f t="shared" si="3"/>
        <v>0.14814814814814814</v>
      </c>
    </row>
    <row r="68" spans="1:64" x14ac:dyDescent="0.25">
      <c r="A68" s="30" t="s">
        <v>113</v>
      </c>
      <c r="B68" s="42">
        <f>IF('Данные индикатора'!D71="нет данных",1,IF('Условный расчет данных'!C71&lt;&gt;"",1,0))</f>
        <v>0</v>
      </c>
      <c r="C68" s="42">
        <f>IF('Данные индикатора'!E71="нет данных",1,IF('Условный расчет данных'!D71&lt;&gt;"",1,0))</f>
        <v>0</v>
      </c>
      <c r="D68" s="42">
        <f>IF('Данные индикатора'!F71="нет данных",1,IF('Условный расчет данных'!E71&lt;&gt;"",1,0))</f>
        <v>0</v>
      </c>
      <c r="E68" s="42">
        <f>IF('Данные индикатора'!G71="нет данных",1,IF('Условный расчет данных'!F71&lt;&gt;"",1,0))</f>
        <v>0</v>
      </c>
      <c r="F68" s="42">
        <f>IF('Данные индикатора'!H71="нет данных",1,IF('Условный расчет данных'!G71&lt;&gt;"",1,0))</f>
        <v>0</v>
      </c>
      <c r="G68" s="42">
        <f>IF('Данные индикатора'!I71="нет данных",1,IF('Условный расчет данных'!H71&lt;&gt;"",1,0))</f>
        <v>0</v>
      </c>
      <c r="H68" s="42">
        <f>IF('Данные индикатора'!J71="нет данных",1,IF('Условный расчет данных'!I71&lt;&gt;"",1,0))</f>
        <v>1</v>
      </c>
      <c r="I68" s="42">
        <f>IF('Данные индикатора'!K71="нет данных",1,IF('Условный расчет данных'!J71&lt;&gt;"",1,0))</f>
        <v>0</v>
      </c>
      <c r="J68" s="42">
        <f>IF('Данные индикатора'!L71="нет данных",1,IF('Условный расчет данных'!K71&lt;&gt;"",1,0))</f>
        <v>0</v>
      </c>
      <c r="K68" s="42">
        <f>IF('Данные индикатора'!M71="нет данных",1,IF('Условный расчет данных'!L71&lt;&gt;"",1,0))</f>
        <v>0</v>
      </c>
      <c r="L68" s="42">
        <f>IF('Данные индикатора'!N71="нет данных",1,IF('Условный расчет данных'!M71&lt;&gt;"",1,0))</f>
        <v>0</v>
      </c>
      <c r="M68" s="42">
        <f>IF('Данные индикатора'!O71="нет данных",1,IF('Условный расчет данных'!N71&lt;&gt;"",1,0))</f>
        <v>0</v>
      </c>
      <c r="N68" s="42">
        <f>IF('Данные индикатора'!P71="нет данных",1,IF('Условный расчет данных'!O71&lt;&gt;"",1,0))</f>
        <v>0</v>
      </c>
      <c r="O68" s="42">
        <f>IF('Данные индикатора'!Q71="нет данных",1,IF('Условный расчет данных'!P71&lt;&gt;"",1,0))</f>
        <v>0</v>
      </c>
      <c r="P68" s="42">
        <f>IF('Данные индикатора'!R71="нет данных",1,IF('Условный расчет данных'!Q71&lt;&gt;"",1,0))</f>
        <v>0</v>
      </c>
      <c r="Q68" s="42">
        <f>IF('Данные индикатора'!S71="нет данных",1,IF('Условный расчет данных'!R71&lt;&gt;"",1,0))</f>
        <v>0</v>
      </c>
      <c r="R68" s="42">
        <f>IF('Данные индикатора'!T71="нет данных",1,IF('Условный расчет данных'!S71&lt;&gt;"",1,0))</f>
        <v>0</v>
      </c>
      <c r="S68" s="42">
        <f>IF('Данные индикатора'!U71="нет данных",1,IF('Условный расчет данных'!T71&lt;&gt;"",1,0))</f>
        <v>0</v>
      </c>
      <c r="T68" s="42">
        <f>IF('Данные индикатора'!V71="нет данных",1,IF('Условный расчет данных'!U71&lt;&gt;"",1,0))</f>
        <v>0</v>
      </c>
      <c r="U68" s="42">
        <f>IF('Данные индикатора'!W71="нет данных",1,IF('Условный расчет данных'!V71&lt;&gt;"",1,0))</f>
        <v>0</v>
      </c>
      <c r="V68" s="42">
        <f>IF('Данные индикатора'!X71="нет данных",1,IF('Условный расчет данных'!W71&lt;&gt;"",1,0))</f>
        <v>0</v>
      </c>
      <c r="W68" s="42">
        <f>IF('Данные индикатора'!Y71="нет данных",1,IF('Условный расчет данных'!X71&lt;&gt;"",1,0))</f>
        <v>0</v>
      </c>
      <c r="X68" s="42">
        <f>IF('Данные индикатора'!Z71="нет данных",1,IF('Условный расчет данных'!Y71&lt;&gt;"",1,0))</f>
        <v>0</v>
      </c>
      <c r="Y68" s="42">
        <f>IF('Данные индикатора'!AA71="нет данных",1,IF('Условный расчет данных'!Z71&lt;&gt;"",1,0))</f>
        <v>0</v>
      </c>
      <c r="Z68" s="42">
        <f>IF('Данные индикатора'!AB71="нет данных",1,IF('Условный расчет данных'!AA71&lt;&gt;"",1,0))</f>
        <v>0</v>
      </c>
      <c r="AA68" s="42">
        <f>IF('Данные индикатора'!AC71="нет данных",1,IF('Условный расчет данных'!AB71&lt;&gt;"",1,0))</f>
        <v>0</v>
      </c>
      <c r="AB68" s="42">
        <f>IF('Данные индикатора'!AD71="нет данных",1,IF('Условный расчет данных'!AC71&lt;&gt;"",1,0))</f>
        <v>0</v>
      </c>
      <c r="AC68" s="42">
        <f>IF('Данные индикатора'!AE71="нет данных",1,IF('Условный расчет данных'!AD71&lt;&gt;"",1,0))</f>
        <v>0</v>
      </c>
      <c r="AD68" s="42">
        <f>IF('Данные индикатора'!AF71="нет данных",1,IF('Условный расчет данных'!AE71&lt;&gt;"",1,0))</f>
        <v>0</v>
      </c>
      <c r="AE68" s="42">
        <f>IF('Данные индикатора'!AG71="нет данных",1,IF('Условный расчет данных'!AF71&lt;&gt;"",1,0))</f>
        <v>0</v>
      </c>
      <c r="AF68" s="42">
        <f>IF('Данные индикатора'!AH71="нет данных",1,IF('Условный расчет данных'!AG71&lt;&gt;"",1,0))</f>
        <v>0</v>
      </c>
      <c r="AG68" s="42">
        <f>IF('Данные индикатора'!AI71="нет данных",1,IF('Условный расчет данных'!AH71&lt;&gt;"",1,0))</f>
        <v>1</v>
      </c>
      <c r="AH68" s="42">
        <f>IF('Данные индикатора'!AJ71="нет данных",1,IF('Условный расчет данных'!AI71&lt;&gt;"",1,0))</f>
        <v>0</v>
      </c>
      <c r="AI68" s="42">
        <f>IF('Данные индикатора'!AK71="нет данных",1,IF('Условный расчет данных'!AJ71&lt;&gt;"",1,0))</f>
        <v>0</v>
      </c>
      <c r="AJ68" s="42">
        <f>IF('Данные индикатора'!AL71="нет данных",1,IF('Условный расчет данных'!AK71&lt;&gt;"",1,0))</f>
        <v>0</v>
      </c>
      <c r="AK68" s="42">
        <f>IF('Данные индикатора'!AM71="нет данных",1,IF('Условный расчет данных'!AL71&lt;&gt;"",1,0))</f>
        <v>1</v>
      </c>
      <c r="AL68" s="42">
        <f>IF('Данные индикатора'!AN71="нет данных",1,IF('Условный расчет данных'!AM71&lt;&gt;"",1,0))</f>
        <v>0</v>
      </c>
      <c r="AM68" s="42">
        <f>IF('Данные индикатора'!AO71="нет данных",1,IF('Условный расчет данных'!AN71&lt;&gt;"",1,0))</f>
        <v>0</v>
      </c>
      <c r="AN68" s="42">
        <f>IF('Данные индикатора'!AP71="нет данных",1,IF('Условный расчет данных'!AO71&lt;&gt;"",1,0))</f>
        <v>0</v>
      </c>
      <c r="AO68" s="42">
        <f>IF('Данные индикатора'!AQ71="нет данных",1,IF('Условный расчет данных'!AS71&lt;&gt;"",1,0))</f>
        <v>1</v>
      </c>
      <c r="AP68" s="42">
        <f>IF('Данные индикатора'!AR71="нет данных",1,IF('Условный расчет данных'!AT71&lt;&gt;"",1,0))</f>
        <v>1</v>
      </c>
      <c r="AQ68" s="42">
        <f>IF('Данные индикатора'!AS71="нет данных",1,IF('Условный расчет данных'!AU71&lt;&gt;"",1,0))</f>
        <v>1</v>
      </c>
      <c r="AR68" s="42">
        <f>IF('Данные индикатора'!AT71="нет данных",1,IF('Условный расчет данных'!AS71&lt;&gt;"",1,0))</f>
        <v>0</v>
      </c>
      <c r="AS68" s="42">
        <f>IF('Данные индикатора'!AU71="нет данных",1,IF('Условный расчет данных'!AT71&lt;&gt;"",1,0))</f>
        <v>0</v>
      </c>
      <c r="AT68" s="42">
        <f>IF('Данные индикатора'!AV71="нет данных",1,IF('Условный расчет данных'!AU71&lt;&gt;"",1,0))</f>
        <v>0</v>
      </c>
      <c r="AU68" s="42">
        <f>IF('Данные индикатора'!AW71="нет данных",1,IF('Условный расчет данных'!AV71&lt;&gt;"",1,0))</f>
        <v>0</v>
      </c>
      <c r="AV68" s="42">
        <f>IF('Данные индикатора'!AX71="нет данных",1,IF('Условный расчет данных'!AW71&lt;&gt;"",1,0))</f>
        <v>0</v>
      </c>
      <c r="AW68" s="42">
        <f>IF('Данные индикатора'!AY71="нет данных",1,IF('Условный расчет данных'!AX71&lt;&gt;"",1,0))</f>
        <v>0</v>
      </c>
      <c r="AX68" s="42">
        <f>IF('Данные индикатора'!AZ71="нет данных",1,IF('Условный расчет данных'!AY71&lt;&gt;"",1,0))</f>
        <v>0</v>
      </c>
      <c r="AY68" s="42">
        <f>IF('Данные индикатора'!BA71="нет данных",1,IF('Условный расчет данных'!AZ71&lt;&gt;"",1,0))</f>
        <v>0</v>
      </c>
      <c r="AZ68" s="42">
        <f>IF('Данные индикатора'!BB71="нет данных",1,IF('Условный расчет данных'!BA71&lt;&gt;"",1,0))</f>
        <v>1</v>
      </c>
      <c r="BA68" s="42">
        <f>IF('Данные индикатора'!BC71="нет данных",1,IF('Условный расчет данных'!BB71&lt;&gt;"",1,0))</f>
        <v>1</v>
      </c>
      <c r="BB68" s="42">
        <f>IF('Данные индикатора'!BD71="нет данных",1,IF('Условный расчет данных'!BC71&lt;&gt;"",1,0))</f>
        <v>0</v>
      </c>
      <c r="BC68" s="42">
        <f>IF('Данные индикатора'!BE71="нет данных",1,IF('Условный расчет данных'!BD71&lt;&gt;"",1,0))</f>
        <v>0</v>
      </c>
      <c r="BD68" s="42">
        <f>IF('Данные индикатора'!BF71="нет данных",1,IF('Условный расчет данных'!BE71&lt;&gt;"",1,0))</f>
        <v>0</v>
      </c>
      <c r="BE68" s="42">
        <f>IF('Данные индикатора'!BG71="нет данных",1,IF('Условный расчет данных'!BF71&lt;&gt;"",1,0))</f>
        <v>0</v>
      </c>
      <c r="BF68" s="42">
        <f>IF('Данные индикатора'!BH71="нет данных",1,IF('Условный расчет данных'!BG71&lt;&gt;"",1,0))</f>
        <v>0</v>
      </c>
      <c r="BG68" s="42">
        <f>IF('Данные индикатора'!BI71="нет данных",1,IF('Условный расчет данных'!BH71&lt;&gt;"",1,0))</f>
        <v>0</v>
      </c>
      <c r="BH68" s="42">
        <f>IF('Данные индикатора'!BJ71="нет данных",1,IF('Условный расчет данных'!BI71&lt;&gt;"",1,0))</f>
        <v>0</v>
      </c>
      <c r="BI68" s="42">
        <f>IF('Данные индикатора'!BK71="нет данных",1,IF('Условный расчет данных'!BJ71&lt;&gt;"",1,0))</f>
        <v>0</v>
      </c>
      <c r="BJ68" s="42">
        <f>IF('Данные индикатора'!BL71="нет данных",1,IF('Условный расчет данных'!BK71&lt;&gt;"",1,0))</f>
        <v>0</v>
      </c>
      <c r="BK68" s="4">
        <f t="shared" si="2"/>
        <v>8</v>
      </c>
      <c r="BL68" s="44">
        <f t="shared" si="3"/>
        <v>0.14814814814814814</v>
      </c>
    </row>
    <row r="69" spans="1:64" x14ac:dyDescent="0.25">
      <c r="A69" s="30" t="s">
        <v>114</v>
      </c>
      <c r="B69" s="42">
        <f>IF('Данные индикатора'!D72="нет данных",1,IF('Условный расчет данных'!C72&lt;&gt;"",1,0))</f>
        <v>0</v>
      </c>
      <c r="C69" s="42">
        <f>IF('Данные индикатора'!E72="нет данных",1,IF('Условный расчет данных'!D72&lt;&gt;"",1,0))</f>
        <v>0</v>
      </c>
      <c r="D69" s="42">
        <f>IF('Данные индикатора'!F72="нет данных",1,IF('Условный расчет данных'!E72&lt;&gt;"",1,0))</f>
        <v>0</v>
      </c>
      <c r="E69" s="42">
        <f>IF('Данные индикатора'!G72="нет данных",1,IF('Условный расчет данных'!F72&lt;&gt;"",1,0))</f>
        <v>0</v>
      </c>
      <c r="F69" s="42">
        <f>IF('Данные индикатора'!H72="нет данных",1,IF('Условный расчет данных'!G72&lt;&gt;"",1,0))</f>
        <v>0</v>
      </c>
      <c r="G69" s="42">
        <f>IF('Данные индикатора'!I72="нет данных",1,IF('Условный расчет данных'!H72&lt;&gt;"",1,0))</f>
        <v>0</v>
      </c>
      <c r="H69" s="42">
        <f>IF('Данные индикатора'!J72="нет данных",1,IF('Условный расчет данных'!I72&lt;&gt;"",1,0))</f>
        <v>1</v>
      </c>
      <c r="I69" s="42">
        <f>IF('Данные индикатора'!K72="нет данных",1,IF('Условный расчет данных'!J72&lt;&gt;"",1,0))</f>
        <v>0</v>
      </c>
      <c r="J69" s="42">
        <f>IF('Данные индикатора'!L72="нет данных",1,IF('Условный расчет данных'!K72&lt;&gt;"",1,0))</f>
        <v>0</v>
      </c>
      <c r="K69" s="42">
        <f>IF('Данные индикатора'!M72="нет данных",1,IF('Условный расчет данных'!L72&lt;&gt;"",1,0))</f>
        <v>0</v>
      </c>
      <c r="L69" s="42">
        <f>IF('Данные индикатора'!N72="нет данных",1,IF('Условный расчет данных'!M72&lt;&gt;"",1,0))</f>
        <v>0</v>
      </c>
      <c r="M69" s="42">
        <f>IF('Данные индикатора'!O72="нет данных",1,IF('Условный расчет данных'!N72&lt;&gt;"",1,0))</f>
        <v>0</v>
      </c>
      <c r="N69" s="42">
        <f>IF('Данные индикатора'!P72="нет данных",1,IF('Условный расчет данных'!O72&lt;&gt;"",1,0))</f>
        <v>0</v>
      </c>
      <c r="O69" s="42">
        <f>IF('Данные индикатора'!Q72="нет данных",1,IF('Условный расчет данных'!P72&lt;&gt;"",1,0))</f>
        <v>0</v>
      </c>
      <c r="P69" s="42">
        <f>IF('Данные индикатора'!R72="нет данных",1,IF('Условный расчет данных'!Q72&lt;&gt;"",1,0))</f>
        <v>0</v>
      </c>
      <c r="Q69" s="42">
        <f>IF('Данные индикатора'!S72="нет данных",1,IF('Условный расчет данных'!R72&lt;&gt;"",1,0))</f>
        <v>0</v>
      </c>
      <c r="R69" s="42">
        <f>IF('Данные индикатора'!T72="нет данных",1,IF('Условный расчет данных'!S72&lt;&gt;"",1,0))</f>
        <v>0</v>
      </c>
      <c r="S69" s="42">
        <f>IF('Данные индикатора'!U72="нет данных",1,IF('Условный расчет данных'!T72&lt;&gt;"",1,0))</f>
        <v>0</v>
      </c>
      <c r="T69" s="42">
        <f>IF('Данные индикатора'!V72="нет данных",1,IF('Условный расчет данных'!U72&lt;&gt;"",1,0))</f>
        <v>0</v>
      </c>
      <c r="U69" s="42">
        <f>IF('Данные индикатора'!W72="нет данных",1,IF('Условный расчет данных'!V72&lt;&gt;"",1,0))</f>
        <v>0</v>
      </c>
      <c r="V69" s="42">
        <f>IF('Данные индикатора'!X72="нет данных",1,IF('Условный расчет данных'!W72&lt;&gt;"",1,0))</f>
        <v>0</v>
      </c>
      <c r="W69" s="42">
        <f>IF('Данные индикатора'!Y72="нет данных",1,IF('Условный расчет данных'!X72&lt;&gt;"",1,0))</f>
        <v>0</v>
      </c>
      <c r="X69" s="42">
        <f>IF('Данные индикатора'!Z72="нет данных",1,IF('Условный расчет данных'!Y72&lt;&gt;"",1,0))</f>
        <v>0</v>
      </c>
      <c r="Y69" s="42">
        <f>IF('Данные индикатора'!AA72="нет данных",1,IF('Условный расчет данных'!Z72&lt;&gt;"",1,0))</f>
        <v>0</v>
      </c>
      <c r="Z69" s="42">
        <f>IF('Данные индикатора'!AB72="нет данных",1,IF('Условный расчет данных'!AA72&lt;&gt;"",1,0))</f>
        <v>0</v>
      </c>
      <c r="AA69" s="42">
        <f>IF('Данные индикатора'!AC72="нет данных",1,IF('Условный расчет данных'!AB72&lt;&gt;"",1,0))</f>
        <v>0</v>
      </c>
      <c r="AB69" s="42">
        <f>IF('Данные индикатора'!AD72="нет данных",1,IF('Условный расчет данных'!AC72&lt;&gt;"",1,0))</f>
        <v>0</v>
      </c>
      <c r="AC69" s="42">
        <f>IF('Данные индикатора'!AE72="нет данных",1,IF('Условный расчет данных'!AD72&lt;&gt;"",1,0))</f>
        <v>0</v>
      </c>
      <c r="AD69" s="42">
        <f>IF('Данные индикатора'!AF72="нет данных",1,IF('Условный расчет данных'!AE72&lt;&gt;"",1,0))</f>
        <v>0</v>
      </c>
      <c r="AE69" s="42">
        <f>IF('Данные индикатора'!AG72="нет данных",1,IF('Условный расчет данных'!AF72&lt;&gt;"",1,0))</f>
        <v>0</v>
      </c>
      <c r="AF69" s="42">
        <f>IF('Данные индикатора'!AH72="нет данных",1,IF('Условный расчет данных'!AG72&lt;&gt;"",1,0))</f>
        <v>0</v>
      </c>
      <c r="AG69" s="42">
        <f>IF('Данные индикатора'!AI72="нет данных",1,IF('Условный расчет данных'!AH72&lt;&gt;"",1,0))</f>
        <v>1</v>
      </c>
      <c r="AH69" s="42">
        <f>IF('Данные индикатора'!AJ72="нет данных",1,IF('Условный расчет данных'!AI72&lt;&gt;"",1,0))</f>
        <v>0</v>
      </c>
      <c r="AI69" s="42">
        <f>IF('Данные индикатора'!AK72="нет данных",1,IF('Условный расчет данных'!AJ72&lt;&gt;"",1,0))</f>
        <v>0</v>
      </c>
      <c r="AJ69" s="42">
        <f>IF('Данные индикатора'!AL72="нет данных",1,IF('Условный расчет данных'!AK72&lt;&gt;"",1,0))</f>
        <v>0</v>
      </c>
      <c r="AK69" s="42">
        <f>IF('Данные индикатора'!AM72="нет данных",1,IF('Условный расчет данных'!AL72&lt;&gt;"",1,0))</f>
        <v>1</v>
      </c>
      <c r="AL69" s="42">
        <f>IF('Данные индикатора'!AN72="нет данных",1,IF('Условный расчет данных'!AM72&lt;&gt;"",1,0))</f>
        <v>0</v>
      </c>
      <c r="AM69" s="42">
        <f>IF('Данные индикатора'!AO72="нет данных",1,IF('Условный расчет данных'!AN72&lt;&gt;"",1,0))</f>
        <v>0</v>
      </c>
      <c r="AN69" s="42">
        <f>IF('Данные индикатора'!AP72="нет данных",1,IF('Условный расчет данных'!AO72&lt;&gt;"",1,0))</f>
        <v>0</v>
      </c>
      <c r="AO69" s="42">
        <f>IF('Данные индикатора'!AQ72="нет данных",1,IF('Условный расчет данных'!AS72&lt;&gt;"",1,0))</f>
        <v>1</v>
      </c>
      <c r="AP69" s="42">
        <f>IF('Данные индикатора'!AR72="нет данных",1,IF('Условный расчет данных'!AT72&lt;&gt;"",1,0))</f>
        <v>1</v>
      </c>
      <c r="AQ69" s="42">
        <f>IF('Данные индикатора'!AS72="нет данных",1,IF('Условный расчет данных'!AU72&lt;&gt;"",1,0))</f>
        <v>1</v>
      </c>
      <c r="AR69" s="42">
        <f>IF('Данные индикатора'!AT72="нет данных",1,IF('Условный расчет данных'!AS72&lt;&gt;"",1,0))</f>
        <v>0</v>
      </c>
      <c r="AS69" s="42">
        <f>IF('Данные индикатора'!AU72="нет данных",1,IF('Условный расчет данных'!AT72&lt;&gt;"",1,0))</f>
        <v>0</v>
      </c>
      <c r="AT69" s="42">
        <f>IF('Данные индикатора'!AV72="нет данных",1,IF('Условный расчет данных'!AU72&lt;&gt;"",1,0))</f>
        <v>0</v>
      </c>
      <c r="AU69" s="42">
        <f>IF('Данные индикатора'!AW72="нет данных",1,IF('Условный расчет данных'!AV72&lt;&gt;"",1,0))</f>
        <v>0</v>
      </c>
      <c r="AV69" s="42">
        <f>IF('Данные индикатора'!AX72="нет данных",1,IF('Условный расчет данных'!AW72&lt;&gt;"",1,0))</f>
        <v>0</v>
      </c>
      <c r="AW69" s="42">
        <f>IF('Данные индикатора'!AY72="нет данных",1,IF('Условный расчет данных'!AX72&lt;&gt;"",1,0))</f>
        <v>0</v>
      </c>
      <c r="AX69" s="42">
        <f>IF('Данные индикатора'!AZ72="нет данных",1,IF('Условный расчет данных'!AY72&lt;&gt;"",1,0))</f>
        <v>0</v>
      </c>
      <c r="AY69" s="42">
        <f>IF('Данные индикатора'!BA72="нет данных",1,IF('Условный расчет данных'!AZ72&lt;&gt;"",1,0))</f>
        <v>0</v>
      </c>
      <c r="AZ69" s="42">
        <f>IF('Данные индикатора'!BB72="нет данных",1,IF('Условный расчет данных'!BA72&lt;&gt;"",1,0))</f>
        <v>1</v>
      </c>
      <c r="BA69" s="42">
        <f>IF('Данные индикатора'!BC72="нет данных",1,IF('Условный расчет данных'!BB72&lt;&gt;"",1,0))</f>
        <v>1</v>
      </c>
      <c r="BB69" s="42">
        <f>IF('Данные индикатора'!BD72="нет данных",1,IF('Условный расчет данных'!BC72&lt;&gt;"",1,0))</f>
        <v>0</v>
      </c>
      <c r="BC69" s="42">
        <f>IF('Данные индикатора'!BE72="нет данных",1,IF('Условный расчет данных'!BD72&lt;&gt;"",1,0))</f>
        <v>0</v>
      </c>
      <c r="BD69" s="42">
        <f>IF('Данные индикатора'!BF72="нет данных",1,IF('Условный расчет данных'!BE72&lt;&gt;"",1,0))</f>
        <v>0</v>
      </c>
      <c r="BE69" s="42">
        <f>IF('Данные индикатора'!BG72="нет данных",1,IF('Условный расчет данных'!BF72&lt;&gt;"",1,0))</f>
        <v>0</v>
      </c>
      <c r="BF69" s="42">
        <f>IF('Данные индикатора'!BH72="нет данных",1,IF('Условный расчет данных'!BG72&lt;&gt;"",1,0))</f>
        <v>0</v>
      </c>
      <c r="BG69" s="42">
        <f>IF('Данные индикатора'!BI72="нет данных",1,IF('Условный расчет данных'!BH72&lt;&gt;"",1,0))</f>
        <v>0</v>
      </c>
      <c r="BH69" s="42">
        <f>IF('Данные индикатора'!BJ72="нет данных",1,IF('Условный расчет данных'!BI72&lt;&gt;"",1,0))</f>
        <v>0</v>
      </c>
      <c r="BI69" s="42">
        <f>IF('Данные индикатора'!BK72="нет данных",1,IF('Условный расчет данных'!BJ72&lt;&gt;"",1,0))</f>
        <v>0</v>
      </c>
      <c r="BJ69" s="42">
        <f>IF('Данные индикатора'!BL72="нет данных",1,IF('Условный расчет данных'!BK72&lt;&gt;"",1,0))</f>
        <v>0</v>
      </c>
      <c r="BK69" s="4">
        <f t="shared" si="2"/>
        <v>8</v>
      </c>
      <c r="BL69" s="44">
        <f t="shared" si="3"/>
        <v>0.14814814814814814</v>
      </c>
    </row>
    <row r="70" spans="1:64" x14ac:dyDescent="0.25">
      <c r="A70" s="30" t="s">
        <v>115</v>
      </c>
      <c r="B70" s="42">
        <f>IF('Данные индикатора'!D73="нет данных",1,IF('Условный расчет данных'!C73&lt;&gt;"",1,0))</f>
        <v>0</v>
      </c>
      <c r="C70" s="42">
        <f>IF('Данные индикатора'!E73="нет данных",1,IF('Условный расчет данных'!D73&lt;&gt;"",1,0))</f>
        <v>0</v>
      </c>
      <c r="D70" s="42">
        <f>IF('Данные индикатора'!F73="нет данных",1,IF('Условный расчет данных'!E73&lt;&gt;"",1,0))</f>
        <v>0</v>
      </c>
      <c r="E70" s="42">
        <f>IF('Данные индикатора'!G73="нет данных",1,IF('Условный расчет данных'!F73&lt;&gt;"",1,0))</f>
        <v>0</v>
      </c>
      <c r="F70" s="42">
        <f>IF('Данные индикатора'!H73="нет данных",1,IF('Условный расчет данных'!G73&lt;&gt;"",1,0))</f>
        <v>0</v>
      </c>
      <c r="G70" s="42">
        <f>IF('Данные индикатора'!I73="нет данных",1,IF('Условный расчет данных'!H73&lt;&gt;"",1,0))</f>
        <v>0</v>
      </c>
      <c r="H70" s="42">
        <f>IF('Данные индикатора'!J73="нет данных",1,IF('Условный расчет данных'!I73&lt;&gt;"",1,0))</f>
        <v>1</v>
      </c>
      <c r="I70" s="42">
        <f>IF('Данные индикатора'!K73="нет данных",1,IF('Условный расчет данных'!J73&lt;&gt;"",1,0))</f>
        <v>0</v>
      </c>
      <c r="J70" s="42">
        <f>IF('Данные индикатора'!L73="нет данных",1,IF('Условный расчет данных'!K73&lt;&gt;"",1,0))</f>
        <v>0</v>
      </c>
      <c r="K70" s="42">
        <f>IF('Данные индикатора'!M73="нет данных",1,IF('Условный расчет данных'!L73&lt;&gt;"",1,0))</f>
        <v>0</v>
      </c>
      <c r="L70" s="42">
        <f>IF('Данные индикатора'!N73="нет данных",1,IF('Условный расчет данных'!M73&lt;&gt;"",1,0))</f>
        <v>0</v>
      </c>
      <c r="M70" s="42">
        <f>IF('Данные индикатора'!O73="нет данных",1,IF('Условный расчет данных'!N73&lt;&gt;"",1,0))</f>
        <v>0</v>
      </c>
      <c r="N70" s="42">
        <f>IF('Данные индикатора'!P73="нет данных",1,IF('Условный расчет данных'!O73&lt;&gt;"",1,0))</f>
        <v>0</v>
      </c>
      <c r="O70" s="42">
        <f>IF('Данные индикатора'!Q73="нет данных",1,IF('Условный расчет данных'!P73&lt;&gt;"",1,0))</f>
        <v>0</v>
      </c>
      <c r="P70" s="42">
        <f>IF('Данные индикатора'!R73="нет данных",1,IF('Условный расчет данных'!Q73&lt;&gt;"",1,0))</f>
        <v>0</v>
      </c>
      <c r="Q70" s="42">
        <f>IF('Данные индикатора'!S73="нет данных",1,IF('Условный расчет данных'!R73&lt;&gt;"",1,0))</f>
        <v>0</v>
      </c>
      <c r="R70" s="42">
        <f>IF('Данные индикатора'!T73="нет данных",1,IF('Условный расчет данных'!S73&lt;&gt;"",1,0))</f>
        <v>0</v>
      </c>
      <c r="S70" s="42">
        <f>IF('Данные индикатора'!U73="нет данных",1,IF('Условный расчет данных'!T73&lt;&gt;"",1,0))</f>
        <v>0</v>
      </c>
      <c r="T70" s="42">
        <f>IF('Данные индикатора'!V73="нет данных",1,IF('Условный расчет данных'!U73&lt;&gt;"",1,0))</f>
        <v>0</v>
      </c>
      <c r="U70" s="42">
        <f>IF('Данные индикатора'!W73="нет данных",1,IF('Условный расчет данных'!V73&lt;&gt;"",1,0))</f>
        <v>0</v>
      </c>
      <c r="V70" s="42">
        <f>IF('Данные индикатора'!X73="нет данных",1,IF('Условный расчет данных'!W73&lt;&gt;"",1,0))</f>
        <v>0</v>
      </c>
      <c r="W70" s="42">
        <f>IF('Данные индикатора'!Y73="нет данных",1,IF('Условный расчет данных'!X73&lt;&gt;"",1,0))</f>
        <v>0</v>
      </c>
      <c r="X70" s="42">
        <f>IF('Данные индикатора'!Z73="нет данных",1,IF('Условный расчет данных'!Y73&lt;&gt;"",1,0))</f>
        <v>0</v>
      </c>
      <c r="Y70" s="42">
        <f>IF('Данные индикатора'!AA73="нет данных",1,IF('Условный расчет данных'!Z73&lt;&gt;"",1,0))</f>
        <v>0</v>
      </c>
      <c r="Z70" s="42">
        <f>IF('Данные индикатора'!AB73="нет данных",1,IF('Условный расчет данных'!AA73&lt;&gt;"",1,0))</f>
        <v>0</v>
      </c>
      <c r="AA70" s="42">
        <f>IF('Данные индикатора'!AC73="нет данных",1,IF('Условный расчет данных'!AB73&lt;&gt;"",1,0))</f>
        <v>0</v>
      </c>
      <c r="AB70" s="42">
        <f>IF('Данные индикатора'!AD73="нет данных",1,IF('Условный расчет данных'!AC73&lt;&gt;"",1,0))</f>
        <v>0</v>
      </c>
      <c r="AC70" s="42">
        <f>IF('Данные индикатора'!AE73="нет данных",1,IF('Условный расчет данных'!AD73&lt;&gt;"",1,0))</f>
        <v>0</v>
      </c>
      <c r="AD70" s="42">
        <f>IF('Данные индикатора'!AF73="нет данных",1,IF('Условный расчет данных'!AE73&lt;&gt;"",1,0))</f>
        <v>0</v>
      </c>
      <c r="AE70" s="42">
        <f>IF('Данные индикатора'!AG73="нет данных",1,IF('Условный расчет данных'!AF73&lt;&gt;"",1,0))</f>
        <v>0</v>
      </c>
      <c r="AF70" s="42">
        <f>IF('Данные индикатора'!AH73="нет данных",1,IF('Условный расчет данных'!AG73&lt;&gt;"",1,0))</f>
        <v>0</v>
      </c>
      <c r="AG70" s="42">
        <f>IF('Данные индикатора'!AI73="нет данных",1,IF('Условный расчет данных'!AH73&lt;&gt;"",1,0))</f>
        <v>1</v>
      </c>
      <c r="AH70" s="42">
        <f>IF('Данные индикатора'!AJ73="нет данных",1,IF('Условный расчет данных'!AI73&lt;&gt;"",1,0))</f>
        <v>0</v>
      </c>
      <c r="AI70" s="42">
        <f>IF('Данные индикатора'!AK73="нет данных",1,IF('Условный расчет данных'!AJ73&lt;&gt;"",1,0))</f>
        <v>0</v>
      </c>
      <c r="AJ70" s="42">
        <f>IF('Данные индикатора'!AL73="нет данных",1,IF('Условный расчет данных'!AK73&lt;&gt;"",1,0))</f>
        <v>0</v>
      </c>
      <c r="AK70" s="42">
        <f>IF('Данные индикатора'!AM73="нет данных",1,IF('Условный расчет данных'!AL73&lt;&gt;"",1,0))</f>
        <v>1</v>
      </c>
      <c r="AL70" s="42">
        <f>IF('Данные индикатора'!AN73="нет данных",1,IF('Условный расчет данных'!AM73&lt;&gt;"",1,0))</f>
        <v>0</v>
      </c>
      <c r="AM70" s="42">
        <f>IF('Данные индикатора'!AO73="нет данных",1,IF('Условный расчет данных'!AN73&lt;&gt;"",1,0))</f>
        <v>0</v>
      </c>
      <c r="AN70" s="42">
        <f>IF('Данные индикатора'!AP73="нет данных",1,IF('Условный расчет данных'!AO73&lt;&gt;"",1,0))</f>
        <v>0</v>
      </c>
      <c r="AO70" s="42">
        <f>IF('Данные индикатора'!AQ73="нет данных",1,IF('Условный расчет данных'!AS73&lt;&gt;"",1,0))</f>
        <v>1</v>
      </c>
      <c r="AP70" s="42">
        <f>IF('Данные индикатора'!AR73="нет данных",1,IF('Условный расчет данных'!AT73&lt;&gt;"",1,0))</f>
        <v>1</v>
      </c>
      <c r="AQ70" s="42">
        <f>IF('Данные индикатора'!AS73="нет данных",1,IF('Условный расчет данных'!AU73&lt;&gt;"",1,0))</f>
        <v>1</v>
      </c>
      <c r="AR70" s="42">
        <f>IF('Данные индикатора'!AT73="нет данных",1,IF('Условный расчет данных'!AS73&lt;&gt;"",1,0))</f>
        <v>0</v>
      </c>
      <c r="AS70" s="42">
        <f>IF('Данные индикатора'!AU73="нет данных",1,IF('Условный расчет данных'!AT73&lt;&gt;"",1,0))</f>
        <v>0</v>
      </c>
      <c r="AT70" s="42">
        <f>IF('Данные индикатора'!AV73="нет данных",1,IF('Условный расчет данных'!AU73&lt;&gt;"",1,0))</f>
        <v>0</v>
      </c>
      <c r="AU70" s="42">
        <f>IF('Данные индикатора'!AW73="нет данных",1,IF('Условный расчет данных'!AV73&lt;&gt;"",1,0))</f>
        <v>0</v>
      </c>
      <c r="AV70" s="42">
        <f>IF('Данные индикатора'!AX73="нет данных",1,IF('Условный расчет данных'!AW73&lt;&gt;"",1,0))</f>
        <v>0</v>
      </c>
      <c r="AW70" s="42">
        <f>IF('Данные индикатора'!AY73="нет данных",1,IF('Условный расчет данных'!AX73&lt;&gt;"",1,0))</f>
        <v>0</v>
      </c>
      <c r="AX70" s="42">
        <f>IF('Данные индикатора'!AZ73="нет данных",1,IF('Условный расчет данных'!AY73&lt;&gt;"",1,0))</f>
        <v>0</v>
      </c>
      <c r="AY70" s="42">
        <f>IF('Данные индикатора'!BA73="нет данных",1,IF('Условный расчет данных'!AZ73&lt;&gt;"",1,0))</f>
        <v>0</v>
      </c>
      <c r="AZ70" s="42">
        <f>IF('Данные индикатора'!BB73="нет данных",1,IF('Условный расчет данных'!BA73&lt;&gt;"",1,0))</f>
        <v>1</v>
      </c>
      <c r="BA70" s="42">
        <f>IF('Данные индикатора'!BC73="нет данных",1,IF('Условный расчет данных'!BB73&lt;&gt;"",1,0))</f>
        <v>1</v>
      </c>
      <c r="BB70" s="42">
        <f>IF('Данные индикатора'!BD73="нет данных",1,IF('Условный расчет данных'!BC73&lt;&gt;"",1,0))</f>
        <v>0</v>
      </c>
      <c r="BC70" s="42">
        <f>IF('Данные индикатора'!BE73="нет данных",1,IF('Условный расчет данных'!BD73&lt;&gt;"",1,0))</f>
        <v>0</v>
      </c>
      <c r="BD70" s="42">
        <f>IF('Данные индикатора'!BF73="нет данных",1,IF('Условный расчет данных'!BE73&lt;&gt;"",1,0))</f>
        <v>0</v>
      </c>
      <c r="BE70" s="42">
        <f>IF('Данные индикатора'!BG73="нет данных",1,IF('Условный расчет данных'!BF73&lt;&gt;"",1,0))</f>
        <v>0</v>
      </c>
      <c r="BF70" s="42">
        <f>IF('Данные индикатора'!BH73="нет данных",1,IF('Условный расчет данных'!BG73&lt;&gt;"",1,0))</f>
        <v>0</v>
      </c>
      <c r="BG70" s="42">
        <f>IF('Данные индикатора'!BI73="нет данных",1,IF('Условный расчет данных'!BH73&lt;&gt;"",1,0))</f>
        <v>0</v>
      </c>
      <c r="BH70" s="42">
        <f>IF('Данные индикатора'!BJ73="нет данных",1,IF('Условный расчет данных'!BI73&lt;&gt;"",1,0))</f>
        <v>0</v>
      </c>
      <c r="BI70" s="42">
        <f>IF('Данные индикатора'!BK73="нет данных",1,IF('Условный расчет данных'!BJ73&lt;&gt;"",1,0))</f>
        <v>0</v>
      </c>
      <c r="BJ70" s="42">
        <f>IF('Данные индикатора'!BL73="нет данных",1,IF('Условный расчет данных'!BK73&lt;&gt;"",1,0))</f>
        <v>0</v>
      </c>
      <c r="BK70" s="4">
        <f t="shared" si="2"/>
        <v>8</v>
      </c>
      <c r="BL70" s="44">
        <f t="shared" si="3"/>
        <v>0.14814814814814814</v>
      </c>
    </row>
    <row r="71" spans="1:64" x14ac:dyDescent="0.25">
      <c r="A71" s="30" t="s">
        <v>116</v>
      </c>
      <c r="B71" s="42">
        <f>IF('Данные индикатора'!D74="нет данных",1,IF('Условный расчет данных'!C74&lt;&gt;"",1,0))</f>
        <v>0</v>
      </c>
      <c r="C71" s="42">
        <f>IF('Данные индикатора'!E74="нет данных",1,IF('Условный расчет данных'!D74&lt;&gt;"",1,0))</f>
        <v>0</v>
      </c>
      <c r="D71" s="42">
        <f>IF('Данные индикатора'!F74="нет данных",1,IF('Условный расчет данных'!E74&lt;&gt;"",1,0))</f>
        <v>0</v>
      </c>
      <c r="E71" s="42">
        <f>IF('Данные индикатора'!G74="нет данных",1,IF('Условный расчет данных'!F74&lt;&gt;"",1,0))</f>
        <v>0</v>
      </c>
      <c r="F71" s="42">
        <f>IF('Данные индикатора'!H74="нет данных",1,IF('Условный расчет данных'!G74&lt;&gt;"",1,0))</f>
        <v>0</v>
      </c>
      <c r="G71" s="42">
        <f>IF('Данные индикатора'!I74="нет данных",1,IF('Условный расчет данных'!H74&lt;&gt;"",1,0))</f>
        <v>0</v>
      </c>
      <c r="H71" s="42">
        <f>IF('Данные индикатора'!J74="нет данных",1,IF('Условный расчет данных'!I74&lt;&gt;"",1,0))</f>
        <v>0</v>
      </c>
      <c r="I71" s="42">
        <f>IF('Данные индикатора'!K74="нет данных",1,IF('Условный расчет данных'!J74&lt;&gt;"",1,0))</f>
        <v>0</v>
      </c>
      <c r="J71" s="42">
        <f>IF('Данные индикатора'!L74="нет данных",1,IF('Условный расчет данных'!K74&lt;&gt;"",1,0))</f>
        <v>0</v>
      </c>
      <c r="K71" s="42">
        <f>IF('Данные индикатора'!M74="нет данных",1,IF('Условный расчет данных'!L74&lt;&gt;"",1,0))</f>
        <v>0</v>
      </c>
      <c r="L71" s="42">
        <f>IF('Данные индикатора'!N74="нет данных",1,IF('Условный расчет данных'!M74&lt;&gt;"",1,0))</f>
        <v>0</v>
      </c>
      <c r="M71" s="42">
        <f>IF('Данные индикатора'!O74="нет данных",1,IF('Условный расчет данных'!N74&lt;&gt;"",1,0))</f>
        <v>0</v>
      </c>
      <c r="N71" s="42">
        <f>IF('Данные индикатора'!P74="нет данных",1,IF('Условный расчет данных'!O74&lt;&gt;"",1,0))</f>
        <v>0</v>
      </c>
      <c r="O71" s="42">
        <f>IF('Данные индикатора'!Q74="нет данных",1,IF('Условный расчет данных'!P74&lt;&gt;"",1,0))</f>
        <v>0</v>
      </c>
      <c r="P71" s="42">
        <f>IF('Данные индикатора'!R74="нет данных",1,IF('Условный расчет данных'!Q74&lt;&gt;"",1,0))</f>
        <v>0</v>
      </c>
      <c r="Q71" s="42">
        <f>IF('Данные индикатора'!S74="нет данных",1,IF('Условный расчет данных'!R74&lt;&gt;"",1,0))</f>
        <v>0</v>
      </c>
      <c r="R71" s="42">
        <f>IF('Данные индикатора'!T74="нет данных",1,IF('Условный расчет данных'!S74&lt;&gt;"",1,0))</f>
        <v>0</v>
      </c>
      <c r="S71" s="42">
        <f>IF('Данные индикатора'!U74="нет данных",1,IF('Условный расчет данных'!T74&lt;&gt;"",1,0))</f>
        <v>0</v>
      </c>
      <c r="T71" s="42">
        <f>IF('Данные индикатора'!V74="нет данных",1,IF('Условный расчет данных'!U74&lt;&gt;"",1,0))</f>
        <v>0</v>
      </c>
      <c r="U71" s="42">
        <f>IF('Данные индикатора'!W74="нет данных",1,IF('Условный расчет данных'!V74&lt;&gt;"",1,0))</f>
        <v>0</v>
      </c>
      <c r="V71" s="42">
        <f>IF('Данные индикатора'!X74="нет данных",1,IF('Условный расчет данных'!W74&lt;&gt;"",1,0))</f>
        <v>0</v>
      </c>
      <c r="W71" s="42">
        <f>IF('Данные индикатора'!Y74="нет данных",1,IF('Условный расчет данных'!X74&lt;&gt;"",1,0))</f>
        <v>0</v>
      </c>
      <c r="X71" s="42">
        <f>IF('Данные индикатора'!Z74="нет данных",1,IF('Условный расчет данных'!Y74&lt;&gt;"",1,0))</f>
        <v>0</v>
      </c>
      <c r="Y71" s="42">
        <f>IF('Данные индикатора'!AA74="нет данных",1,IF('Условный расчет данных'!Z74&lt;&gt;"",1,0))</f>
        <v>0</v>
      </c>
      <c r="Z71" s="42">
        <f>IF('Данные индикатора'!AB74="нет данных",1,IF('Условный расчет данных'!AA74&lt;&gt;"",1,0))</f>
        <v>0</v>
      </c>
      <c r="AA71" s="42">
        <f>IF('Данные индикатора'!AC74="нет данных",1,IF('Условный расчет данных'!AB74&lt;&gt;"",1,0))</f>
        <v>0</v>
      </c>
      <c r="AB71" s="42">
        <f>IF('Данные индикатора'!AD74="нет данных",1,IF('Условный расчет данных'!AC74&lt;&gt;"",1,0))</f>
        <v>0</v>
      </c>
      <c r="AC71" s="42">
        <f>IF('Данные индикатора'!AE74="нет данных",1,IF('Условный расчет данных'!AD74&lt;&gt;"",1,0))</f>
        <v>0</v>
      </c>
      <c r="AD71" s="42">
        <f>IF('Данные индикатора'!AF74="нет данных",1,IF('Условный расчет данных'!AE74&lt;&gt;"",1,0))</f>
        <v>0</v>
      </c>
      <c r="AE71" s="42">
        <f>IF('Данные индикатора'!AG74="нет данных",1,IF('Условный расчет данных'!AF74&lt;&gt;"",1,0))</f>
        <v>0</v>
      </c>
      <c r="AF71" s="42">
        <f>IF('Данные индикатора'!AH74="нет данных",1,IF('Условный расчет данных'!AG74&lt;&gt;"",1,0))</f>
        <v>0</v>
      </c>
      <c r="AG71" s="42">
        <f>IF('Данные индикатора'!AI74="нет данных",1,IF('Условный расчет данных'!AH74&lt;&gt;"",1,0))</f>
        <v>0</v>
      </c>
      <c r="AH71" s="42">
        <f>IF('Данные индикатора'!AJ74="нет данных",1,IF('Условный расчет данных'!AI74&lt;&gt;"",1,0))</f>
        <v>0</v>
      </c>
      <c r="AI71" s="42">
        <f>IF('Данные индикатора'!AK74="нет данных",1,IF('Условный расчет данных'!AJ74&lt;&gt;"",1,0))</f>
        <v>0</v>
      </c>
      <c r="AJ71" s="42">
        <f>IF('Данные индикатора'!AL74="нет данных",1,IF('Условный расчет данных'!AK74&lt;&gt;"",1,0))</f>
        <v>0</v>
      </c>
      <c r="AK71" s="42">
        <f>IF('Данные индикатора'!AM74="нет данных",1,IF('Условный расчет данных'!AL74&lt;&gt;"",1,0))</f>
        <v>0</v>
      </c>
      <c r="AL71" s="42">
        <f>IF('Данные индикатора'!AN74="нет данных",1,IF('Условный расчет данных'!AM74&lt;&gt;"",1,0))</f>
        <v>0</v>
      </c>
      <c r="AM71" s="42">
        <f>IF('Данные индикатора'!AO74="нет данных",1,IF('Условный расчет данных'!AN74&lt;&gt;"",1,0))</f>
        <v>0</v>
      </c>
      <c r="AN71" s="42">
        <f>IF('Данные индикатора'!AP74="нет данных",1,IF('Условный расчет данных'!AO74&lt;&gt;"",1,0))</f>
        <v>0</v>
      </c>
      <c r="AO71" s="42">
        <f>IF('Данные индикатора'!AQ74="нет данных",1,IF('Условный расчет данных'!AS74&lt;&gt;"",1,0))</f>
        <v>0</v>
      </c>
      <c r="AP71" s="42">
        <f>IF('Данные индикатора'!AR74="нет данных",1,IF('Условный расчет данных'!AT74&lt;&gt;"",1,0))</f>
        <v>0</v>
      </c>
      <c r="AQ71" s="42">
        <f>IF('Данные индикатора'!AS74="нет данных",1,IF('Условный расчет данных'!AU74&lt;&gt;"",1,0))</f>
        <v>0</v>
      </c>
      <c r="AR71" s="42">
        <f>IF('Данные индикатора'!AT74="нет данных",1,IF('Условный расчет данных'!AS74&lt;&gt;"",1,0))</f>
        <v>0</v>
      </c>
      <c r="AS71" s="42">
        <f>IF('Данные индикатора'!AU74="нет данных",1,IF('Условный расчет данных'!AT74&lt;&gt;"",1,0))</f>
        <v>0</v>
      </c>
      <c r="AT71" s="42">
        <f>IF('Данные индикатора'!AV74="нет данных",1,IF('Условный расчет данных'!AU74&lt;&gt;"",1,0))</f>
        <v>0</v>
      </c>
      <c r="AU71" s="42">
        <f>IF('Данные индикатора'!AW74="нет данных",1,IF('Условный расчет данных'!AV74&lt;&gt;"",1,0))</f>
        <v>0</v>
      </c>
      <c r="AV71" s="42">
        <f>IF('Данные индикатора'!AX74="нет данных",1,IF('Условный расчет данных'!AW74&lt;&gt;"",1,0))</f>
        <v>0</v>
      </c>
      <c r="AW71" s="42">
        <f>IF('Данные индикатора'!AY74="нет данных",1,IF('Условный расчет данных'!AX74&lt;&gt;"",1,0))</f>
        <v>0</v>
      </c>
      <c r="AX71" s="42">
        <f>IF('Данные индикатора'!AZ74="нет данных",1,IF('Условный расчет данных'!AY74&lt;&gt;"",1,0))</f>
        <v>0</v>
      </c>
      <c r="AY71" s="42">
        <f>IF('Данные индикатора'!BA74="нет данных",1,IF('Условный расчет данных'!AZ74&lt;&gt;"",1,0))</f>
        <v>0</v>
      </c>
      <c r="AZ71" s="42">
        <f>IF('Данные индикатора'!BB74="нет данных",1,IF('Условный расчет данных'!BA74&lt;&gt;"",1,0))</f>
        <v>0</v>
      </c>
      <c r="BA71" s="42">
        <f>IF('Данные индикатора'!BC74="нет данных",1,IF('Условный расчет данных'!BB74&lt;&gt;"",1,0))</f>
        <v>0</v>
      </c>
      <c r="BB71" s="42">
        <f>IF('Данные индикатора'!BD74="нет данных",1,IF('Условный расчет данных'!BC74&lt;&gt;"",1,0))</f>
        <v>0</v>
      </c>
      <c r="BC71" s="42">
        <f>IF('Данные индикатора'!BE74="нет данных",1,IF('Условный расчет данных'!BD74&lt;&gt;"",1,0))</f>
        <v>0</v>
      </c>
      <c r="BD71" s="42">
        <f>IF('Данные индикатора'!BF74="нет данных",1,IF('Условный расчет данных'!BE74&lt;&gt;"",1,0))</f>
        <v>0</v>
      </c>
      <c r="BE71" s="42">
        <f>IF('Данные индикатора'!BG74="нет данных",1,IF('Условный расчет данных'!BF74&lt;&gt;"",1,0))</f>
        <v>0</v>
      </c>
      <c r="BF71" s="42">
        <f>IF('Данные индикатора'!BH74="нет данных",1,IF('Условный расчет данных'!BG74&lt;&gt;"",1,0))</f>
        <v>0</v>
      </c>
      <c r="BG71" s="42">
        <f>IF('Данные индикатора'!BI74="нет данных",1,IF('Условный расчет данных'!BH74&lt;&gt;"",1,0))</f>
        <v>0</v>
      </c>
      <c r="BH71" s="42">
        <f>IF('Данные индикатора'!BJ74="нет данных",1,IF('Условный расчет данных'!BI74&lt;&gt;"",1,0))</f>
        <v>0</v>
      </c>
      <c r="BI71" s="42">
        <f>IF('Данные индикатора'!BK74="нет данных",1,IF('Условный расчет данных'!BJ74&lt;&gt;"",1,0))</f>
        <v>0</v>
      </c>
      <c r="BJ71" s="42">
        <f>IF('Данные индикатора'!BL74="нет данных",1,IF('Условный расчет данных'!BK74&lt;&gt;"",1,0))</f>
        <v>0</v>
      </c>
      <c r="BK71" s="4">
        <f t="shared" si="2"/>
        <v>0</v>
      </c>
      <c r="BL71" s="44">
        <f t="shared" si="3"/>
        <v>0</v>
      </c>
    </row>
    <row r="72" spans="1:64" x14ac:dyDescent="0.25">
      <c r="A72" s="30" t="s">
        <v>117</v>
      </c>
      <c r="B72" s="42">
        <f>IF('Данные индикатора'!D75="нет данных",1,IF('Условный расчет данных'!C75&lt;&gt;"",1,0))</f>
        <v>0</v>
      </c>
      <c r="C72" s="42">
        <f>IF('Данные индикатора'!E75="нет данных",1,IF('Условный расчет данных'!D75&lt;&gt;"",1,0))</f>
        <v>0</v>
      </c>
      <c r="D72" s="42">
        <f>IF('Данные индикатора'!F75="нет данных",1,IF('Условный расчет данных'!E75&lt;&gt;"",1,0))</f>
        <v>0</v>
      </c>
      <c r="E72" s="42">
        <f>IF('Данные индикатора'!G75="нет данных",1,IF('Условный расчет данных'!F75&lt;&gt;"",1,0))</f>
        <v>0</v>
      </c>
      <c r="F72" s="42">
        <f>IF('Данные индикатора'!H75="нет данных",1,IF('Условный расчет данных'!G75&lt;&gt;"",1,0))</f>
        <v>0</v>
      </c>
      <c r="G72" s="42">
        <f>IF('Данные индикатора'!I75="нет данных",1,IF('Условный расчет данных'!H75&lt;&gt;"",1,0))</f>
        <v>0</v>
      </c>
      <c r="H72" s="42">
        <f>IF('Данные индикатора'!J75="нет данных",1,IF('Условный расчет данных'!I75&lt;&gt;"",1,0))</f>
        <v>0</v>
      </c>
      <c r="I72" s="42">
        <f>IF('Данные индикатора'!K75="нет данных",1,IF('Условный расчет данных'!J75&lt;&gt;"",1,0))</f>
        <v>0</v>
      </c>
      <c r="J72" s="42">
        <f>IF('Данные индикатора'!L75="нет данных",1,IF('Условный расчет данных'!K75&lt;&gt;"",1,0))</f>
        <v>0</v>
      </c>
      <c r="K72" s="42">
        <f>IF('Данные индикатора'!M75="нет данных",1,IF('Условный расчет данных'!L75&lt;&gt;"",1,0))</f>
        <v>0</v>
      </c>
      <c r="L72" s="42">
        <f>IF('Данные индикатора'!N75="нет данных",1,IF('Условный расчет данных'!M75&lt;&gt;"",1,0))</f>
        <v>0</v>
      </c>
      <c r="M72" s="42">
        <f>IF('Данные индикатора'!O75="нет данных",1,IF('Условный расчет данных'!N75&lt;&gt;"",1,0))</f>
        <v>0</v>
      </c>
      <c r="N72" s="42">
        <f>IF('Данные индикатора'!P75="нет данных",1,IF('Условный расчет данных'!O75&lt;&gt;"",1,0))</f>
        <v>0</v>
      </c>
      <c r="O72" s="42">
        <f>IF('Данные индикатора'!Q75="нет данных",1,IF('Условный расчет данных'!P75&lt;&gt;"",1,0))</f>
        <v>0</v>
      </c>
      <c r="P72" s="42">
        <f>IF('Данные индикатора'!R75="нет данных",1,IF('Условный расчет данных'!Q75&lt;&gt;"",1,0))</f>
        <v>0</v>
      </c>
      <c r="Q72" s="42">
        <f>IF('Данные индикатора'!S75="нет данных",1,IF('Условный расчет данных'!R75&lt;&gt;"",1,0))</f>
        <v>0</v>
      </c>
      <c r="R72" s="42">
        <f>IF('Данные индикатора'!T75="нет данных",1,IF('Условный расчет данных'!S75&lt;&gt;"",1,0))</f>
        <v>0</v>
      </c>
      <c r="S72" s="42">
        <f>IF('Данные индикатора'!U75="нет данных",1,IF('Условный расчет данных'!T75&lt;&gt;"",1,0))</f>
        <v>0</v>
      </c>
      <c r="T72" s="42">
        <f>IF('Данные индикатора'!V75="нет данных",1,IF('Условный расчет данных'!U75&lt;&gt;"",1,0))</f>
        <v>0</v>
      </c>
      <c r="U72" s="42">
        <f>IF('Данные индикатора'!W75="нет данных",1,IF('Условный расчет данных'!V75&lt;&gt;"",1,0))</f>
        <v>0</v>
      </c>
      <c r="V72" s="42">
        <f>IF('Данные индикатора'!X75="нет данных",1,IF('Условный расчет данных'!W75&lt;&gt;"",1,0))</f>
        <v>0</v>
      </c>
      <c r="W72" s="42">
        <f>IF('Данные индикатора'!Y75="нет данных",1,IF('Условный расчет данных'!X75&lt;&gt;"",1,0))</f>
        <v>0</v>
      </c>
      <c r="X72" s="42">
        <f>IF('Данные индикатора'!Z75="нет данных",1,IF('Условный расчет данных'!Y75&lt;&gt;"",1,0))</f>
        <v>0</v>
      </c>
      <c r="Y72" s="42">
        <f>IF('Данные индикатора'!AA75="нет данных",1,IF('Условный расчет данных'!Z75&lt;&gt;"",1,0))</f>
        <v>0</v>
      </c>
      <c r="Z72" s="42">
        <f>IF('Данные индикатора'!AB75="нет данных",1,IF('Условный расчет данных'!AA75&lt;&gt;"",1,0))</f>
        <v>0</v>
      </c>
      <c r="AA72" s="42">
        <f>IF('Данные индикатора'!AC75="нет данных",1,IF('Условный расчет данных'!AB75&lt;&gt;"",1,0))</f>
        <v>0</v>
      </c>
      <c r="AB72" s="42">
        <f>IF('Данные индикатора'!AD75="нет данных",1,IF('Условный расчет данных'!AC75&lt;&gt;"",1,0))</f>
        <v>0</v>
      </c>
      <c r="AC72" s="42">
        <f>IF('Данные индикатора'!AE75="нет данных",1,IF('Условный расчет данных'!AD75&lt;&gt;"",1,0))</f>
        <v>0</v>
      </c>
      <c r="AD72" s="42">
        <f>IF('Данные индикатора'!AF75="нет данных",1,IF('Условный расчет данных'!AE75&lt;&gt;"",1,0))</f>
        <v>0</v>
      </c>
      <c r="AE72" s="42">
        <f>IF('Данные индикатора'!AG75="нет данных",1,IF('Условный расчет данных'!AF75&lt;&gt;"",1,0))</f>
        <v>0</v>
      </c>
      <c r="AF72" s="42">
        <f>IF('Данные индикатора'!AH75="нет данных",1,IF('Условный расчет данных'!AG75&lt;&gt;"",1,0))</f>
        <v>0</v>
      </c>
      <c r="AG72" s="42">
        <f>IF('Данные индикатора'!AI75="нет данных",1,IF('Условный расчет данных'!AH75&lt;&gt;"",1,0))</f>
        <v>0</v>
      </c>
      <c r="AH72" s="42">
        <f>IF('Данные индикатора'!AJ75="нет данных",1,IF('Условный расчет данных'!AI75&lt;&gt;"",1,0))</f>
        <v>0</v>
      </c>
      <c r="AI72" s="42">
        <f>IF('Данные индикатора'!AK75="нет данных",1,IF('Условный расчет данных'!AJ75&lt;&gt;"",1,0))</f>
        <v>0</v>
      </c>
      <c r="AJ72" s="42">
        <f>IF('Данные индикатора'!AL75="нет данных",1,IF('Условный расчет данных'!AK75&lt;&gt;"",1,0))</f>
        <v>0</v>
      </c>
      <c r="AK72" s="42">
        <f>IF('Данные индикатора'!AM75="нет данных",1,IF('Условный расчет данных'!AL75&lt;&gt;"",1,0))</f>
        <v>0</v>
      </c>
      <c r="AL72" s="42">
        <f>IF('Данные индикатора'!AN75="нет данных",1,IF('Условный расчет данных'!AM75&lt;&gt;"",1,0))</f>
        <v>0</v>
      </c>
      <c r="AM72" s="42">
        <f>IF('Данные индикатора'!AO75="нет данных",1,IF('Условный расчет данных'!AN75&lt;&gt;"",1,0))</f>
        <v>0</v>
      </c>
      <c r="AN72" s="42">
        <f>IF('Данные индикатора'!AP75="нет данных",1,IF('Условный расчет данных'!AO75&lt;&gt;"",1,0))</f>
        <v>0</v>
      </c>
      <c r="AO72" s="42">
        <f>IF('Данные индикатора'!AQ75="нет данных",1,IF('Условный расчет данных'!AS75&lt;&gt;"",1,0))</f>
        <v>0</v>
      </c>
      <c r="AP72" s="42">
        <f>IF('Данные индикатора'!AR75="нет данных",1,IF('Условный расчет данных'!AT75&lt;&gt;"",1,0))</f>
        <v>0</v>
      </c>
      <c r="AQ72" s="42">
        <f>IF('Данные индикатора'!AS75="нет данных",1,IF('Условный расчет данных'!AU75&lt;&gt;"",1,0))</f>
        <v>0</v>
      </c>
      <c r="AR72" s="42">
        <f>IF('Данные индикатора'!AT75="нет данных",1,IF('Условный расчет данных'!AS75&lt;&gt;"",1,0))</f>
        <v>0</v>
      </c>
      <c r="AS72" s="42">
        <f>IF('Данные индикатора'!AU75="нет данных",1,IF('Условный расчет данных'!AT75&lt;&gt;"",1,0))</f>
        <v>0</v>
      </c>
      <c r="AT72" s="42">
        <f>IF('Данные индикатора'!AV75="нет данных",1,IF('Условный расчет данных'!AU75&lt;&gt;"",1,0))</f>
        <v>0</v>
      </c>
      <c r="AU72" s="42">
        <f>IF('Данные индикатора'!AW75="нет данных",1,IF('Условный расчет данных'!AV75&lt;&gt;"",1,0))</f>
        <v>0</v>
      </c>
      <c r="AV72" s="42">
        <f>IF('Данные индикатора'!AX75="нет данных",1,IF('Условный расчет данных'!AW75&lt;&gt;"",1,0))</f>
        <v>0</v>
      </c>
      <c r="AW72" s="42">
        <f>IF('Данные индикатора'!AY75="нет данных",1,IF('Условный расчет данных'!AX75&lt;&gt;"",1,0))</f>
        <v>0</v>
      </c>
      <c r="AX72" s="42">
        <f>IF('Данные индикатора'!AZ75="нет данных",1,IF('Условный расчет данных'!AY75&lt;&gt;"",1,0))</f>
        <v>0</v>
      </c>
      <c r="AY72" s="42">
        <f>IF('Данные индикатора'!BA75="нет данных",1,IF('Условный расчет данных'!AZ75&lt;&gt;"",1,0))</f>
        <v>0</v>
      </c>
      <c r="AZ72" s="42">
        <f>IF('Данные индикатора'!BB75="нет данных",1,IF('Условный расчет данных'!BA75&lt;&gt;"",1,0))</f>
        <v>0</v>
      </c>
      <c r="BA72" s="42">
        <f>IF('Данные индикатора'!BC75="нет данных",1,IF('Условный расчет данных'!BB75&lt;&gt;"",1,0))</f>
        <v>0</v>
      </c>
      <c r="BB72" s="42">
        <f>IF('Данные индикатора'!BD75="нет данных",1,IF('Условный расчет данных'!BC75&lt;&gt;"",1,0))</f>
        <v>0</v>
      </c>
      <c r="BC72" s="42">
        <f>IF('Данные индикатора'!BE75="нет данных",1,IF('Условный расчет данных'!BD75&lt;&gt;"",1,0))</f>
        <v>0</v>
      </c>
      <c r="BD72" s="42">
        <f>IF('Данные индикатора'!BF75="нет данных",1,IF('Условный расчет данных'!BE75&lt;&gt;"",1,0))</f>
        <v>0</v>
      </c>
      <c r="BE72" s="42">
        <f>IF('Данные индикатора'!BG75="нет данных",1,IF('Условный расчет данных'!BF75&lt;&gt;"",1,0))</f>
        <v>0</v>
      </c>
      <c r="BF72" s="42">
        <f>IF('Данные индикатора'!BH75="нет данных",1,IF('Условный расчет данных'!BG75&lt;&gt;"",1,0))</f>
        <v>0</v>
      </c>
      <c r="BG72" s="42">
        <f>IF('Данные индикатора'!BI75="нет данных",1,IF('Условный расчет данных'!BH75&lt;&gt;"",1,0))</f>
        <v>0</v>
      </c>
      <c r="BH72" s="42">
        <f>IF('Данные индикатора'!BJ75="нет данных",1,IF('Условный расчет данных'!BI75&lt;&gt;"",1,0))</f>
        <v>0</v>
      </c>
      <c r="BI72" s="42">
        <f>IF('Данные индикатора'!BK75="нет данных",1,IF('Условный расчет данных'!BJ75&lt;&gt;"",1,0))</f>
        <v>0</v>
      </c>
      <c r="BJ72" s="42">
        <f>IF('Данные индикатора'!BL75="нет данных",1,IF('Условный расчет данных'!BK75&lt;&gt;"",1,0))</f>
        <v>0</v>
      </c>
      <c r="BK72" s="4">
        <f t="shared" si="2"/>
        <v>0</v>
      </c>
      <c r="BL72" s="44">
        <f t="shared" si="3"/>
        <v>0</v>
      </c>
    </row>
    <row r="73" spans="1:64" x14ac:dyDescent="0.25">
      <c r="A73" s="30" t="s">
        <v>118</v>
      </c>
      <c r="B73" s="42">
        <f>IF('Данные индикатора'!D76="нет данных",1,IF('Условный расчет данных'!C76&lt;&gt;"",1,0))</f>
        <v>0</v>
      </c>
      <c r="C73" s="42">
        <f>IF('Данные индикатора'!E76="нет данных",1,IF('Условный расчет данных'!D76&lt;&gt;"",1,0))</f>
        <v>0</v>
      </c>
      <c r="D73" s="42">
        <f>IF('Данные индикатора'!F76="нет данных",1,IF('Условный расчет данных'!E76&lt;&gt;"",1,0))</f>
        <v>0</v>
      </c>
      <c r="E73" s="42">
        <f>IF('Данные индикатора'!G76="нет данных",1,IF('Условный расчет данных'!F76&lt;&gt;"",1,0))</f>
        <v>0</v>
      </c>
      <c r="F73" s="42">
        <f>IF('Данные индикатора'!H76="нет данных",1,IF('Условный расчет данных'!G76&lt;&gt;"",1,0))</f>
        <v>0</v>
      </c>
      <c r="G73" s="42">
        <f>IF('Данные индикатора'!I76="нет данных",1,IF('Условный расчет данных'!H76&lt;&gt;"",1,0))</f>
        <v>0</v>
      </c>
      <c r="H73" s="42">
        <f>IF('Данные индикатора'!J76="нет данных",1,IF('Условный расчет данных'!I76&lt;&gt;"",1,0))</f>
        <v>0</v>
      </c>
      <c r="I73" s="42">
        <f>IF('Данные индикатора'!K76="нет данных",1,IF('Условный расчет данных'!J76&lt;&gt;"",1,0))</f>
        <v>0</v>
      </c>
      <c r="J73" s="42">
        <f>IF('Данные индикатора'!L76="нет данных",1,IF('Условный расчет данных'!K76&lt;&gt;"",1,0))</f>
        <v>0</v>
      </c>
      <c r="K73" s="42">
        <f>IF('Данные индикатора'!M76="нет данных",1,IF('Условный расчет данных'!L76&lt;&gt;"",1,0))</f>
        <v>0</v>
      </c>
      <c r="L73" s="42">
        <f>IF('Данные индикатора'!N76="нет данных",1,IF('Условный расчет данных'!M76&lt;&gt;"",1,0))</f>
        <v>0</v>
      </c>
      <c r="M73" s="42">
        <f>IF('Данные индикатора'!O76="нет данных",1,IF('Условный расчет данных'!N76&lt;&gt;"",1,0))</f>
        <v>0</v>
      </c>
      <c r="N73" s="42">
        <f>IF('Данные индикатора'!P76="нет данных",1,IF('Условный расчет данных'!O76&lt;&gt;"",1,0))</f>
        <v>0</v>
      </c>
      <c r="O73" s="42">
        <f>IF('Данные индикатора'!Q76="нет данных",1,IF('Условный расчет данных'!P76&lt;&gt;"",1,0))</f>
        <v>0</v>
      </c>
      <c r="P73" s="42">
        <f>IF('Данные индикатора'!R76="нет данных",1,IF('Условный расчет данных'!Q76&lt;&gt;"",1,0))</f>
        <v>0</v>
      </c>
      <c r="Q73" s="42">
        <f>IF('Данные индикатора'!S76="нет данных",1,IF('Условный расчет данных'!R76&lt;&gt;"",1,0))</f>
        <v>0</v>
      </c>
      <c r="R73" s="42">
        <f>IF('Данные индикатора'!T76="нет данных",1,IF('Условный расчет данных'!S76&lt;&gt;"",1,0))</f>
        <v>0</v>
      </c>
      <c r="S73" s="42">
        <f>IF('Данные индикатора'!U76="нет данных",1,IF('Условный расчет данных'!T76&lt;&gt;"",1,0))</f>
        <v>0</v>
      </c>
      <c r="T73" s="42">
        <f>IF('Данные индикатора'!V76="нет данных",1,IF('Условный расчет данных'!U76&lt;&gt;"",1,0))</f>
        <v>0</v>
      </c>
      <c r="U73" s="42">
        <f>IF('Данные индикатора'!W76="нет данных",1,IF('Условный расчет данных'!V76&lt;&gt;"",1,0))</f>
        <v>0</v>
      </c>
      <c r="V73" s="42">
        <f>IF('Данные индикатора'!X76="нет данных",1,IF('Условный расчет данных'!W76&lt;&gt;"",1,0))</f>
        <v>0</v>
      </c>
      <c r="W73" s="42">
        <f>IF('Данные индикатора'!Y76="нет данных",1,IF('Условный расчет данных'!X76&lt;&gt;"",1,0))</f>
        <v>0</v>
      </c>
      <c r="X73" s="42">
        <f>IF('Данные индикатора'!Z76="нет данных",1,IF('Условный расчет данных'!Y76&lt;&gt;"",1,0))</f>
        <v>0</v>
      </c>
      <c r="Y73" s="42">
        <f>IF('Данные индикатора'!AA76="нет данных",1,IF('Условный расчет данных'!Z76&lt;&gt;"",1,0))</f>
        <v>0</v>
      </c>
      <c r="Z73" s="42">
        <f>IF('Данные индикатора'!AB76="нет данных",1,IF('Условный расчет данных'!AA76&lt;&gt;"",1,0))</f>
        <v>0</v>
      </c>
      <c r="AA73" s="42">
        <f>IF('Данные индикатора'!AC76="нет данных",1,IF('Условный расчет данных'!AB76&lt;&gt;"",1,0))</f>
        <v>0</v>
      </c>
      <c r="AB73" s="42">
        <f>IF('Данные индикатора'!AD76="нет данных",1,IF('Условный расчет данных'!AC76&lt;&gt;"",1,0))</f>
        <v>0</v>
      </c>
      <c r="AC73" s="42">
        <f>IF('Данные индикатора'!AE76="нет данных",1,IF('Условный расчет данных'!AD76&lt;&gt;"",1,0))</f>
        <v>0</v>
      </c>
      <c r="AD73" s="42">
        <f>IF('Данные индикатора'!AF76="нет данных",1,IF('Условный расчет данных'!AE76&lt;&gt;"",1,0))</f>
        <v>0</v>
      </c>
      <c r="AE73" s="42">
        <f>IF('Данные индикатора'!AG76="нет данных",1,IF('Условный расчет данных'!AF76&lt;&gt;"",1,0))</f>
        <v>0</v>
      </c>
      <c r="AF73" s="42">
        <f>IF('Данные индикатора'!AH76="нет данных",1,IF('Условный расчет данных'!AG76&lt;&gt;"",1,0))</f>
        <v>0</v>
      </c>
      <c r="AG73" s="42">
        <f>IF('Данные индикатора'!AI76="нет данных",1,IF('Условный расчет данных'!AH76&lt;&gt;"",1,0))</f>
        <v>0</v>
      </c>
      <c r="AH73" s="42">
        <f>IF('Данные индикатора'!AJ76="нет данных",1,IF('Условный расчет данных'!AI76&lt;&gt;"",1,0))</f>
        <v>0</v>
      </c>
      <c r="AI73" s="42">
        <f>IF('Данные индикатора'!AK76="нет данных",1,IF('Условный расчет данных'!AJ76&lt;&gt;"",1,0))</f>
        <v>0</v>
      </c>
      <c r="AJ73" s="42">
        <f>IF('Данные индикатора'!AL76="нет данных",1,IF('Условный расчет данных'!AK76&lt;&gt;"",1,0))</f>
        <v>0</v>
      </c>
      <c r="AK73" s="42">
        <f>IF('Данные индикатора'!AM76="нет данных",1,IF('Условный расчет данных'!AL76&lt;&gt;"",1,0))</f>
        <v>0</v>
      </c>
      <c r="AL73" s="42">
        <f>IF('Данные индикатора'!AN76="нет данных",1,IF('Условный расчет данных'!AM76&lt;&gt;"",1,0))</f>
        <v>0</v>
      </c>
      <c r="AM73" s="42">
        <f>IF('Данные индикатора'!AO76="нет данных",1,IF('Условный расчет данных'!AN76&lt;&gt;"",1,0))</f>
        <v>0</v>
      </c>
      <c r="AN73" s="42">
        <f>IF('Данные индикатора'!AP76="нет данных",1,IF('Условный расчет данных'!AO76&lt;&gt;"",1,0))</f>
        <v>0</v>
      </c>
      <c r="AO73" s="42">
        <f>IF('Данные индикатора'!AQ76="нет данных",1,IF('Условный расчет данных'!AS76&lt;&gt;"",1,0))</f>
        <v>0</v>
      </c>
      <c r="AP73" s="42">
        <f>IF('Данные индикатора'!AR76="нет данных",1,IF('Условный расчет данных'!AT76&lt;&gt;"",1,0))</f>
        <v>0</v>
      </c>
      <c r="AQ73" s="42">
        <f>IF('Данные индикатора'!AS76="нет данных",1,IF('Условный расчет данных'!AU76&lt;&gt;"",1,0))</f>
        <v>0</v>
      </c>
      <c r="AR73" s="42">
        <f>IF('Данные индикатора'!AT76="нет данных",1,IF('Условный расчет данных'!AS76&lt;&gt;"",1,0))</f>
        <v>0</v>
      </c>
      <c r="AS73" s="42">
        <f>IF('Данные индикатора'!AU76="нет данных",1,IF('Условный расчет данных'!AT76&lt;&gt;"",1,0))</f>
        <v>0</v>
      </c>
      <c r="AT73" s="42">
        <f>IF('Данные индикатора'!AV76="нет данных",1,IF('Условный расчет данных'!AU76&lt;&gt;"",1,0))</f>
        <v>0</v>
      </c>
      <c r="AU73" s="42">
        <f>IF('Данные индикатора'!AW76="нет данных",1,IF('Условный расчет данных'!AV76&lt;&gt;"",1,0))</f>
        <v>0</v>
      </c>
      <c r="AV73" s="42">
        <f>IF('Данные индикатора'!AX76="нет данных",1,IF('Условный расчет данных'!AW76&lt;&gt;"",1,0))</f>
        <v>0</v>
      </c>
      <c r="AW73" s="42">
        <f>IF('Данные индикатора'!AY76="нет данных",1,IF('Условный расчет данных'!AX76&lt;&gt;"",1,0))</f>
        <v>0</v>
      </c>
      <c r="AX73" s="42">
        <f>IF('Данные индикатора'!AZ76="нет данных",1,IF('Условный расчет данных'!AY76&lt;&gt;"",1,0))</f>
        <v>0</v>
      </c>
      <c r="AY73" s="42">
        <f>IF('Данные индикатора'!BA76="нет данных",1,IF('Условный расчет данных'!AZ76&lt;&gt;"",1,0))</f>
        <v>0</v>
      </c>
      <c r="AZ73" s="42">
        <f>IF('Данные индикатора'!BB76="нет данных",1,IF('Условный расчет данных'!BA76&lt;&gt;"",1,0))</f>
        <v>0</v>
      </c>
      <c r="BA73" s="42">
        <f>IF('Данные индикатора'!BC76="нет данных",1,IF('Условный расчет данных'!BB76&lt;&gt;"",1,0))</f>
        <v>0</v>
      </c>
      <c r="BB73" s="42">
        <f>IF('Данные индикатора'!BD76="нет данных",1,IF('Условный расчет данных'!BC76&lt;&gt;"",1,0))</f>
        <v>0</v>
      </c>
      <c r="BC73" s="42">
        <f>IF('Данные индикатора'!BE76="нет данных",1,IF('Условный расчет данных'!BD76&lt;&gt;"",1,0))</f>
        <v>0</v>
      </c>
      <c r="BD73" s="42">
        <f>IF('Данные индикатора'!BF76="нет данных",1,IF('Условный расчет данных'!BE76&lt;&gt;"",1,0))</f>
        <v>0</v>
      </c>
      <c r="BE73" s="42">
        <f>IF('Данные индикатора'!BG76="нет данных",1,IF('Условный расчет данных'!BF76&lt;&gt;"",1,0))</f>
        <v>0</v>
      </c>
      <c r="BF73" s="42">
        <f>IF('Данные индикатора'!BH76="нет данных",1,IF('Условный расчет данных'!BG76&lt;&gt;"",1,0))</f>
        <v>0</v>
      </c>
      <c r="BG73" s="42">
        <f>IF('Данные индикатора'!BI76="нет данных",1,IF('Условный расчет данных'!BH76&lt;&gt;"",1,0))</f>
        <v>0</v>
      </c>
      <c r="BH73" s="42">
        <f>IF('Данные индикатора'!BJ76="нет данных",1,IF('Условный расчет данных'!BI76&lt;&gt;"",1,0))</f>
        <v>0</v>
      </c>
      <c r="BI73" s="42">
        <f>IF('Данные индикатора'!BK76="нет данных",1,IF('Условный расчет данных'!BJ76&lt;&gt;"",1,0))</f>
        <v>0</v>
      </c>
      <c r="BJ73" s="42">
        <f>IF('Данные индикатора'!BL76="нет данных",1,IF('Условный расчет данных'!BK76&lt;&gt;"",1,0))</f>
        <v>0</v>
      </c>
      <c r="BK73" s="4">
        <f t="shared" si="2"/>
        <v>0</v>
      </c>
      <c r="BL73" s="44">
        <f t="shared" si="3"/>
        <v>0</v>
      </c>
    </row>
    <row r="74" spans="1:64" x14ac:dyDescent="0.25">
      <c r="A74" s="30" t="s">
        <v>119</v>
      </c>
      <c r="B74" s="42">
        <f>IF('Данные индикатора'!D77="нет данных",1,IF('Условный расчет данных'!C77&lt;&gt;"",1,0))</f>
        <v>0</v>
      </c>
      <c r="C74" s="42">
        <f>IF('Данные индикатора'!E77="нет данных",1,IF('Условный расчет данных'!D77&lt;&gt;"",1,0))</f>
        <v>0</v>
      </c>
      <c r="D74" s="42">
        <f>IF('Данные индикатора'!F77="нет данных",1,IF('Условный расчет данных'!E77&lt;&gt;"",1,0))</f>
        <v>0</v>
      </c>
      <c r="E74" s="42">
        <f>IF('Данные индикатора'!G77="нет данных",1,IF('Условный расчет данных'!F77&lt;&gt;"",1,0))</f>
        <v>0</v>
      </c>
      <c r="F74" s="42">
        <f>IF('Данные индикатора'!H77="нет данных",1,IF('Условный расчет данных'!G77&lt;&gt;"",1,0))</f>
        <v>0</v>
      </c>
      <c r="G74" s="42">
        <f>IF('Данные индикатора'!I77="нет данных",1,IF('Условный расчет данных'!H77&lt;&gt;"",1,0))</f>
        <v>0</v>
      </c>
      <c r="H74" s="42">
        <f>IF('Данные индикатора'!J77="нет данных",1,IF('Условный расчет данных'!I77&lt;&gt;"",1,0))</f>
        <v>0</v>
      </c>
      <c r="I74" s="42">
        <f>IF('Данные индикатора'!K77="нет данных",1,IF('Условный расчет данных'!J77&lt;&gt;"",1,0))</f>
        <v>0</v>
      </c>
      <c r="J74" s="42">
        <f>IF('Данные индикатора'!L77="нет данных",1,IF('Условный расчет данных'!K77&lt;&gt;"",1,0))</f>
        <v>0</v>
      </c>
      <c r="K74" s="42">
        <f>IF('Данные индикатора'!M77="нет данных",1,IF('Условный расчет данных'!L77&lt;&gt;"",1,0))</f>
        <v>0</v>
      </c>
      <c r="L74" s="42">
        <f>IF('Данные индикатора'!N77="нет данных",1,IF('Условный расчет данных'!M77&lt;&gt;"",1,0))</f>
        <v>0</v>
      </c>
      <c r="M74" s="42">
        <f>IF('Данные индикатора'!O77="нет данных",1,IF('Условный расчет данных'!N77&lt;&gt;"",1,0))</f>
        <v>0</v>
      </c>
      <c r="N74" s="42">
        <f>IF('Данные индикатора'!P77="нет данных",1,IF('Условный расчет данных'!O77&lt;&gt;"",1,0))</f>
        <v>0</v>
      </c>
      <c r="O74" s="42">
        <f>IF('Данные индикатора'!Q77="нет данных",1,IF('Условный расчет данных'!P77&lt;&gt;"",1,0))</f>
        <v>0</v>
      </c>
      <c r="P74" s="42">
        <f>IF('Данные индикатора'!R77="нет данных",1,IF('Условный расчет данных'!Q77&lt;&gt;"",1,0))</f>
        <v>0</v>
      </c>
      <c r="Q74" s="42">
        <f>IF('Данные индикатора'!S77="нет данных",1,IF('Условный расчет данных'!R77&lt;&gt;"",1,0))</f>
        <v>0</v>
      </c>
      <c r="R74" s="42">
        <f>IF('Данные индикатора'!T77="нет данных",1,IF('Условный расчет данных'!S77&lt;&gt;"",1,0))</f>
        <v>0</v>
      </c>
      <c r="S74" s="42">
        <f>IF('Данные индикатора'!U77="нет данных",1,IF('Условный расчет данных'!T77&lt;&gt;"",1,0))</f>
        <v>0</v>
      </c>
      <c r="T74" s="42">
        <f>IF('Данные индикатора'!V77="нет данных",1,IF('Условный расчет данных'!U77&lt;&gt;"",1,0))</f>
        <v>0</v>
      </c>
      <c r="U74" s="42">
        <f>IF('Данные индикатора'!W77="нет данных",1,IF('Условный расчет данных'!V77&lt;&gt;"",1,0))</f>
        <v>0</v>
      </c>
      <c r="V74" s="42">
        <f>IF('Данные индикатора'!X77="нет данных",1,IF('Условный расчет данных'!W77&lt;&gt;"",1,0))</f>
        <v>0</v>
      </c>
      <c r="W74" s="42">
        <f>IF('Данные индикатора'!Y77="нет данных",1,IF('Условный расчет данных'!X77&lt;&gt;"",1,0))</f>
        <v>0</v>
      </c>
      <c r="X74" s="42">
        <f>IF('Данные индикатора'!Z77="нет данных",1,IF('Условный расчет данных'!Y77&lt;&gt;"",1,0))</f>
        <v>0</v>
      </c>
      <c r="Y74" s="42">
        <f>IF('Данные индикатора'!AA77="нет данных",1,IF('Условный расчет данных'!Z77&lt;&gt;"",1,0))</f>
        <v>0</v>
      </c>
      <c r="Z74" s="42">
        <f>IF('Данные индикатора'!AB77="нет данных",1,IF('Условный расчет данных'!AA77&lt;&gt;"",1,0))</f>
        <v>0</v>
      </c>
      <c r="AA74" s="42">
        <f>IF('Данные индикатора'!AC77="нет данных",1,IF('Условный расчет данных'!AB77&lt;&gt;"",1,0))</f>
        <v>0</v>
      </c>
      <c r="AB74" s="42">
        <f>IF('Данные индикатора'!AD77="нет данных",1,IF('Условный расчет данных'!AC77&lt;&gt;"",1,0))</f>
        <v>0</v>
      </c>
      <c r="AC74" s="42">
        <f>IF('Данные индикатора'!AE77="нет данных",1,IF('Условный расчет данных'!AD77&lt;&gt;"",1,0))</f>
        <v>0</v>
      </c>
      <c r="AD74" s="42">
        <f>IF('Данные индикатора'!AF77="нет данных",1,IF('Условный расчет данных'!AE77&lt;&gt;"",1,0))</f>
        <v>0</v>
      </c>
      <c r="AE74" s="42">
        <f>IF('Данные индикатора'!AG77="нет данных",1,IF('Условный расчет данных'!AF77&lt;&gt;"",1,0))</f>
        <v>0</v>
      </c>
      <c r="AF74" s="42">
        <f>IF('Данные индикатора'!AH77="нет данных",1,IF('Условный расчет данных'!AG77&lt;&gt;"",1,0))</f>
        <v>0</v>
      </c>
      <c r="AG74" s="42">
        <f>IF('Данные индикатора'!AI77="нет данных",1,IF('Условный расчет данных'!AH77&lt;&gt;"",1,0))</f>
        <v>0</v>
      </c>
      <c r="AH74" s="42">
        <f>IF('Данные индикатора'!AJ77="нет данных",1,IF('Условный расчет данных'!AI77&lt;&gt;"",1,0))</f>
        <v>0</v>
      </c>
      <c r="AI74" s="42">
        <f>IF('Данные индикатора'!AK77="нет данных",1,IF('Условный расчет данных'!AJ77&lt;&gt;"",1,0))</f>
        <v>0</v>
      </c>
      <c r="AJ74" s="42">
        <f>IF('Данные индикатора'!AL77="нет данных",1,IF('Условный расчет данных'!AK77&lt;&gt;"",1,0))</f>
        <v>0</v>
      </c>
      <c r="AK74" s="42">
        <f>IF('Данные индикатора'!AM77="нет данных",1,IF('Условный расчет данных'!AL77&lt;&gt;"",1,0))</f>
        <v>0</v>
      </c>
      <c r="AL74" s="42">
        <f>IF('Данные индикатора'!AN77="нет данных",1,IF('Условный расчет данных'!AM77&lt;&gt;"",1,0))</f>
        <v>0</v>
      </c>
      <c r="AM74" s="42">
        <f>IF('Данные индикатора'!AO77="нет данных",1,IF('Условный расчет данных'!AN77&lt;&gt;"",1,0))</f>
        <v>0</v>
      </c>
      <c r="AN74" s="42">
        <f>IF('Данные индикатора'!AP77="нет данных",1,IF('Условный расчет данных'!AO77&lt;&gt;"",1,0))</f>
        <v>0</v>
      </c>
      <c r="AO74" s="42">
        <f>IF('Данные индикатора'!AQ77="нет данных",1,IF('Условный расчет данных'!AS77&lt;&gt;"",1,0))</f>
        <v>0</v>
      </c>
      <c r="AP74" s="42">
        <f>IF('Данные индикатора'!AR77="нет данных",1,IF('Условный расчет данных'!AT77&lt;&gt;"",1,0))</f>
        <v>0</v>
      </c>
      <c r="AQ74" s="42">
        <f>IF('Данные индикатора'!AS77="нет данных",1,IF('Условный расчет данных'!AU77&lt;&gt;"",1,0))</f>
        <v>0</v>
      </c>
      <c r="AR74" s="42">
        <f>IF('Данные индикатора'!AT77="нет данных",1,IF('Условный расчет данных'!AS77&lt;&gt;"",1,0))</f>
        <v>0</v>
      </c>
      <c r="AS74" s="42">
        <f>IF('Данные индикатора'!AU77="нет данных",1,IF('Условный расчет данных'!AT77&lt;&gt;"",1,0))</f>
        <v>0</v>
      </c>
      <c r="AT74" s="42">
        <f>IF('Данные индикатора'!AV77="нет данных",1,IF('Условный расчет данных'!AU77&lt;&gt;"",1,0))</f>
        <v>0</v>
      </c>
      <c r="AU74" s="42">
        <f>IF('Данные индикатора'!AW77="нет данных",1,IF('Условный расчет данных'!AV77&lt;&gt;"",1,0))</f>
        <v>0</v>
      </c>
      <c r="AV74" s="42">
        <f>IF('Данные индикатора'!AX77="нет данных",1,IF('Условный расчет данных'!AW77&lt;&gt;"",1,0))</f>
        <v>0</v>
      </c>
      <c r="AW74" s="42">
        <f>IF('Данные индикатора'!AY77="нет данных",1,IF('Условный расчет данных'!AX77&lt;&gt;"",1,0))</f>
        <v>0</v>
      </c>
      <c r="AX74" s="42">
        <f>IF('Данные индикатора'!AZ77="нет данных",1,IF('Условный расчет данных'!AY77&lt;&gt;"",1,0))</f>
        <v>0</v>
      </c>
      <c r="AY74" s="42">
        <f>IF('Данные индикатора'!BA77="нет данных",1,IF('Условный расчет данных'!AZ77&lt;&gt;"",1,0))</f>
        <v>0</v>
      </c>
      <c r="AZ74" s="42">
        <f>IF('Данные индикатора'!BB77="нет данных",1,IF('Условный расчет данных'!BA77&lt;&gt;"",1,0))</f>
        <v>0</v>
      </c>
      <c r="BA74" s="42">
        <f>IF('Данные индикатора'!BC77="нет данных",1,IF('Условный расчет данных'!BB77&lt;&gt;"",1,0))</f>
        <v>0</v>
      </c>
      <c r="BB74" s="42">
        <f>IF('Данные индикатора'!BD77="нет данных",1,IF('Условный расчет данных'!BC77&lt;&gt;"",1,0))</f>
        <v>0</v>
      </c>
      <c r="BC74" s="42">
        <f>IF('Данные индикатора'!BE77="нет данных",1,IF('Условный расчет данных'!BD77&lt;&gt;"",1,0))</f>
        <v>0</v>
      </c>
      <c r="BD74" s="42">
        <f>IF('Данные индикатора'!BF77="нет данных",1,IF('Условный расчет данных'!BE77&lt;&gt;"",1,0))</f>
        <v>0</v>
      </c>
      <c r="BE74" s="42">
        <f>IF('Данные индикатора'!BG77="нет данных",1,IF('Условный расчет данных'!BF77&lt;&gt;"",1,0))</f>
        <v>0</v>
      </c>
      <c r="BF74" s="42">
        <f>IF('Данные индикатора'!BH77="нет данных",1,IF('Условный расчет данных'!BG77&lt;&gt;"",1,0))</f>
        <v>0</v>
      </c>
      <c r="BG74" s="42">
        <f>IF('Данные индикатора'!BI77="нет данных",1,IF('Условный расчет данных'!BH77&lt;&gt;"",1,0))</f>
        <v>0</v>
      </c>
      <c r="BH74" s="42">
        <f>IF('Данные индикатора'!BJ77="нет данных",1,IF('Условный расчет данных'!BI77&lt;&gt;"",1,0))</f>
        <v>0</v>
      </c>
      <c r="BI74" s="42">
        <f>IF('Данные индикатора'!BK77="нет данных",1,IF('Условный расчет данных'!BJ77&lt;&gt;"",1,0))</f>
        <v>0</v>
      </c>
      <c r="BJ74" s="42">
        <f>IF('Данные индикатора'!BL77="нет данных",1,IF('Условный расчет данных'!BK77&lt;&gt;"",1,0))</f>
        <v>0</v>
      </c>
      <c r="BK74" s="4">
        <f t="shared" si="2"/>
        <v>0</v>
      </c>
      <c r="BL74" s="44">
        <f t="shared" si="3"/>
        <v>0</v>
      </c>
    </row>
    <row r="75" spans="1:64" x14ac:dyDescent="0.25">
      <c r="A75" s="30" t="s">
        <v>123</v>
      </c>
      <c r="B75" s="42">
        <f>IF('Данные индикатора'!D78="нет данных",1,IF('Условный расчет данных'!C78&lt;&gt;"",1,0))</f>
        <v>0</v>
      </c>
      <c r="C75" s="42">
        <f>IF('Данные индикатора'!E78="нет данных",1,IF('Условный расчет данных'!D78&lt;&gt;"",1,0))</f>
        <v>0</v>
      </c>
      <c r="D75" s="42">
        <f>IF('Данные индикатора'!F78="нет данных",1,IF('Условный расчет данных'!E78&lt;&gt;"",1,0))</f>
        <v>0</v>
      </c>
      <c r="E75" s="42">
        <f>IF('Данные индикатора'!G78="нет данных",1,IF('Условный расчет данных'!F78&lt;&gt;"",1,0))</f>
        <v>0</v>
      </c>
      <c r="F75" s="42">
        <f>IF('Данные индикатора'!H78="нет данных",1,IF('Условный расчет данных'!G78&lt;&gt;"",1,0))</f>
        <v>0</v>
      </c>
      <c r="G75" s="42">
        <f>IF('Данные индикатора'!I78="нет данных",1,IF('Условный расчет данных'!H78&lt;&gt;"",1,0))</f>
        <v>0</v>
      </c>
      <c r="H75" s="42">
        <f>IF('Данные индикатора'!J78="нет данных",1,IF('Условный расчет данных'!I78&lt;&gt;"",1,0))</f>
        <v>0</v>
      </c>
      <c r="I75" s="42">
        <f>IF('Данные индикатора'!K78="нет данных",1,IF('Условный расчет данных'!J78&lt;&gt;"",1,0))</f>
        <v>0</v>
      </c>
      <c r="J75" s="42">
        <f>IF('Данные индикатора'!L78="нет данных",1,IF('Условный расчет данных'!K78&lt;&gt;"",1,0))</f>
        <v>0</v>
      </c>
      <c r="K75" s="42">
        <f>IF('Данные индикатора'!M78="нет данных",1,IF('Условный расчет данных'!L78&lt;&gt;"",1,0))</f>
        <v>0</v>
      </c>
      <c r="L75" s="42">
        <f>IF('Данные индикатора'!N78="нет данных",1,IF('Условный расчет данных'!M78&lt;&gt;"",1,0))</f>
        <v>0</v>
      </c>
      <c r="M75" s="42">
        <f>IF('Данные индикатора'!O78="нет данных",1,IF('Условный расчет данных'!N78&lt;&gt;"",1,0))</f>
        <v>0</v>
      </c>
      <c r="N75" s="42">
        <f>IF('Данные индикатора'!P78="нет данных",1,IF('Условный расчет данных'!O78&lt;&gt;"",1,0))</f>
        <v>0</v>
      </c>
      <c r="O75" s="42">
        <f>IF('Данные индикатора'!Q78="нет данных",1,IF('Условный расчет данных'!P78&lt;&gt;"",1,0))</f>
        <v>0</v>
      </c>
      <c r="P75" s="42">
        <f>IF('Данные индикатора'!R78="нет данных",1,IF('Условный расчет данных'!Q78&lt;&gt;"",1,0))</f>
        <v>0</v>
      </c>
      <c r="Q75" s="42">
        <f>IF('Данные индикатора'!S78="нет данных",1,IF('Условный расчет данных'!R78&lt;&gt;"",1,0))</f>
        <v>0</v>
      </c>
      <c r="R75" s="42">
        <f>IF('Данные индикатора'!T78="нет данных",1,IF('Условный расчет данных'!S78&lt;&gt;"",1,0))</f>
        <v>0</v>
      </c>
      <c r="S75" s="42">
        <f>IF('Данные индикатора'!U78="нет данных",1,IF('Условный расчет данных'!T78&lt;&gt;"",1,0))</f>
        <v>0</v>
      </c>
      <c r="T75" s="42">
        <f>IF('Данные индикатора'!V78="нет данных",1,IF('Условный расчет данных'!U78&lt;&gt;"",1,0))</f>
        <v>0</v>
      </c>
      <c r="U75" s="42">
        <f>IF('Данные индикатора'!W78="нет данных",1,IF('Условный расчет данных'!V78&lt;&gt;"",1,0))</f>
        <v>0</v>
      </c>
      <c r="V75" s="42">
        <f>IF('Данные индикатора'!X78="нет данных",1,IF('Условный расчет данных'!W78&lt;&gt;"",1,0))</f>
        <v>0</v>
      </c>
      <c r="W75" s="42">
        <f>IF('Данные индикатора'!Y78="нет данных",1,IF('Условный расчет данных'!X78&lt;&gt;"",1,0))</f>
        <v>0</v>
      </c>
      <c r="X75" s="42">
        <f>IF('Данные индикатора'!Z78="нет данных",1,IF('Условный расчет данных'!Y78&lt;&gt;"",1,0))</f>
        <v>0</v>
      </c>
      <c r="Y75" s="42">
        <f>IF('Данные индикатора'!AA78="нет данных",1,IF('Условный расчет данных'!Z78&lt;&gt;"",1,0))</f>
        <v>0</v>
      </c>
      <c r="Z75" s="42">
        <f>IF('Данные индикатора'!AB78="нет данных",1,IF('Условный расчет данных'!AA78&lt;&gt;"",1,0))</f>
        <v>0</v>
      </c>
      <c r="AA75" s="42">
        <f>IF('Данные индикатора'!AC78="нет данных",1,IF('Условный расчет данных'!AB78&lt;&gt;"",1,0))</f>
        <v>0</v>
      </c>
      <c r="AB75" s="42">
        <f>IF('Данные индикатора'!AD78="нет данных",1,IF('Условный расчет данных'!AC78&lt;&gt;"",1,0))</f>
        <v>0</v>
      </c>
      <c r="AC75" s="42">
        <f>IF('Данные индикатора'!AE78="нет данных",1,IF('Условный расчет данных'!AD78&lt;&gt;"",1,0))</f>
        <v>0</v>
      </c>
      <c r="AD75" s="42">
        <f>IF('Данные индикатора'!AF78="нет данных",1,IF('Условный расчет данных'!AE78&lt;&gt;"",1,0))</f>
        <v>0</v>
      </c>
      <c r="AE75" s="42">
        <f>IF('Данные индикатора'!AG78="нет данных",1,IF('Условный расчет данных'!AF78&lt;&gt;"",1,0))</f>
        <v>0</v>
      </c>
      <c r="AF75" s="42">
        <f>IF('Данные индикатора'!AH78="нет данных",1,IF('Условный расчет данных'!AG78&lt;&gt;"",1,0))</f>
        <v>0</v>
      </c>
      <c r="AG75" s="42">
        <f>IF('Данные индикатора'!AI78="нет данных",1,IF('Условный расчет данных'!AH78&lt;&gt;"",1,0))</f>
        <v>0</v>
      </c>
      <c r="AH75" s="42">
        <f>IF('Данные индикатора'!AJ78="нет данных",1,IF('Условный расчет данных'!AI78&lt;&gt;"",1,0))</f>
        <v>0</v>
      </c>
      <c r="AI75" s="42">
        <f>IF('Данные индикатора'!AK78="нет данных",1,IF('Условный расчет данных'!AJ78&lt;&gt;"",1,0))</f>
        <v>0</v>
      </c>
      <c r="AJ75" s="42">
        <f>IF('Данные индикатора'!AL78="нет данных",1,IF('Условный расчет данных'!AK78&lt;&gt;"",1,0))</f>
        <v>0</v>
      </c>
      <c r="AK75" s="42">
        <f>IF('Данные индикатора'!AM78="нет данных",1,IF('Условный расчет данных'!AL78&lt;&gt;"",1,0))</f>
        <v>0</v>
      </c>
      <c r="AL75" s="42">
        <f>IF('Данные индикатора'!AN78="нет данных",1,IF('Условный расчет данных'!AM78&lt;&gt;"",1,0))</f>
        <v>0</v>
      </c>
      <c r="AM75" s="42">
        <f>IF('Данные индикатора'!AO78="нет данных",1,IF('Условный расчет данных'!AN78&lt;&gt;"",1,0))</f>
        <v>0</v>
      </c>
      <c r="AN75" s="42">
        <f>IF('Данные индикатора'!AP78="нет данных",1,IF('Условный расчет данных'!AO78&lt;&gt;"",1,0))</f>
        <v>0</v>
      </c>
      <c r="AO75" s="42">
        <f>IF('Данные индикатора'!AQ78="нет данных",1,IF('Условный расчет данных'!AS78&lt;&gt;"",1,0))</f>
        <v>0</v>
      </c>
      <c r="AP75" s="42">
        <f>IF('Данные индикатора'!AR78="нет данных",1,IF('Условный расчет данных'!AT78&lt;&gt;"",1,0))</f>
        <v>0</v>
      </c>
      <c r="AQ75" s="42">
        <f>IF('Данные индикатора'!AS78="нет данных",1,IF('Условный расчет данных'!AU78&lt;&gt;"",1,0))</f>
        <v>0</v>
      </c>
      <c r="AR75" s="42">
        <f>IF('Данные индикатора'!AT78="нет данных",1,IF('Условный расчет данных'!AS78&lt;&gt;"",1,0))</f>
        <v>0</v>
      </c>
      <c r="AS75" s="42">
        <f>IF('Данные индикатора'!AU78="нет данных",1,IF('Условный расчет данных'!AT78&lt;&gt;"",1,0))</f>
        <v>0</v>
      </c>
      <c r="AT75" s="42">
        <f>IF('Данные индикатора'!AV78="нет данных",1,IF('Условный расчет данных'!AU78&lt;&gt;"",1,0))</f>
        <v>0</v>
      </c>
      <c r="AU75" s="42">
        <f>IF('Данные индикатора'!AW78="нет данных",1,IF('Условный расчет данных'!AV78&lt;&gt;"",1,0))</f>
        <v>0</v>
      </c>
      <c r="AV75" s="42">
        <f>IF('Данные индикатора'!AX78="нет данных",1,IF('Условный расчет данных'!AW78&lt;&gt;"",1,0))</f>
        <v>0</v>
      </c>
      <c r="AW75" s="42">
        <f>IF('Данные индикатора'!AY78="нет данных",1,IF('Условный расчет данных'!AX78&lt;&gt;"",1,0))</f>
        <v>0</v>
      </c>
      <c r="AX75" s="42">
        <f>IF('Данные индикатора'!AZ78="нет данных",1,IF('Условный расчет данных'!AY78&lt;&gt;"",1,0))</f>
        <v>0</v>
      </c>
      <c r="AY75" s="42">
        <f>IF('Данные индикатора'!BA78="нет данных",1,IF('Условный расчет данных'!AZ78&lt;&gt;"",1,0))</f>
        <v>0</v>
      </c>
      <c r="AZ75" s="42">
        <f>IF('Данные индикатора'!BB78="нет данных",1,IF('Условный расчет данных'!BA78&lt;&gt;"",1,0))</f>
        <v>0</v>
      </c>
      <c r="BA75" s="42">
        <f>IF('Данные индикатора'!BC78="нет данных",1,IF('Условный расчет данных'!BB78&lt;&gt;"",1,0))</f>
        <v>0</v>
      </c>
      <c r="BB75" s="42">
        <f>IF('Данные индикатора'!BD78="нет данных",1,IF('Условный расчет данных'!BC78&lt;&gt;"",1,0))</f>
        <v>0</v>
      </c>
      <c r="BC75" s="42">
        <f>IF('Данные индикатора'!BE78="нет данных",1,IF('Условный расчет данных'!BD78&lt;&gt;"",1,0))</f>
        <v>0</v>
      </c>
      <c r="BD75" s="42">
        <f>IF('Данные индикатора'!BF78="нет данных",1,IF('Условный расчет данных'!BE78&lt;&gt;"",1,0))</f>
        <v>0</v>
      </c>
      <c r="BE75" s="42">
        <f>IF('Данные индикатора'!BG78="нет данных",1,IF('Условный расчет данных'!BF78&lt;&gt;"",1,0))</f>
        <v>0</v>
      </c>
      <c r="BF75" s="42">
        <f>IF('Данные индикатора'!BH78="нет данных",1,IF('Условный расчет данных'!BG78&lt;&gt;"",1,0))</f>
        <v>0</v>
      </c>
      <c r="BG75" s="42">
        <f>IF('Данные индикатора'!BI78="нет данных",1,IF('Условный расчет данных'!BH78&lt;&gt;"",1,0))</f>
        <v>0</v>
      </c>
      <c r="BH75" s="42">
        <f>IF('Данные индикатора'!BJ78="нет данных",1,IF('Условный расчет данных'!BI78&lt;&gt;"",1,0))</f>
        <v>0</v>
      </c>
      <c r="BI75" s="42">
        <f>IF('Данные индикатора'!BK78="нет данных",1,IF('Условный расчет данных'!BJ78&lt;&gt;"",1,0))</f>
        <v>0</v>
      </c>
      <c r="BJ75" s="42">
        <f>IF('Данные индикатора'!BL78="нет данных",1,IF('Условный расчет данных'!BK78&lt;&gt;"",1,0))</f>
        <v>0</v>
      </c>
      <c r="BK75" s="4">
        <f t="shared" si="2"/>
        <v>0</v>
      </c>
      <c r="BL75" s="44">
        <f t="shared" si="3"/>
        <v>0</v>
      </c>
    </row>
    <row r="76" spans="1:64" x14ac:dyDescent="0.25">
      <c r="A76" s="30" t="s">
        <v>129</v>
      </c>
      <c r="B76" s="42">
        <f>IF('Данные индикатора'!D79="нет данных",1,IF('Условный расчет данных'!C79&lt;&gt;"",1,0))</f>
        <v>0</v>
      </c>
      <c r="C76" s="42">
        <f>IF('Данные индикатора'!E79="нет данных",1,IF('Условный расчет данных'!D79&lt;&gt;"",1,0))</f>
        <v>0</v>
      </c>
      <c r="D76" s="42">
        <f>IF('Данные индикатора'!F79="нет данных",1,IF('Условный расчет данных'!E79&lt;&gt;"",1,0))</f>
        <v>0</v>
      </c>
      <c r="E76" s="42">
        <f>IF('Данные индикатора'!G79="нет данных",1,IF('Условный расчет данных'!F79&lt;&gt;"",1,0))</f>
        <v>0</v>
      </c>
      <c r="F76" s="42">
        <f>IF('Данные индикатора'!H79="нет данных",1,IF('Условный расчет данных'!G79&lt;&gt;"",1,0))</f>
        <v>0</v>
      </c>
      <c r="G76" s="42">
        <f>IF('Данные индикатора'!I79="нет данных",1,IF('Условный расчет данных'!H79&lt;&gt;"",1,0))</f>
        <v>0</v>
      </c>
      <c r="H76" s="42">
        <f>IF('Данные индикатора'!J79="нет данных",1,IF('Условный расчет данных'!I79&lt;&gt;"",1,0))</f>
        <v>0</v>
      </c>
      <c r="I76" s="42">
        <f>IF('Данные индикатора'!K79="нет данных",1,IF('Условный расчет данных'!J79&lt;&gt;"",1,0))</f>
        <v>0</v>
      </c>
      <c r="J76" s="42">
        <f>IF('Данные индикатора'!L79="нет данных",1,IF('Условный расчет данных'!K79&lt;&gt;"",1,0))</f>
        <v>0</v>
      </c>
      <c r="K76" s="42">
        <f>IF('Данные индикатора'!M79="нет данных",1,IF('Условный расчет данных'!L79&lt;&gt;"",1,0))</f>
        <v>0</v>
      </c>
      <c r="L76" s="42">
        <f>IF('Данные индикатора'!N79="нет данных",1,IF('Условный расчет данных'!M79&lt;&gt;"",1,0))</f>
        <v>0</v>
      </c>
      <c r="M76" s="42">
        <f>IF('Данные индикатора'!O79="нет данных",1,IF('Условный расчет данных'!N79&lt;&gt;"",1,0))</f>
        <v>0</v>
      </c>
      <c r="N76" s="42">
        <f>IF('Данные индикатора'!P79="нет данных",1,IF('Условный расчет данных'!O79&lt;&gt;"",1,0))</f>
        <v>0</v>
      </c>
      <c r="O76" s="42">
        <f>IF('Данные индикатора'!Q79="нет данных",1,IF('Условный расчет данных'!P79&lt;&gt;"",1,0))</f>
        <v>0</v>
      </c>
      <c r="P76" s="42">
        <f>IF('Данные индикатора'!R79="нет данных",1,IF('Условный расчет данных'!Q79&lt;&gt;"",1,0))</f>
        <v>0</v>
      </c>
      <c r="Q76" s="42">
        <f>IF('Данные индикатора'!S79="нет данных",1,IF('Условный расчет данных'!R79&lt;&gt;"",1,0))</f>
        <v>0</v>
      </c>
      <c r="R76" s="42">
        <f>IF('Данные индикатора'!T79="нет данных",1,IF('Условный расчет данных'!S79&lt;&gt;"",1,0))</f>
        <v>0</v>
      </c>
      <c r="S76" s="42">
        <f>IF('Данные индикатора'!U79="нет данных",1,IF('Условный расчет данных'!T79&lt;&gt;"",1,0))</f>
        <v>0</v>
      </c>
      <c r="T76" s="42">
        <f>IF('Данные индикатора'!V79="нет данных",1,IF('Условный расчет данных'!U79&lt;&gt;"",1,0))</f>
        <v>0</v>
      </c>
      <c r="U76" s="42">
        <f>IF('Данные индикатора'!W79="нет данных",1,IF('Условный расчет данных'!V79&lt;&gt;"",1,0))</f>
        <v>0</v>
      </c>
      <c r="V76" s="42">
        <f>IF('Данные индикатора'!X79="нет данных",1,IF('Условный расчет данных'!W79&lt;&gt;"",1,0))</f>
        <v>0</v>
      </c>
      <c r="W76" s="42">
        <f>IF('Данные индикатора'!Y79="нет данных",1,IF('Условный расчет данных'!X79&lt;&gt;"",1,0))</f>
        <v>0</v>
      </c>
      <c r="X76" s="42">
        <f>IF('Данные индикатора'!Z79="нет данных",1,IF('Условный расчет данных'!Y79&lt;&gt;"",1,0))</f>
        <v>0</v>
      </c>
      <c r="Y76" s="42">
        <f>IF('Данные индикатора'!AA79="нет данных",1,IF('Условный расчет данных'!Z79&lt;&gt;"",1,0))</f>
        <v>0</v>
      </c>
      <c r="Z76" s="42">
        <f>IF('Данные индикатора'!AB79="нет данных",1,IF('Условный расчет данных'!AA79&lt;&gt;"",1,0))</f>
        <v>0</v>
      </c>
      <c r="AA76" s="42">
        <f>IF('Данные индикатора'!AC79="нет данных",1,IF('Условный расчет данных'!AB79&lt;&gt;"",1,0))</f>
        <v>0</v>
      </c>
      <c r="AB76" s="42">
        <f>IF('Данные индикатора'!AD79="нет данных",1,IF('Условный расчет данных'!AC79&lt;&gt;"",1,0))</f>
        <v>0</v>
      </c>
      <c r="AC76" s="42">
        <f>IF('Данные индикатора'!AE79="нет данных",1,IF('Условный расчет данных'!AD79&lt;&gt;"",1,0))</f>
        <v>0</v>
      </c>
      <c r="AD76" s="42">
        <f>IF('Данные индикатора'!AF79="нет данных",1,IF('Условный расчет данных'!AE79&lt;&gt;"",1,0))</f>
        <v>0</v>
      </c>
      <c r="AE76" s="42">
        <f>IF('Данные индикатора'!AG79="нет данных",1,IF('Условный расчет данных'!AF79&lt;&gt;"",1,0))</f>
        <v>0</v>
      </c>
      <c r="AF76" s="42">
        <f>IF('Данные индикатора'!AH79="нет данных",1,IF('Условный расчет данных'!AG79&lt;&gt;"",1,0))</f>
        <v>0</v>
      </c>
      <c r="AG76" s="42">
        <f>IF('Данные индикатора'!AI79="нет данных",1,IF('Условный расчет данных'!AH79&lt;&gt;"",1,0))</f>
        <v>0</v>
      </c>
      <c r="AH76" s="42">
        <f>IF('Данные индикатора'!AJ79="нет данных",1,IF('Условный расчет данных'!AI79&lt;&gt;"",1,0))</f>
        <v>0</v>
      </c>
      <c r="AI76" s="42">
        <f>IF('Данные индикатора'!AK79="нет данных",1,IF('Условный расчет данных'!AJ79&lt;&gt;"",1,0))</f>
        <v>0</v>
      </c>
      <c r="AJ76" s="42">
        <f>IF('Данные индикатора'!AL79="нет данных",1,IF('Условный расчет данных'!AK79&lt;&gt;"",1,0))</f>
        <v>0</v>
      </c>
      <c r="AK76" s="42">
        <f>IF('Данные индикатора'!AM79="нет данных",1,IF('Условный расчет данных'!AL79&lt;&gt;"",1,0))</f>
        <v>0</v>
      </c>
      <c r="AL76" s="42">
        <f>IF('Данные индикатора'!AN79="нет данных",1,IF('Условный расчет данных'!AM79&lt;&gt;"",1,0))</f>
        <v>0</v>
      </c>
      <c r="AM76" s="42">
        <f>IF('Данные индикатора'!AO79="нет данных",1,IF('Условный расчет данных'!AN79&lt;&gt;"",1,0))</f>
        <v>0</v>
      </c>
      <c r="AN76" s="42">
        <f>IF('Данные индикатора'!AP79="нет данных",1,IF('Условный расчет данных'!AO79&lt;&gt;"",1,0))</f>
        <v>0</v>
      </c>
      <c r="AO76" s="42">
        <f>IF('Данные индикатора'!AQ79="нет данных",1,IF('Условный расчет данных'!AS79&lt;&gt;"",1,0))</f>
        <v>0</v>
      </c>
      <c r="AP76" s="42">
        <f>IF('Данные индикатора'!AR79="нет данных",1,IF('Условный расчет данных'!AT79&lt;&gt;"",1,0))</f>
        <v>0</v>
      </c>
      <c r="AQ76" s="42">
        <f>IF('Данные индикатора'!AS79="нет данных",1,IF('Условный расчет данных'!AU79&lt;&gt;"",1,0))</f>
        <v>0</v>
      </c>
      <c r="AR76" s="42">
        <f>IF('Данные индикатора'!AT79="нет данных",1,IF('Условный расчет данных'!AS79&lt;&gt;"",1,0))</f>
        <v>0</v>
      </c>
      <c r="AS76" s="42">
        <f>IF('Данные индикатора'!AU79="нет данных",1,IF('Условный расчет данных'!AT79&lt;&gt;"",1,0))</f>
        <v>0</v>
      </c>
      <c r="AT76" s="42">
        <f>IF('Данные индикатора'!AV79="нет данных",1,IF('Условный расчет данных'!AU79&lt;&gt;"",1,0))</f>
        <v>0</v>
      </c>
      <c r="AU76" s="42">
        <f>IF('Данные индикатора'!AW79="нет данных",1,IF('Условный расчет данных'!AV79&lt;&gt;"",1,0))</f>
        <v>0</v>
      </c>
      <c r="AV76" s="42">
        <f>IF('Данные индикатора'!AX79="нет данных",1,IF('Условный расчет данных'!AW79&lt;&gt;"",1,0))</f>
        <v>0</v>
      </c>
      <c r="AW76" s="42">
        <f>IF('Данные индикатора'!AY79="нет данных",1,IF('Условный расчет данных'!AX79&lt;&gt;"",1,0))</f>
        <v>0</v>
      </c>
      <c r="AX76" s="42">
        <f>IF('Данные индикатора'!AZ79="нет данных",1,IF('Условный расчет данных'!AY79&lt;&gt;"",1,0))</f>
        <v>0</v>
      </c>
      <c r="AY76" s="42">
        <f>IF('Данные индикатора'!BA79="нет данных",1,IF('Условный расчет данных'!AZ79&lt;&gt;"",1,0))</f>
        <v>0</v>
      </c>
      <c r="AZ76" s="42">
        <f>IF('Данные индикатора'!BB79="нет данных",1,IF('Условный расчет данных'!BA79&lt;&gt;"",1,0))</f>
        <v>0</v>
      </c>
      <c r="BA76" s="42">
        <f>IF('Данные индикатора'!BC79="нет данных",1,IF('Условный расчет данных'!BB79&lt;&gt;"",1,0))</f>
        <v>0</v>
      </c>
      <c r="BB76" s="42">
        <f>IF('Данные индикатора'!BD79="нет данных",1,IF('Условный расчет данных'!BC79&lt;&gt;"",1,0))</f>
        <v>0</v>
      </c>
      <c r="BC76" s="42">
        <f>IF('Данные индикатора'!BE79="нет данных",1,IF('Условный расчет данных'!BD79&lt;&gt;"",1,0))</f>
        <v>0</v>
      </c>
      <c r="BD76" s="42">
        <f>IF('Данные индикатора'!BF79="нет данных",1,IF('Условный расчет данных'!BE79&lt;&gt;"",1,0))</f>
        <v>0</v>
      </c>
      <c r="BE76" s="42">
        <f>IF('Данные индикатора'!BG79="нет данных",1,IF('Условный расчет данных'!BF79&lt;&gt;"",1,0))</f>
        <v>0</v>
      </c>
      <c r="BF76" s="42">
        <f>IF('Данные индикатора'!BH79="нет данных",1,IF('Условный расчет данных'!BG79&lt;&gt;"",1,0))</f>
        <v>0</v>
      </c>
      <c r="BG76" s="42">
        <f>IF('Данные индикатора'!BI79="нет данных",1,IF('Условный расчет данных'!BH79&lt;&gt;"",1,0))</f>
        <v>0</v>
      </c>
      <c r="BH76" s="42">
        <f>IF('Данные индикатора'!BJ79="нет данных",1,IF('Условный расчет данных'!BI79&lt;&gt;"",1,0))</f>
        <v>0</v>
      </c>
      <c r="BI76" s="42">
        <f>IF('Данные индикатора'!BK79="нет данных",1,IF('Условный расчет данных'!BJ79&lt;&gt;"",1,0))</f>
        <v>0</v>
      </c>
      <c r="BJ76" s="42">
        <f>IF('Данные индикатора'!BL79="нет данных",1,IF('Условный расчет данных'!BK79&lt;&gt;"",1,0))</f>
        <v>0</v>
      </c>
      <c r="BK76" s="4">
        <f t="shared" si="2"/>
        <v>0</v>
      </c>
      <c r="BL76" s="44">
        <f t="shared" si="3"/>
        <v>0</v>
      </c>
    </row>
    <row r="77" spans="1:64" x14ac:dyDescent="0.25">
      <c r="A77" s="30" t="s">
        <v>121</v>
      </c>
      <c r="B77" s="42">
        <f>IF('Данные индикатора'!D80="нет данных",1,IF('Условный расчет данных'!C80&lt;&gt;"",1,0))</f>
        <v>0</v>
      </c>
      <c r="C77" s="42">
        <f>IF('Данные индикатора'!E80="нет данных",1,IF('Условный расчет данных'!D80&lt;&gt;"",1,0))</f>
        <v>0</v>
      </c>
      <c r="D77" s="42">
        <f>IF('Данные индикатора'!F80="нет данных",1,IF('Условный расчет данных'!E80&lt;&gt;"",1,0))</f>
        <v>0</v>
      </c>
      <c r="E77" s="42">
        <f>IF('Данные индикатора'!G80="нет данных",1,IF('Условный расчет данных'!F80&lt;&gt;"",1,0))</f>
        <v>0</v>
      </c>
      <c r="F77" s="42">
        <f>IF('Данные индикатора'!H80="нет данных",1,IF('Условный расчет данных'!G80&lt;&gt;"",1,0))</f>
        <v>0</v>
      </c>
      <c r="G77" s="42">
        <f>IF('Данные индикатора'!I80="нет данных",1,IF('Условный расчет данных'!H80&lt;&gt;"",1,0))</f>
        <v>0</v>
      </c>
      <c r="H77" s="42">
        <f>IF('Данные индикатора'!J80="нет данных",1,IF('Условный расчет данных'!I80&lt;&gt;"",1,0))</f>
        <v>0</v>
      </c>
      <c r="I77" s="42">
        <f>IF('Данные индикатора'!K80="нет данных",1,IF('Условный расчет данных'!J80&lt;&gt;"",1,0))</f>
        <v>0</v>
      </c>
      <c r="J77" s="42">
        <f>IF('Данные индикатора'!L80="нет данных",1,IF('Условный расчет данных'!K80&lt;&gt;"",1,0))</f>
        <v>0</v>
      </c>
      <c r="K77" s="42">
        <f>IF('Данные индикатора'!M80="нет данных",1,IF('Условный расчет данных'!L80&lt;&gt;"",1,0))</f>
        <v>0</v>
      </c>
      <c r="L77" s="42">
        <f>IF('Данные индикатора'!N80="нет данных",1,IF('Условный расчет данных'!M80&lt;&gt;"",1,0))</f>
        <v>0</v>
      </c>
      <c r="M77" s="42">
        <f>IF('Данные индикатора'!O80="нет данных",1,IF('Условный расчет данных'!N80&lt;&gt;"",1,0))</f>
        <v>0</v>
      </c>
      <c r="N77" s="42">
        <f>IF('Данные индикатора'!P80="нет данных",1,IF('Условный расчет данных'!O80&lt;&gt;"",1,0))</f>
        <v>0</v>
      </c>
      <c r="O77" s="42">
        <f>IF('Данные индикатора'!Q80="нет данных",1,IF('Условный расчет данных'!P80&lt;&gt;"",1,0))</f>
        <v>0</v>
      </c>
      <c r="P77" s="42">
        <f>IF('Данные индикатора'!R80="нет данных",1,IF('Условный расчет данных'!Q80&lt;&gt;"",1,0))</f>
        <v>0</v>
      </c>
      <c r="Q77" s="42">
        <f>IF('Данные индикатора'!S80="нет данных",1,IF('Условный расчет данных'!R80&lt;&gt;"",1,0))</f>
        <v>0</v>
      </c>
      <c r="R77" s="42">
        <f>IF('Данные индикатора'!T80="нет данных",1,IF('Условный расчет данных'!S80&lt;&gt;"",1,0))</f>
        <v>0</v>
      </c>
      <c r="S77" s="42">
        <f>IF('Данные индикатора'!U80="нет данных",1,IF('Условный расчет данных'!T80&lt;&gt;"",1,0))</f>
        <v>0</v>
      </c>
      <c r="T77" s="42">
        <f>IF('Данные индикатора'!V80="нет данных",1,IF('Условный расчет данных'!U80&lt;&gt;"",1,0))</f>
        <v>0</v>
      </c>
      <c r="U77" s="42">
        <f>IF('Данные индикатора'!W80="нет данных",1,IF('Условный расчет данных'!V80&lt;&gt;"",1,0))</f>
        <v>0</v>
      </c>
      <c r="V77" s="42">
        <f>IF('Данные индикатора'!X80="нет данных",1,IF('Условный расчет данных'!W80&lt;&gt;"",1,0))</f>
        <v>0</v>
      </c>
      <c r="W77" s="42">
        <f>IF('Данные индикатора'!Y80="нет данных",1,IF('Условный расчет данных'!X80&lt;&gt;"",1,0))</f>
        <v>0</v>
      </c>
      <c r="X77" s="42">
        <f>IF('Данные индикатора'!Z80="нет данных",1,IF('Условный расчет данных'!Y80&lt;&gt;"",1,0))</f>
        <v>0</v>
      </c>
      <c r="Y77" s="42">
        <f>IF('Данные индикатора'!AA80="нет данных",1,IF('Условный расчет данных'!Z80&lt;&gt;"",1,0))</f>
        <v>0</v>
      </c>
      <c r="Z77" s="42">
        <f>IF('Данные индикатора'!AB80="нет данных",1,IF('Условный расчет данных'!AA80&lt;&gt;"",1,0))</f>
        <v>0</v>
      </c>
      <c r="AA77" s="42">
        <f>IF('Данные индикатора'!AC80="нет данных",1,IF('Условный расчет данных'!AB80&lt;&gt;"",1,0))</f>
        <v>0</v>
      </c>
      <c r="AB77" s="42">
        <f>IF('Данные индикатора'!AD80="нет данных",1,IF('Условный расчет данных'!AC80&lt;&gt;"",1,0))</f>
        <v>0</v>
      </c>
      <c r="AC77" s="42">
        <f>IF('Данные индикатора'!AE80="нет данных",1,IF('Условный расчет данных'!AD80&lt;&gt;"",1,0))</f>
        <v>0</v>
      </c>
      <c r="AD77" s="42">
        <f>IF('Данные индикатора'!AF80="нет данных",1,IF('Условный расчет данных'!AE80&lt;&gt;"",1,0))</f>
        <v>0</v>
      </c>
      <c r="AE77" s="42">
        <f>IF('Данные индикатора'!AG80="нет данных",1,IF('Условный расчет данных'!AF80&lt;&gt;"",1,0))</f>
        <v>0</v>
      </c>
      <c r="AF77" s="42">
        <f>IF('Данные индикатора'!AH80="нет данных",1,IF('Условный расчет данных'!AG80&lt;&gt;"",1,0))</f>
        <v>0</v>
      </c>
      <c r="AG77" s="42">
        <f>IF('Данные индикатора'!AI80="нет данных",1,IF('Условный расчет данных'!AH80&lt;&gt;"",1,0))</f>
        <v>0</v>
      </c>
      <c r="AH77" s="42">
        <f>IF('Данные индикатора'!AJ80="нет данных",1,IF('Условный расчет данных'!AI80&lt;&gt;"",1,0))</f>
        <v>0</v>
      </c>
      <c r="AI77" s="42">
        <f>IF('Данные индикатора'!AK80="нет данных",1,IF('Условный расчет данных'!AJ80&lt;&gt;"",1,0))</f>
        <v>0</v>
      </c>
      <c r="AJ77" s="42">
        <f>IF('Данные индикатора'!AL80="нет данных",1,IF('Условный расчет данных'!AK80&lt;&gt;"",1,0))</f>
        <v>0</v>
      </c>
      <c r="AK77" s="42">
        <f>IF('Данные индикатора'!AM80="нет данных",1,IF('Условный расчет данных'!AL80&lt;&gt;"",1,0))</f>
        <v>0</v>
      </c>
      <c r="AL77" s="42">
        <f>IF('Данные индикатора'!AN80="нет данных",1,IF('Условный расчет данных'!AM80&lt;&gt;"",1,0))</f>
        <v>0</v>
      </c>
      <c r="AM77" s="42">
        <f>IF('Данные индикатора'!AO80="нет данных",1,IF('Условный расчет данных'!AN80&lt;&gt;"",1,0))</f>
        <v>0</v>
      </c>
      <c r="AN77" s="42">
        <f>IF('Данные индикатора'!AP80="нет данных",1,IF('Условный расчет данных'!AO80&lt;&gt;"",1,0))</f>
        <v>0</v>
      </c>
      <c r="AO77" s="42">
        <f>IF('Данные индикатора'!AQ80="нет данных",1,IF('Условный расчет данных'!AS80&lt;&gt;"",1,0))</f>
        <v>0</v>
      </c>
      <c r="AP77" s="42">
        <f>IF('Данные индикатора'!AR80="нет данных",1,IF('Условный расчет данных'!AT80&lt;&gt;"",1,0))</f>
        <v>0</v>
      </c>
      <c r="AQ77" s="42">
        <f>IF('Данные индикатора'!AS80="нет данных",1,IF('Условный расчет данных'!AU80&lt;&gt;"",1,0))</f>
        <v>0</v>
      </c>
      <c r="AR77" s="42">
        <f>IF('Данные индикатора'!AT80="нет данных",1,IF('Условный расчет данных'!AS80&lt;&gt;"",1,0))</f>
        <v>0</v>
      </c>
      <c r="AS77" s="42">
        <f>IF('Данные индикатора'!AU80="нет данных",1,IF('Условный расчет данных'!AT80&lt;&gt;"",1,0))</f>
        <v>0</v>
      </c>
      <c r="AT77" s="42">
        <f>IF('Данные индикатора'!AV80="нет данных",1,IF('Условный расчет данных'!AU80&lt;&gt;"",1,0))</f>
        <v>0</v>
      </c>
      <c r="AU77" s="42">
        <f>IF('Данные индикатора'!AW80="нет данных",1,IF('Условный расчет данных'!AV80&lt;&gt;"",1,0))</f>
        <v>0</v>
      </c>
      <c r="AV77" s="42">
        <f>IF('Данные индикатора'!AX80="нет данных",1,IF('Условный расчет данных'!AW80&lt;&gt;"",1,0))</f>
        <v>0</v>
      </c>
      <c r="AW77" s="42">
        <f>IF('Данные индикатора'!AY80="нет данных",1,IF('Условный расчет данных'!AX80&lt;&gt;"",1,0))</f>
        <v>0</v>
      </c>
      <c r="AX77" s="42">
        <f>IF('Данные индикатора'!AZ80="нет данных",1,IF('Условный расчет данных'!AY80&lt;&gt;"",1,0))</f>
        <v>0</v>
      </c>
      <c r="AY77" s="42">
        <f>IF('Данные индикатора'!BA80="нет данных",1,IF('Условный расчет данных'!AZ80&lt;&gt;"",1,0))</f>
        <v>0</v>
      </c>
      <c r="AZ77" s="42">
        <f>IF('Данные индикатора'!BB80="нет данных",1,IF('Условный расчет данных'!BA80&lt;&gt;"",1,0))</f>
        <v>0</v>
      </c>
      <c r="BA77" s="42">
        <f>IF('Данные индикатора'!BC80="нет данных",1,IF('Условный расчет данных'!BB80&lt;&gt;"",1,0))</f>
        <v>0</v>
      </c>
      <c r="BB77" s="42">
        <f>IF('Данные индикатора'!BD80="нет данных",1,IF('Условный расчет данных'!BC80&lt;&gt;"",1,0))</f>
        <v>0</v>
      </c>
      <c r="BC77" s="42">
        <f>IF('Данные индикатора'!BE80="нет данных",1,IF('Условный расчет данных'!BD80&lt;&gt;"",1,0))</f>
        <v>0</v>
      </c>
      <c r="BD77" s="42">
        <f>IF('Данные индикатора'!BF80="нет данных",1,IF('Условный расчет данных'!BE80&lt;&gt;"",1,0))</f>
        <v>0</v>
      </c>
      <c r="BE77" s="42">
        <f>IF('Данные индикатора'!BG80="нет данных",1,IF('Условный расчет данных'!BF80&lt;&gt;"",1,0))</f>
        <v>0</v>
      </c>
      <c r="BF77" s="42">
        <f>IF('Данные индикатора'!BH80="нет данных",1,IF('Условный расчет данных'!BG80&lt;&gt;"",1,0))</f>
        <v>0</v>
      </c>
      <c r="BG77" s="42">
        <f>IF('Данные индикатора'!BI80="нет данных",1,IF('Условный расчет данных'!BH80&lt;&gt;"",1,0))</f>
        <v>0</v>
      </c>
      <c r="BH77" s="42">
        <f>IF('Данные индикатора'!BJ80="нет данных",1,IF('Условный расчет данных'!BI80&lt;&gt;"",1,0))</f>
        <v>0</v>
      </c>
      <c r="BI77" s="42">
        <f>IF('Данные индикатора'!BK80="нет данных",1,IF('Условный расчет данных'!BJ80&lt;&gt;"",1,0))</f>
        <v>0</v>
      </c>
      <c r="BJ77" s="42">
        <f>IF('Данные индикатора'!BL80="нет данных",1,IF('Условный расчет данных'!BK80&lt;&gt;"",1,0))</f>
        <v>0</v>
      </c>
      <c r="BK77" s="4">
        <f t="shared" si="2"/>
        <v>0</v>
      </c>
      <c r="BL77" s="44">
        <f t="shared" si="3"/>
        <v>0</v>
      </c>
    </row>
    <row r="78" spans="1:64" x14ac:dyDescent="0.25">
      <c r="A78" s="30" t="s">
        <v>122</v>
      </c>
      <c r="B78" s="42">
        <f>IF('Данные индикатора'!D81="нет данных",1,IF('Условный расчет данных'!C81&lt;&gt;"",1,0))</f>
        <v>0</v>
      </c>
      <c r="C78" s="42">
        <f>IF('Данные индикатора'!E81="нет данных",1,IF('Условный расчет данных'!D81&lt;&gt;"",1,0))</f>
        <v>0</v>
      </c>
      <c r="D78" s="42">
        <f>IF('Данные индикатора'!F81="нет данных",1,IF('Условный расчет данных'!E81&lt;&gt;"",1,0))</f>
        <v>0</v>
      </c>
      <c r="E78" s="42">
        <f>IF('Данные индикатора'!G81="нет данных",1,IF('Условный расчет данных'!F81&lt;&gt;"",1,0))</f>
        <v>0</v>
      </c>
      <c r="F78" s="42">
        <f>IF('Данные индикатора'!H81="нет данных",1,IF('Условный расчет данных'!G81&lt;&gt;"",1,0))</f>
        <v>0</v>
      </c>
      <c r="G78" s="42">
        <f>IF('Данные индикатора'!I81="нет данных",1,IF('Условный расчет данных'!H81&lt;&gt;"",1,0))</f>
        <v>0</v>
      </c>
      <c r="H78" s="42">
        <f>IF('Данные индикатора'!J81="нет данных",1,IF('Условный расчет данных'!I81&lt;&gt;"",1,0))</f>
        <v>0</v>
      </c>
      <c r="I78" s="42">
        <f>IF('Данные индикатора'!K81="нет данных",1,IF('Условный расчет данных'!J81&lt;&gt;"",1,0))</f>
        <v>0</v>
      </c>
      <c r="J78" s="42">
        <f>IF('Данные индикатора'!L81="нет данных",1,IF('Условный расчет данных'!K81&lt;&gt;"",1,0))</f>
        <v>0</v>
      </c>
      <c r="K78" s="42">
        <f>IF('Данные индикатора'!M81="нет данных",1,IF('Условный расчет данных'!L81&lt;&gt;"",1,0))</f>
        <v>0</v>
      </c>
      <c r="L78" s="42">
        <f>IF('Данные индикатора'!N81="нет данных",1,IF('Условный расчет данных'!M81&lt;&gt;"",1,0))</f>
        <v>0</v>
      </c>
      <c r="M78" s="42">
        <f>IF('Данные индикатора'!O81="нет данных",1,IF('Условный расчет данных'!N81&lt;&gt;"",1,0))</f>
        <v>0</v>
      </c>
      <c r="N78" s="42">
        <f>IF('Данные индикатора'!P81="нет данных",1,IF('Условный расчет данных'!O81&lt;&gt;"",1,0))</f>
        <v>0</v>
      </c>
      <c r="O78" s="42">
        <f>IF('Данные индикатора'!Q81="нет данных",1,IF('Условный расчет данных'!P81&lt;&gt;"",1,0))</f>
        <v>0</v>
      </c>
      <c r="P78" s="42">
        <f>IF('Данные индикатора'!R81="нет данных",1,IF('Условный расчет данных'!Q81&lt;&gt;"",1,0))</f>
        <v>0</v>
      </c>
      <c r="Q78" s="42">
        <f>IF('Данные индикатора'!S81="нет данных",1,IF('Условный расчет данных'!R81&lt;&gt;"",1,0))</f>
        <v>0</v>
      </c>
      <c r="R78" s="42">
        <f>IF('Данные индикатора'!T81="нет данных",1,IF('Условный расчет данных'!S81&lt;&gt;"",1,0))</f>
        <v>0</v>
      </c>
      <c r="S78" s="42">
        <f>IF('Данные индикатора'!U81="нет данных",1,IF('Условный расчет данных'!T81&lt;&gt;"",1,0))</f>
        <v>0</v>
      </c>
      <c r="T78" s="42">
        <f>IF('Данные индикатора'!V81="нет данных",1,IF('Условный расчет данных'!U81&lt;&gt;"",1,0))</f>
        <v>0</v>
      </c>
      <c r="U78" s="42">
        <f>IF('Данные индикатора'!W81="нет данных",1,IF('Условный расчет данных'!V81&lt;&gt;"",1,0))</f>
        <v>0</v>
      </c>
      <c r="V78" s="42">
        <f>IF('Данные индикатора'!X81="нет данных",1,IF('Условный расчет данных'!W81&lt;&gt;"",1,0))</f>
        <v>0</v>
      </c>
      <c r="W78" s="42">
        <f>IF('Данные индикатора'!Y81="нет данных",1,IF('Условный расчет данных'!X81&lt;&gt;"",1,0))</f>
        <v>0</v>
      </c>
      <c r="X78" s="42">
        <f>IF('Данные индикатора'!Z81="нет данных",1,IF('Условный расчет данных'!Y81&lt;&gt;"",1,0))</f>
        <v>0</v>
      </c>
      <c r="Y78" s="42">
        <f>IF('Данные индикатора'!AA81="нет данных",1,IF('Условный расчет данных'!Z81&lt;&gt;"",1,0))</f>
        <v>0</v>
      </c>
      <c r="Z78" s="42">
        <f>IF('Данные индикатора'!AB81="нет данных",1,IF('Условный расчет данных'!AA81&lt;&gt;"",1,0))</f>
        <v>0</v>
      </c>
      <c r="AA78" s="42">
        <f>IF('Данные индикатора'!AC81="нет данных",1,IF('Условный расчет данных'!AB81&lt;&gt;"",1,0))</f>
        <v>0</v>
      </c>
      <c r="AB78" s="42">
        <f>IF('Данные индикатора'!AD81="нет данных",1,IF('Условный расчет данных'!AC81&lt;&gt;"",1,0))</f>
        <v>0</v>
      </c>
      <c r="AC78" s="42">
        <f>IF('Данные индикатора'!AE81="нет данных",1,IF('Условный расчет данных'!AD81&lt;&gt;"",1,0))</f>
        <v>0</v>
      </c>
      <c r="AD78" s="42">
        <f>IF('Данные индикатора'!AF81="нет данных",1,IF('Условный расчет данных'!AE81&lt;&gt;"",1,0))</f>
        <v>0</v>
      </c>
      <c r="AE78" s="42">
        <f>IF('Данные индикатора'!AG81="нет данных",1,IF('Условный расчет данных'!AF81&lt;&gt;"",1,0))</f>
        <v>0</v>
      </c>
      <c r="AF78" s="42">
        <f>IF('Данные индикатора'!AH81="нет данных",1,IF('Условный расчет данных'!AG81&lt;&gt;"",1,0))</f>
        <v>0</v>
      </c>
      <c r="AG78" s="42">
        <f>IF('Данные индикатора'!AI81="нет данных",1,IF('Условный расчет данных'!AH81&lt;&gt;"",1,0))</f>
        <v>0</v>
      </c>
      <c r="AH78" s="42">
        <f>IF('Данные индикатора'!AJ81="нет данных",1,IF('Условный расчет данных'!AI81&lt;&gt;"",1,0))</f>
        <v>0</v>
      </c>
      <c r="AI78" s="42">
        <f>IF('Данные индикатора'!AK81="нет данных",1,IF('Условный расчет данных'!AJ81&lt;&gt;"",1,0))</f>
        <v>0</v>
      </c>
      <c r="AJ78" s="42">
        <f>IF('Данные индикатора'!AL81="нет данных",1,IF('Условный расчет данных'!AK81&lt;&gt;"",1,0))</f>
        <v>0</v>
      </c>
      <c r="AK78" s="42">
        <f>IF('Данные индикатора'!AM81="нет данных",1,IF('Условный расчет данных'!AL81&lt;&gt;"",1,0))</f>
        <v>0</v>
      </c>
      <c r="AL78" s="42">
        <f>IF('Данные индикатора'!AN81="нет данных",1,IF('Условный расчет данных'!AM81&lt;&gt;"",1,0))</f>
        <v>0</v>
      </c>
      <c r="AM78" s="42">
        <f>IF('Данные индикатора'!AO81="нет данных",1,IF('Условный расчет данных'!AN81&lt;&gt;"",1,0))</f>
        <v>0</v>
      </c>
      <c r="AN78" s="42">
        <f>IF('Данные индикатора'!AP81="нет данных",1,IF('Условный расчет данных'!AO81&lt;&gt;"",1,0))</f>
        <v>0</v>
      </c>
      <c r="AO78" s="42">
        <f>IF('Данные индикатора'!AQ81="нет данных",1,IF('Условный расчет данных'!AS81&lt;&gt;"",1,0))</f>
        <v>0</v>
      </c>
      <c r="AP78" s="42">
        <f>IF('Данные индикатора'!AR81="нет данных",1,IF('Условный расчет данных'!AT81&lt;&gt;"",1,0))</f>
        <v>0</v>
      </c>
      <c r="AQ78" s="42">
        <f>IF('Данные индикатора'!AS81="нет данных",1,IF('Условный расчет данных'!AU81&lt;&gt;"",1,0))</f>
        <v>0</v>
      </c>
      <c r="AR78" s="42">
        <f>IF('Данные индикатора'!AT81="нет данных",1,IF('Условный расчет данных'!AS81&lt;&gt;"",1,0))</f>
        <v>0</v>
      </c>
      <c r="AS78" s="42">
        <f>IF('Данные индикатора'!AU81="нет данных",1,IF('Условный расчет данных'!AT81&lt;&gt;"",1,0))</f>
        <v>0</v>
      </c>
      <c r="AT78" s="42">
        <f>IF('Данные индикатора'!AV81="нет данных",1,IF('Условный расчет данных'!AU81&lt;&gt;"",1,0))</f>
        <v>0</v>
      </c>
      <c r="AU78" s="42">
        <f>IF('Данные индикатора'!AW81="нет данных",1,IF('Условный расчет данных'!AV81&lt;&gt;"",1,0))</f>
        <v>0</v>
      </c>
      <c r="AV78" s="42">
        <f>IF('Данные индикатора'!AX81="нет данных",1,IF('Условный расчет данных'!AW81&lt;&gt;"",1,0))</f>
        <v>0</v>
      </c>
      <c r="AW78" s="42">
        <f>IF('Данные индикатора'!AY81="нет данных",1,IF('Условный расчет данных'!AX81&lt;&gt;"",1,0))</f>
        <v>0</v>
      </c>
      <c r="AX78" s="42">
        <f>IF('Данные индикатора'!AZ81="нет данных",1,IF('Условный расчет данных'!AY81&lt;&gt;"",1,0))</f>
        <v>0</v>
      </c>
      <c r="AY78" s="42">
        <f>IF('Данные индикатора'!BA81="нет данных",1,IF('Условный расчет данных'!AZ81&lt;&gt;"",1,0))</f>
        <v>0</v>
      </c>
      <c r="AZ78" s="42">
        <f>IF('Данные индикатора'!BB81="нет данных",1,IF('Условный расчет данных'!BA81&lt;&gt;"",1,0))</f>
        <v>0</v>
      </c>
      <c r="BA78" s="42">
        <f>IF('Данные индикатора'!BC81="нет данных",1,IF('Условный расчет данных'!BB81&lt;&gt;"",1,0))</f>
        <v>0</v>
      </c>
      <c r="BB78" s="42">
        <f>IF('Данные индикатора'!BD81="нет данных",1,IF('Условный расчет данных'!BC81&lt;&gt;"",1,0))</f>
        <v>0</v>
      </c>
      <c r="BC78" s="42">
        <f>IF('Данные индикатора'!BE81="нет данных",1,IF('Условный расчет данных'!BD81&lt;&gt;"",1,0))</f>
        <v>0</v>
      </c>
      <c r="BD78" s="42">
        <f>IF('Данные индикатора'!BF81="нет данных",1,IF('Условный расчет данных'!BE81&lt;&gt;"",1,0))</f>
        <v>0</v>
      </c>
      <c r="BE78" s="42">
        <f>IF('Данные индикатора'!BG81="нет данных",1,IF('Условный расчет данных'!BF81&lt;&gt;"",1,0))</f>
        <v>0</v>
      </c>
      <c r="BF78" s="42">
        <f>IF('Данные индикатора'!BH81="нет данных",1,IF('Условный расчет данных'!BG81&lt;&gt;"",1,0))</f>
        <v>0</v>
      </c>
      <c r="BG78" s="42">
        <f>IF('Данные индикатора'!BI81="нет данных",1,IF('Условный расчет данных'!BH81&lt;&gt;"",1,0))</f>
        <v>0</v>
      </c>
      <c r="BH78" s="42">
        <f>IF('Данные индикатора'!BJ81="нет данных",1,IF('Условный расчет данных'!BI81&lt;&gt;"",1,0))</f>
        <v>0</v>
      </c>
      <c r="BI78" s="42">
        <f>IF('Данные индикатора'!BK81="нет данных",1,IF('Условный расчет данных'!BJ81&lt;&gt;"",1,0))</f>
        <v>0</v>
      </c>
      <c r="BJ78" s="42">
        <f>IF('Данные индикатора'!BL81="нет данных",1,IF('Условный расчет данных'!BK81&lt;&gt;"",1,0))</f>
        <v>0</v>
      </c>
      <c r="BK78" s="4">
        <f t="shared" ref="BK78:BK84" si="4">SUM(B78:BJ78)</f>
        <v>0</v>
      </c>
      <c r="BL78" s="44">
        <f t="shared" ref="BL78:BL84" si="5">BK78/54</f>
        <v>0</v>
      </c>
    </row>
    <row r="79" spans="1:64" x14ac:dyDescent="0.25">
      <c r="A79" s="30" t="s">
        <v>120</v>
      </c>
      <c r="B79" s="42">
        <f>IF('Данные индикатора'!D82="нет данных",1,IF('Условный расчет данных'!C82&lt;&gt;"",1,0))</f>
        <v>0</v>
      </c>
      <c r="C79" s="42">
        <f>IF('Данные индикатора'!E82="нет данных",1,IF('Условный расчет данных'!D82&lt;&gt;"",1,0))</f>
        <v>0</v>
      </c>
      <c r="D79" s="42">
        <f>IF('Данные индикатора'!F82="нет данных",1,IF('Условный расчет данных'!E82&lt;&gt;"",1,0))</f>
        <v>0</v>
      </c>
      <c r="E79" s="42">
        <f>IF('Данные индикатора'!G82="нет данных",1,IF('Условный расчет данных'!F82&lt;&gt;"",1,0))</f>
        <v>0</v>
      </c>
      <c r="F79" s="42">
        <f>IF('Данные индикатора'!H82="нет данных",1,IF('Условный расчет данных'!G82&lt;&gt;"",1,0))</f>
        <v>0</v>
      </c>
      <c r="G79" s="42">
        <f>IF('Данные индикатора'!I82="нет данных",1,IF('Условный расчет данных'!H82&lt;&gt;"",1,0))</f>
        <v>0</v>
      </c>
      <c r="H79" s="42">
        <f>IF('Данные индикатора'!J82="нет данных",1,IF('Условный расчет данных'!I82&lt;&gt;"",1,0))</f>
        <v>0</v>
      </c>
      <c r="I79" s="42">
        <f>IF('Данные индикатора'!K82="нет данных",1,IF('Условный расчет данных'!J82&lt;&gt;"",1,0))</f>
        <v>0</v>
      </c>
      <c r="J79" s="42">
        <f>IF('Данные индикатора'!L82="нет данных",1,IF('Условный расчет данных'!K82&lt;&gt;"",1,0))</f>
        <v>0</v>
      </c>
      <c r="K79" s="42">
        <f>IF('Данные индикатора'!M82="нет данных",1,IF('Условный расчет данных'!L82&lt;&gt;"",1,0))</f>
        <v>0</v>
      </c>
      <c r="L79" s="42">
        <f>IF('Данные индикатора'!N82="нет данных",1,IF('Условный расчет данных'!M82&lt;&gt;"",1,0))</f>
        <v>0</v>
      </c>
      <c r="M79" s="42">
        <f>IF('Данные индикатора'!O82="нет данных",1,IF('Условный расчет данных'!N82&lt;&gt;"",1,0))</f>
        <v>0</v>
      </c>
      <c r="N79" s="42">
        <f>IF('Данные индикатора'!P82="нет данных",1,IF('Условный расчет данных'!O82&lt;&gt;"",1,0))</f>
        <v>0</v>
      </c>
      <c r="O79" s="42">
        <f>IF('Данные индикатора'!Q82="нет данных",1,IF('Условный расчет данных'!P82&lt;&gt;"",1,0))</f>
        <v>0</v>
      </c>
      <c r="P79" s="42">
        <f>IF('Данные индикатора'!R82="нет данных",1,IF('Условный расчет данных'!Q82&lt;&gt;"",1,0))</f>
        <v>0</v>
      </c>
      <c r="Q79" s="42">
        <f>IF('Данные индикатора'!S82="нет данных",1,IF('Условный расчет данных'!R82&lt;&gt;"",1,0))</f>
        <v>0</v>
      </c>
      <c r="R79" s="42">
        <f>IF('Данные индикатора'!T82="нет данных",1,IF('Условный расчет данных'!S82&lt;&gt;"",1,0))</f>
        <v>0</v>
      </c>
      <c r="S79" s="42">
        <f>IF('Данные индикатора'!U82="нет данных",1,IF('Условный расчет данных'!T82&lt;&gt;"",1,0))</f>
        <v>0</v>
      </c>
      <c r="T79" s="42">
        <f>IF('Данные индикатора'!V82="нет данных",1,IF('Условный расчет данных'!U82&lt;&gt;"",1,0))</f>
        <v>0</v>
      </c>
      <c r="U79" s="42">
        <f>IF('Данные индикатора'!W82="нет данных",1,IF('Условный расчет данных'!V82&lt;&gt;"",1,0))</f>
        <v>0</v>
      </c>
      <c r="V79" s="42">
        <f>IF('Данные индикатора'!X82="нет данных",1,IF('Условный расчет данных'!W82&lt;&gt;"",1,0))</f>
        <v>0</v>
      </c>
      <c r="W79" s="42">
        <f>IF('Данные индикатора'!Y82="нет данных",1,IF('Условный расчет данных'!X82&lt;&gt;"",1,0))</f>
        <v>0</v>
      </c>
      <c r="X79" s="42">
        <f>IF('Данные индикатора'!Z82="нет данных",1,IF('Условный расчет данных'!Y82&lt;&gt;"",1,0))</f>
        <v>0</v>
      </c>
      <c r="Y79" s="42">
        <f>IF('Данные индикатора'!AA82="нет данных",1,IF('Условный расчет данных'!Z82&lt;&gt;"",1,0))</f>
        <v>0</v>
      </c>
      <c r="Z79" s="42">
        <f>IF('Данные индикатора'!AB82="нет данных",1,IF('Условный расчет данных'!AA82&lt;&gt;"",1,0))</f>
        <v>0</v>
      </c>
      <c r="AA79" s="42">
        <f>IF('Данные индикатора'!AC82="нет данных",1,IF('Условный расчет данных'!AB82&lt;&gt;"",1,0))</f>
        <v>0</v>
      </c>
      <c r="AB79" s="42">
        <f>IF('Данные индикатора'!AD82="нет данных",1,IF('Условный расчет данных'!AC82&lt;&gt;"",1,0))</f>
        <v>0</v>
      </c>
      <c r="AC79" s="42">
        <f>IF('Данные индикатора'!AE82="нет данных",1,IF('Условный расчет данных'!AD82&lt;&gt;"",1,0))</f>
        <v>0</v>
      </c>
      <c r="AD79" s="42">
        <f>IF('Данные индикатора'!AF82="нет данных",1,IF('Условный расчет данных'!AE82&lt;&gt;"",1,0))</f>
        <v>0</v>
      </c>
      <c r="AE79" s="42">
        <f>IF('Данные индикатора'!AG82="нет данных",1,IF('Условный расчет данных'!AF82&lt;&gt;"",1,0))</f>
        <v>0</v>
      </c>
      <c r="AF79" s="42">
        <f>IF('Данные индикатора'!AH82="нет данных",1,IF('Условный расчет данных'!AG82&lt;&gt;"",1,0))</f>
        <v>0</v>
      </c>
      <c r="AG79" s="42">
        <f>IF('Данные индикатора'!AI82="нет данных",1,IF('Условный расчет данных'!AH82&lt;&gt;"",1,0))</f>
        <v>0</v>
      </c>
      <c r="AH79" s="42">
        <f>IF('Данные индикатора'!AJ82="нет данных",1,IF('Условный расчет данных'!AI82&lt;&gt;"",1,0))</f>
        <v>0</v>
      </c>
      <c r="AI79" s="42">
        <f>IF('Данные индикатора'!AK82="нет данных",1,IF('Условный расчет данных'!AJ82&lt;&gt;"",1,0))</f>
        <v>0</v>
      </c>
      <c r="AJ79" s="42">
        <f>IF('Данные индикатора'!AL82="нет данных",1,IF('Условный расчет данных'!AK82&lt;&gt;"",1,0))</f>
        <v>0</v>
      </c>
      <c r="AK79" s="42">
        <f>IF('Данные индикатора'!AM82="нет данных",1,IF('Условный расчет данных'!AL82&lt;&gt;"",1,0))</f>
        <v>0</v>
      </c>
      <c r="AL79" s="42">
        <f>IF('Данные индикатора'!AN82="нет данных",1,IF('Условный расчет данных'!AM82&lt;&gt;"",1,0))</f>
        <v>0</v>
      </c>
      <c r="AM79" s="42">
        <f>IF('Данные индикатора'!AO82="нет данных",1,IF('Условный расчет данных'!AN82&lt;&gt;"",1,0))</f>
        <v>0</v>
      </c>
      <c r="AN79" s="42">
        <f>IF('Данные индикатора'!AP82="нет данных",1,IF('Условный расчет данных'!AO82&lt;&gt;"",1,0))</f>
        <v>0</v>
      </c>
      <c r="AO79" s="42">
        <f>IF('Данные индикатора'!AQ82="нет данных",1,IF('Условный расчет данных'!AS82&lt;&gt;"",1,0))</f>
        <v>0</v>
      </c>
      <c r="AP79" s="42">
        <f>IF('Данные индикатора'!AR82="нет данных",1,IF('Условный расчет данных'!AT82&lt;&gt;"",1,0))</f>
        <v>0</v>
      </c>
      <c r="AQ79" s="42">
        <f>IF('Данные индикатора'!AS82="нет данных",1,IF('Условный расчет данных'!AU82&lt;&gt;"",1,0))</f>
        <v>0</v>
      </c>
      <c r="AR79" s="42">
        <f>IF('Данные индикатора'!AT82="нет данных",1,IF('Условный расчет данных'!AS82&lt;&gt;"",1,0))</f>
        <v>0</v>
      </c>
      <c r="AS79" s="42">
        <f>IF('Данные индикатора'!AU82="нет данных",1,IF('Условный расчет данных'!AT82&lt;&gt;"",1,0))</f>
        <v>0</v>
      </c>
      <c r="AT79" s="42">
        <f>IF('Данные индикатора'!AV82="нет данных",1,IF('Условный расчет данных'!AU82&lt;&gt;"",1,0))</f>
        <v>0</v>
      </c>
      <c r="AU79" s="42">
        <f>IF('Данные индикатора'!AW82="нет данных",1,IF('Условный расчет данных'!AV82&lt;&gt;"",1,0))</f>
        <v>0</v>
      </c>
      <c r="AV79" s="42">
        <f>IF('Данные индикатора'!AX82="нет данных",1,IF('Условный расчет данных'!AW82&lt;&gt;"",1,0))</f>
        <v>0</v>
      </c>
      <c r="AW79" s="42">
        <f>IF('Данные индикатора'!AY82="нет данных",1,IF('Условный расчет данных'!AX82&lt;&gt;"",1,0))</f>
        <v>0</v>
      </c>
      <c r="AX79" s="42">
        <f>IF('Данные индикатора'!AZ82="нет данных",1,IF('Условный расчет данных'!AY82&lt;&gt;"",1,0))</f>
        <v>0</v>
      </c>
      <c r="AY79" s="42">
        <f>IF('Данные индикатора'!BA82="нет данных",1,IF('Условный расчет данных'!AZ82&lt;&gt;"",1,0))</f>
        <v>0</v>
      </c>
      <c r="AZ79" s="42">
        <f>IF('Данные индикатора'!BB82="нет данных",1,IF('Условный расчет данных'!BA82&lt;&gt;"",1,0))</f>
        <v>0</v>
      </c>
      <c r="BA79" s="42">
        <f>IF('Данные индикатора'!BC82="нет данных",1,IF('Условный расчет данных'!BB82&lt;&gt;"",1,0))</f>
        <v>0</v>
      </c>
      <c r="BB79" s="42">
        <f>IF('Данные индикатора'!BD82="нет данных",1,IF('Условный расчет данных'!BC82&lt;&gt;"",1,0))</f>
        <v>0</v>
      </c>
      <c r="BC79" s="42">
        <f>IF('Данные индикатора'!BE82="нет данных",1,IF('Условный расчет данных'!BD82&lt;&gt;"",1,0))</f>
        <v>0</v>
      </c>
      <c r="BD79" s="42">
        <f>IF('Данные индикатора'!BF82="нет данных",1,IF('Условный расчет данных'!BE82&lt;&gt;"",1,0))</f>
        <v>0</v>
      </c>
      <c r="BE79" s="42">
        <f>IF('Данные индикатора'!BG82="нет данных",1,IF('Условный расчет данных'!BF82&lt;&gt;"",1,0))</f>
        <v>0</v>
      </c>
      <c r="BF79" s="42">
        <f>IF('Данные индикатора'!BH82="нет данных",1,IF('Условный расчет данных'!BG82&lt;&gt;"",1,0))</f>
        <v>0</v>
      </c>
      <c r="BG79" s="42">
        <f>IF('Данные индикатора'!BI82="нет данных",1,IF('Условный расчет данных'!BH82&lt;&gt;"",1,0))</f>
        <v>0</v>
      </c>
      <c r="BH79" s="42">
        <f>IF('Данные индикатора'!BJ82="нет данных",1,IF('Условный расчет данных'!BI82&lt;&gt;"",1,0))</f>
        <v>0</v>
      </c>
      <c r="BI79" s="42">
        <f>IF('Данные индикатора'!BK82="нет данных",1,IF('Условный расчет данных'!BJ82&lt;&gt;"",1,0))</f>
        <v>0</v>
      </c>
      <c r="BJ79" s="42">
        <f>IF('Данные индикатора'!BL82="нет данных",1,IF('Условный расчет данных'!BK82&lt;&gt;"",1,0))</f>
        <v>0</v>
      </c>
      <c r="BK79" s="4">
        <f t="shared" si="4"/>
        <v>0</v>
      </c>
      <c r="BL79" s="44">
        <f t="shared" si="5"/>
        <v>0</v>
      </c>
    </row>
    <row r="80" spans="1:64" x14ac:dyDescent="0.25">
      <c r="A80" s="30" t="s">
        <v>124</v>
      </c>
      <c r="B80" s="42">
        <f>IF('Данные индикатора'!D83="нет данных",1,IF('Условный расчет данных'!C83&lt;&gt;"",1,0))</f>
        <v>0</v>
      </c>
      <c r="C80" s="42">
        <f>IF('Данные индикатора'!E83="нет данных",1,IF('Условный расчет данных'!D83&lt;&gt;"",1,0))</f>
        <v>0</v>
      </c>
      <c r="D80" s="42">
        <f>IF('Данные индикатора'!F83="нет данных",1,IF('Условный расчет данных'!E83&lt;&gt;"",1,0))</f>
        <v>0</v>
      </c>
      <c r="E80" s="42">
        <f>IF('Данные индикатора'!G83="нет данных",1,IF('Условный расчет данных'!F83&lt;&gt;"",1,0))</f>
        <v>0</v>
      </c>
      <c r="F80" s="42">
        <f>IF('Данные индикатора'!H83="нет данных",1,IF('Условный расчет данных'!G83&lt;&gt;"",1,0))</f>
        <v>0</v>
      </c>
      <c r="G80" s="42">
        <f>IF('Данные индикатора'!I83="нет данных",1,IF('Условный расчет данных'!H83&lt;&gt;"",1,0))</f>
        <v>0</v>
      </c>
      <c r="H80" s="42">
        <f>IF('Данные индикатора'!J83="нет данных",1,IF('Условный расчет данных'!I83&lt;&gt;"",1,0))</f>
        <v>0</v>
      </c>
      <c r="I80" s="42">
        <f>IF('Данные индикатора'!K83="нет данных",1,IF('Условный расчет данных'!J83&lt;&gt;"",1,0))</f>
        <v>0</v>
      </c>
      <c r="J80" s="42">
        <f>IF('Данные индикатора'!L83="нет данных",1,IF('Условный расчет данных'!K83&lt;&gt;"",1,0))</f>
        <v>0</v>
      </c>
      <c r="K80" s="42">
        <f>IF('Данные индикатора'!M83="нет данных",1,IF('Условный расчет данных'!L83&lt;&gt;"",1,0))</f>
        <v>0</v>
      </c>
      <c r="L80" s="42">
        <f>IF('Данные индикатора'!N83="нет данных",1,IF('Условный расчет данных'!M83&lt;&gt;"",1,0))</f>
        <v>0</v>
      </c>
      <c r="M80" s="42">
        <f>IF('Данные индикатора'!O83="нет данных",1,IF('Условный расчет данных'!N83&lt;&gt;"",1,0))</f>
        <v>0</v>
      </c>
      <c r="N80" s="42">
        <f>IF('Данные индикатора'!P83="нет данных",1,IF('Условный расчет данных'!O83&lt;&gt;"",1,0))</f>
        <v>0</v>
      </c>
      <c r="O80" s="42">
        <f>IF('Данные индикатора'!Q83="нет данных",1,IF('Условный расчет данных'!P83&lt;&gt;"",1,0))</f>
        <v>0</v>
      </c>
      <c r="P80" s="42">
        <f>IF('Данные индикатора'!R83="нет данных",1,IF('Условный расчет данных'!Q83&lt;&gt;"",1,0))</f>
        <v>0</v>
      </c>
      <c r="Q80" s="42">
        <f>IF('Данные индикатора'!S83="нет данных",1,IF('Условный расчет данных'!R83&lt;&gt;"",1,0))</f>
        <v>0</v>
      </c>
      <c r="R80" s="42">
        <f>IF('Данные индикатора'!T83="нет данных",1,IF('Условный расчет данных'!S83&lt;&gt;"",1,0))</f>
        <v>0</v>
      </c>
      <c r="S80" s="42">
        <f>IF('Данные индикатора'!U83="нет данных",1,IF('Условный расчет данных'!T83&lt;&gt;"",1,0))</f>
        <v>0</v>
      </c>
      <c r="T80" s="42">
        <f>IF('Данные индикатора'!V83="нет данных",1,IF('Условный расчет данных'!U83&lt;&gt;"",1,0))</f>
        <v>0</v>
      </c>
      <c r="U80" s="42">
        <f>IF('Данные индикатора'!W83="нет данных",1,IF('Условный расчет данных'!V83&lt;&gt;"",1,0))</f>
        <v>0</v>
      </c>
      <c r="V80" s="42">
        <f>IF('Данные индикатора'!X83="нет данных",1,IF('Условный расчет данных'!W83&lt;&gt;"",1,0))</f>
        <v>0</v>
      </c>
      <c r="W80" s="42">
        <f>IF('Данные индикатора'!Y83="нет данных",1,IF('Условный расчет данных'!X83&lt;&gt;"",1,0))</f>
        <v>0</v>
      </c>
      <c r="X80" s="42">
        <f>IF('Данные индикатора'!Z83="нет данных",1,IF('Условный расчет данных'!Y83&lt;&gt;"",1,0))</f>
        <v>0</v>
      </c>
      <c r="Y80" s="42">
        <f>IF('Данные индикатора'!AA83="нет данных",1,IF('Условный расчет данных'!Z83&lt;&gt;"",1,0))</f>
        <v>0</v>
      </c>
      <c r="Z80" s="42">
        <f>IF('Данные индикатора'!AB83="нет данных",1,IF('Условный расчет данных'!AA83&lt;&gt;"",1,0))</f>
        <v>0</v>
      </c>
      <c r="AA80" s="42">
        <f>IF('Данные индикатора'!AC83="нет данных",1,IF('Условный расчет данных'!AB83&lt;&gt;"",1,0))</f>
        <v>0</v>
      </c>
      <c r="AB80" s="42">
        <f>IF('Данные индикатора'!AD83="нет данных",1,IF('Условный расчет данных'!AC83&lt;&gt;"",1,0))</f>
        <v>0</v>
      </c>
      <c r="AC80" s="42">
        <f>IF('Данные индикатора'!AE83="нет данных",1,IF('Условный расчет данных'!AD83&lt;&gt;"",1,0))</f>
        <v>0</v>
      </c>
      <c r="AD80" s="42">
        <f>IF('Данные индикатора'!AF83="нет данных",1,IF('Условный расчет данных'!AE83&lt;&gt;"",1,0))</f>
        <v>0</v>
      </c>
      <c r="AE80" s="42">
        <f>IF('Данные индикатора'!AG83="нет данных",1,IF('Условный расчет данных'!AF83&lt;&gt;"",1,0))</f>
        <v>0</v>
      </c>
      <c r="AF80" s="42">
        <f>IF('Данные индикатора'!AH83="нет данных",1,IF('Условный расчет данных'!AG83&lt;&gt;"",1,0))</f>
        <v>0</v>
      </c>
      <c r="AG80" s="42">
        <f>IF('Данные индикатора'!AI83="нет данных",1,IF('Условный расчет данных'!AH83&lt;&gt;"",1,0))</f>
        <v>0</v>
      </c>
      <c r="AH80" s="42">
        <f>IF('Данные индикатора'!AJ83="нет данных",1,IF('Условный расчет данных'!AI83&lt;&gt;"",1,0))</f>
        <v>0</v>
      </c>
      <c r="AI80" s="42">
        <f>IF('Данные индикатора'!AK83="нет данных",1,IF('Условный расчет данных'!AJ83&lt;&gt;"",1,0))</f>
        <v>0</v>
      </c>
      <c r="AJ80" s="42">
        <f>IF('Данные индикатора'!AL83="нет данных",1,IF('Условный расчет данных'!AK83&lt;&gt;"",1,0))</f>
        <v>0</v>
      </c>
      <c r="AK80" s="42">
        <f>IF('Данные индикатора'!AM83="нет данных",1,IF('Условный расчет данных'!AL83&lt;&gt;"",1,0))</f>
        <v>0</v>
      </c>
      <c r="AL80" s="42">
        <f>IF('Данные индикатора'!AN83="нет данных",1,IF('Условный расчет данных'!AM83&lt;&gt;"",1,0))</f>
        <v>0</v>
      </c>
      <c r="AM80" s="42">
        <f>IF('Данные индикатора'!AO83="нет данных",1,IF('Условный расчет данных'!AN83&lt;&gt;"",1,0))</f>
        <v>0</v>
      </c>
      <c r="AN80" s="42">
        <f>IF('Данные индикатора'!AP83="нет данных",1,IF('Условный расчет данных'!AO83&lt;&gt;"",1,0))</f>
        <v>0</v>
      </c>
      <c r="AO80" s="42">
        <f>IF('Данные индикатора'!AQ83="нет данных",1,IF('Условный расчет данных'!AS83&lt;&gt;"",1,0))</f>
        <v>0</v>
      </c>
      <c r="AP80" s="42">
        <f>IF('Данные индикатора'!AR83="нет данных",1,IF('Условный расчет данных'!AT83&lt;&gt;"",1,0))</f>
        <v>0</v>
      </c>
      <c r="AQ80" s="42">
        <f>IF('Данные индикатора'!AS83="нет данных",1,IF('Условный расчет данных'!AU83&lt;&gt;"",1,0))</f>
        <v>0</v>
      </c>
      <c r="AR80" s="42">
        <f>IF('Данные индикатора'!AT83="нет данных",1,IF('Условный расчет данных'!AS83&lt;&gt;"",1,0))</f>
        <v>0</v>
      </c>
      <c r="AS80" s="42">
        <f>IF('Данные индикатора'!AU83="нет данных",1,IF('Условный расчет данных'!AT83&lt;&gt;"",1,0))</f>
        <v>0</v>
      </c>
      <c r="AT80" s="42">
        <f>IF('Данные индикатора'!AV83="нет данных",1,IF('Условный расчет данных'!AU83&lt;&gt;"",1,0))</f>
        <v>0</v>
      </c>
      <c r="AU80" s="42">
        <f>IF('Данные индикатора'!AW83="нет данных",1,IF('Условный расчет данных'!AV83&lt;&gt;"",1,0))</f>
        <v>0</v>
      </c>
      <c r="AV80" s="42">
        <f>IF('Данные индикатора'!AX83="нет данных",1,IF('Условный расчет данных'!AW83&lt;&gt;"",1,0))</f>
        <v>0</v>
      </c>
      <c r="AW80" s="42">
        <f>IF('Данные индикатора'!AY83="нет данных",1,IF('Условный расчет данных'!AX83&lt;&gt;"",1,0))</f>
        <v>0</v>
      </c>
      <c r="AX80" s="42">
        <f>IF('Данные индикатора'!AZ83="нет данных",1,IF('Условный расчет данных'!AY83&lt;&gt;"",1,0))</f>
        <v>0</v>
      </c>
      <c r="AY80" s="42">
        <f>IF('Данные индикатора'!BA83="нет данных",1,IF('Условный расчет данных'!AZ83&lt;&gt;"",1,0))</f>
        <v>0</v>
      </c>
      <c r="AZ80" s="42">
        <f>IF('Данные индикатора'!BB83="нет данных",1,IF('Условный расчет данных'!BA83&lt;&gt;"",1,0))</f>
        <v>0</v>
      </c>
      <c r="BA80" s="42">
        <f>IF('Данные индикатора'!BC83="нет данных",1,IF('Условный расчет данных'!BB83&lt;&gt;"",1,0))</f>
        <v>0</v>
      </c>
      <c r="BB80" s="42">
        <f>IF('Данные индикатора'!BD83="нет данных",1,IF('Условный расчет данных'!BC83&lt;&gt;"",1,0))</f>
        <v>0</v>
      </c>
      <c r="BC80" s="42">
        <f>IF('Данные индикатора'!BE83="нет данных",1,IF('Условный расчет данных'!BD83&lt;&gt;"",1,0))</f>
        <v>0</v>
      </c>
      <c r="BD80" s="42">
        <f>IF('Данные индикатора'!BF83="нет данных",1,IF('Условный расчет данных'!BE83&lt;&gt;"",1,0))</f>
        <v>0</v>
      </c>
      <c r="BE80" s="42">
        <f>IF('Данные индикатора'!BG83="нет данных",1,IF('Условный расчет данных'!BF83&lt;&gt;"",1,0))</f>
        <v>0</v>
      </c>
      <c r="BF80" s="42">
        <f>IF('Данные индикатора'!BH83="нет данных",1,IF('Условный расчет данных'!BG83&lt;&gt;"",1,0))</f>
        <v>0</v>
      </c>
      <c r="BG80" s="42">
        <f>IF('Данные индикатора'!BI83="нет данных",1,IF('Условный расчет данных'!BH83&lt;&gt;"",1,0))</f>
        <v>0</v>
      </c>
      <c r="BH80" s="42">
        <f>IF('Данные индикатора'!BJ83="нет данных",1,IF('Условный расчет данных'!BI83&lt;&gt;"",1,0))</f>
        <v>0</v>
      </c>
      <c r="BI80" s="42">
        <f>IF('Данные индикатора'!BK83="нет данных",1,IF('Условный расчет данных'!BJ83&lt;&gt;"",1,0))</f>
        <v>0</v>
      </c>
      <c r="BJ80" s="42">
        <f>IF('Данные индикатора'!BL83="нет данных",1,IF('Условный расчет данных'!BK83&lt;&gt;"",1,0))</f>
        <v>0</v>
      </c>
      <c r="BK80" s="4">
        <f t="shared" si="4"/>
        <v>0</v>
      </c>
      <c r="BL80" s="44">
        <f t="shared" si="5"/>
        <v>0</v>
      </c>
    </row>
    <row r="81" spans="1:64" x14ac:dyDescent="0.25">
      <c r="A81" s="30" t="s">
        <v>126</v>
      </c>
      <c r="B81" s="42">
        <f>IF('Данные индикатора'!D84="нет данных",1,IF('Условный расчет данных'!C84&lt;&gt;"",1,0))</f>
        <v>0</v>
      </c>
      <c r="C81" s="42">
        <f>IF('Данные индикатора'!E84="нет данных",1,IF('Условный расчет данных'!D84&lt;&gt;"",1,0))</f>
        <v>0</v>
      </c>
      <c r="D81" s="42">
        <f>IF('Данные индикатора'!F84="нет данных",1,IF('Условный расчет данных'!E84&lt;&gt;"",1,0))</f>
        <v>0</v>
      </c>
      <c r="E81" s="42">
        <f>IF('Данные индикатора'!G84="нет данных",1,IF('Условный расчет данных'!F84&lt;&gt;"",1,0))</f>
        <v>0</v>
      </c>
      <c r="F81" s="42">
        <f>IF('Данные индикатора'!H84="нет данных",1,IF('Условный расчет данных'!G84&lt;&gt;"",1,0))</f>
        <v>0</v>
      </c>
      <c r="G81" s="42">
        <f>IF('Данные индикатора'!I84="нет данных",1,IF('Условный расчет данных'!H84&lt;&gt;"",1,0))</f>
        <v>0</v>
      </c>
      <c r="H81" s="42">
        <f>IF('Данные индикатора'!J84="нет данных",1,IF('Условный расчет данных'!I84&lt;&gt;"",1,0))</f>
        <v>0</v>
      </c>
      <c r="I81" s="42">
        <f>IF('Данные индикатора'!K84="нет данных",1,IF('Условный расчет данных'!J84&lt;&gt;"",1,0))</f>
        <v>0</v>
      </c>
      <c r="J81" s="42">
        <f>IF('Данные индикатора'!L84="нет данных",1,IF('Условный расчет данных'!K84&lt;&gt;"",1,0))</f>
        <v>0</v>
      </c>
      <c r="K81" s="42">
        <f>IF('Данные индикатора'!M84="нет данных",1,IF('Условный расчет данных'!L84&lt;&gt;"",1,0))</f>
        <v>0</v>
      </c>
      <c r="L81" s="42">
        <f>IF('Данные индикатора'!N84="нет данных",1,IF('Условный расчет данных'!M84&lt;&gt;"",1,0))</f>
        <v>0</v>
      </c>
      <c r="M81" s="42">
        <f>IF('Данные индикатора'!O84="нет данных",1,IF('Условный расчет данных'!N84&lt;&gt;"",1,0))</f>
        <v>0</v>
      </c>
      <c r="N81" s="42">
        <f>IF('Данные индикатора'!P84="нет данных",1,IF('Условный расчет данных'!O84&lt;&gt;"",1,0))</f>
        <v>0</v>
      </c>
      <c r="O81" s="42">
        <f>IF('Данные индикатора'!Q84="нет данных",1,IF('Условный расчет данных'!P84&lt;&gt;"",1,0))</f>
        <v>0</v>
      </c>
      <c r="P81" s="42">
        <f>IF('Данные индикатора'!R84="нет данных",1,IF('Условный расчет данных'!Q84&lt;&gt;"",1,0))</f>
        <v>0</v>
      </c>
      <c r="Q81" s="42">
        <f>IF('Данные индикатора'!S84="нет данных",1,IF('Условный расчет данных'!R84&lt;&gt;"",1,0))</f>
        <v>0</v>
      </c>
      <c r="R81" s="42">
        <f>IF('Данные индикатора'!T84="нет данных",1,IF('Условный расчет данных'!S84&lt;&gt;"",1,0))</f>
        <v>0</v>
      </c>
      <c r="S81" s="42">
        <f>IF('Данные индикатора'!U84="нет данных",1,IF('Условный расчет данных'!T84&lt;&gt;"",1,0))</f>
        <v>0</v>
      </c>
      <c r="T81" s="42">
        <f>IF('Данные индикатора'!V84="нет данных",1,IF('Условный расчет данных'!U84&lt;&gt;"",1,0))</f>
        <v>0</v>
      </c>
      <c r="U81" s="42">
        <f>IF('Данные индикатора'!W84="нет данных",1,IF('Условный расчет данных'!V84&lt;&gt;"",1,0))</f>
        <v>0</v>
      </c>
      <c r="V81" s="42">
        <f>IF('Данные индикатора'!X84="нет данных",1,IF('Условный расчет данных'!W84&lt;&gt;"",1,0))</f>
        <v>0</v>
      </c>
      <c r="W81" s="42">
        <f>IF('Данные индикатора'!Y84="нет данных",1,IF('Условный расчет данных'!X84&lt;&gt;"",1,0))</f>
        <v>0</v>
      </c>
      <c r="X81" s="42">
        <f>IF('Данные индикатора'!Z84="нет данных",1,IF('Условный расчет данных'!Y84&lt;&gt;"",1,0))</f>
        <v>0</v>
      </c>
      <c r="Y81" s="42">
        <f>IF('Данные индикатора'!AA84="нет данных",1,IF('Условный расчет данных'!Z84&lt;&gt;"",1,0))</f>
        <v>0</v>
      </c>
      <c r="Z81" s="42">
        <f>IF('Данные индикатора'!AB84="нет данных",1,IF('Условный расчет данных'!AA84&lt;&gt;"",1,0))</f>
        <v>0</v>
      </c>
      <c r="AA81" s="42">
        <f>IF('Данные индикатора'!AC84="нет данных",1,IF('Условный расчет данных'!AB84&lt;&gt;"",1,0))</f>
        <v>0</v>
      </c>
      <c r="AB81" s="42">
        <f>IF('Данные индикатора'!AD84="нет данных",1,IF('Условный расчет данных'!AC84&lt;&gt;"",1,0))</f>
        <v>0</v>
      </c>
      <c r="AC81" s="42">
        <f>IF('Данные индикатора'!AE84="нет данных",1,IF('Условный расчет данных'!AD84&lt;&gt;"",1,0))</f>
        <v>0</v>
      </c>
      <c r="AD81" s="42">
        <f>IF('Данные индикатора'!AF84="нет данных",1,IF('Условный расчет данных'!AE84&lt;&gt;"",1,0))</f>
        <v>0</v>
      </c>
      <c r="AE81" s="42">
        <f>IF('Данные индикатора'!AG84="нет данных",1,IF('Условный расчет данных'!AF84&lt;&gt;"",1,0))</f>
        <v>0</v>
      </c>
      <c r="AF81" s="42">
        <f>IF('Данные индикатора'!AH84="нет данных",1,IF('Условный расчет данных'!AG84&lt;&gt;"",1,0))</f>
        <v>0</v>
      </c>
      <c r="AG81" s="42">
        <f>IF('Данные индикатора'!AI84="нет данных",1,IF('Условный расчет данных'!AH84&lt;&gt;"",1,0))</f>
        <v>0</v>
      </c>
      <c r="AH81" s="42">
        <f>IF('Данные индикатора'!AJ84="нет данных",1,IF('Условный расчет данных'!AI84&lt;&gt;"",1,0))</f>
        <v>0</v>
      </c>
      <c r="AI81" s="42">
        <f>IF('Данные индикатора'!AK84="нет данных",1,IF('Условный расчет данных'!AJ84&lt;&gt;"",1,0))</f>
        <v>0</v>
      </c>
      <c r="AJ81" s="42">
        <f>IF('Данные индикатора'!AL84="нет данных",1,IF('Условный расчет данных'!AK84&lt;&gt;"",1,0))</f>
        <v>0</v>
      </c>
      <c r="AK81" s="42">
        <f>IF('Данные индикатора'!AM84="нет данных",1,IF('Условный расчет данных'!AL84&lt;&gt;"",1,0))</f>
        <v>0</v>
      </c>
      <c r="AL81" s="42">
        <f>IF('Данные индикатора'!AN84="нет данных",1,IF('Условный расчет данных'!AM84&lt;&gt;"",1,0))</f>
        <v>0</v>
      </c>
      <c r="AM81" s="42">
        <f>IF('Данные индикатора'!AO84="нет данных",1,IF('Условный расчет данных'!AN84&lt;&gt;"",1,0))</f>
        <v>0</v>
      </c>
      <c r="AN81" s="42">
        <f>IF('Данные индикатора'!AP84="нет данных",1,IF('Условный расчет данных'!AO84&lt;&gt;"",1,0))</f>
        <v>0</v>
      </c>
      <c r="AO81" s="42">
        <f>IF('Данные индикатора'!AQ84="нет данных",1,IF('Условный расчет данных'!AS84&lt;&gt;"",1,0))</f>
        <v>0</v>
      </c>
      <c r="AP81" s="42">
        <f>IF('Данные индикатора'!AR84="нет данных",1,IF('Условный расчет данных'!AT84&lt;&gt;"",1,0))</f>
        <v>0</v>
      </c>
      <c r="AQ81" s="42">
        <f>IF('Данные индикатора'!AS84="нет данных",1,IF('Условный расчет данных'!AU84&lt;&gt;"",1,0))</f>
        <v>0</v>
      </c>
      <c r="AR81" s="42">
        <f>IF('Данные индикатора'!AT84="нет данных",1,IF('Условный расчет данных'!AS84&lt;&gt;"",1,0))</f>
        <v>0</v>
      </c>
      <c r="AS81" s="42">
        <f>IF('Данные индикатора'!AU84="нет данных",1,IF('Условный расчет данных'!AT84&lt;&gt;"",1,0))</f>
        <v>0</v>
      </c>
      <c r="AT81" s="42">
        <f>IF('Данные индикатора'!AV84="нет данных",1,IF('Условный расчет данных'!AU84&lt;&gt;"",1,0))</f>
        <v>0</v>
      </c>
      <c r="AU81" s="42">
        <f>IF('Данные индикатора'!AW84="нет данных",1,IF('Условный расчет данных'!AV84&lt;&gt;"",1,0))</f>
        <v>0</v>
      </c>
      <c r="AV81" s="42">
        <f>IF('Данные индикатора'!AX84="нет данных",1,IF('Условный расчет данных'!AW84&lt;&gt;"",1,0))</f>
        <v>0</v>
      </c>
      <c r="AW81" s="42">
        <f>IF('Данные индикатора'!AY84="нет данных",1,IF('Условный расчет данных'!AX84&lt;&gt;"",1,0))</f>
        <v>0</v>
      </c>
      <c r="AX81" s="42">
        <f>IF('Данные индикатора'!AZ84="нет данных",1,IF('Условный расчет данных'!AY84&lt;&gt;"",1,0))</f>
        <v>0</v>
      </c>
      <c r="AY81" s="42">
        <f>IF('Данные индикатора'!BA84="нет данных",1,IF('Условный расчет данных'!AZ84&lt;&gt;"",1,0))</f>
        <v>0</v>
      </c>
      <c r="AZ81" s="42">
        <f>IF('Данные индикатора'!BB84="нет данных",1,IF('Условный расчет данных'!BA84&lt;&gt;"",1,0))</f>
        <v>0</v>
      </c>
      <c r="BA81" s="42">
        <f>IF('Данные индикатора'!BC84="нет данных",1,IF('Условный расчет данных'!BB84&lt;&gt;"",1,0))</f>
        <v>0</v>
      </c>
      <c r="BB81" s="42">
        <f>IF('Данные индикатора'!BD84="нет данных",1,IF('Условный расчет данных'!BC84&lt;&gt;"",1,0))</f>
        <v>0</v>
      </c>
      <c r="BC81" s="42">
        <f>IF('Данные индикатора'!BE84="нет данных",1,IF('Условный расчет данных'!BD84&lt;&gt;"",1,0))</f>
        <v>0</v>
      </c>
      <c r="BD81" s="42">
        <f>IF('Данные индикатора'!BF84="нет данных",1,IF('Условный расчет данных'!BE84&lt;&gt;"",1,0))</f>
        <v>0</v>
      </c>
      <c r="BE81" s="42">
        <f>IF('Данные индикатора'!BG84="нет данных",1,IF('Условный расчет данных'!BF84&lt;&gt;"",1,0))</f>
        <v>0</v>
      </c>
      <c r="BF81" s="42">
        <f>IF('Данные индикатора'!BH84="нет данных",1,IF('Условный расчет данных'!BG84&lt;&gt;"",1,0))</f>
        <v>0</v>
      </c>
      <c r="BG81" s="42">
        <f>IF('Данные индикатора'!BI84="нет данных",1,IF('Условный расчет данных'!BH84&lt;&gt;"",1,0))</f>
        <v>0</v>
      </c>
      <c r="BH81" s="42">
        <f>IF('Данные индикатора'!BJ84="нет данных",1,IF('Условный расчет данных'!BI84&lt;&gt;"",1,0))</f>
        <v>0</v>
      </c>
      <c r="BI81" s="42">
        <f>IF('Данные индикатора'!BK84="нет данных",1,IF('Условный расчет данных'!BJ84&lt;&gt;"",1,0))</f>
        <v>0</v>
      </c>
      <c r="BJ81" s="42">
        <f>IF('Данные индикатора'!BL84="нет данных",1,IF('Условный расчет данных'!BK84&lt;&gt;"",1,0))</f>
        <v>0</v>
      </c>
      <c r="BK81" s="4">
        <f t="shared" si="4"/>
        <v>0</v>
      </c>
      <c r="BL81" s="44">
        <f t="shared" si="5"/>
        <v>0</v>
      </c>
    </row>
    <row r="82" spans="1:64" x14ac:dyDescent="0.25">
      <c r="A82" s="30" t="s">
        <v>125</v>
      </c>
      <c r="B82" s="42">
        <f>IF('Данные индикатора'!D85="нет данных",1,IF('Условный расчет данных'!C85&lt;&gt;"",1,0))</f>
        <v>0</v>
      </c>
      <c r="C82" s="42">
        <f>IF('Данные индикатора'!E85="нет данных",1,IF('Условный расчет данных'!D85&lt;&gt;"",1,0))</f>
        <v>0</v>
      </c>
      <c r="D82" s="42">
        <f>IF('Данные индикатора'!F85="нет данных",1,IF('Условный расчет данных'!E85&lt;&gt;"",1,0))</f>
        <v>0</v>
      </c>
      <c r="E82" s="42">
        <f>IF('Данные индикатора'!G85="нет данных",1,IF('Условный расчет данных'!F85&lt;&gt;"",1,0))</f>
        <v>0</v>
      </c>
      <c r="F82" s="42">
        <f>IF('Данные индикатора'!H85="нет данных",1,IF('Условный расчет данных'!G85&lt;&gt;"",1,0))</f>
        <v>0</v>
      </c>
      <c r="G82" s="42">
        <f>IF('Данные индикатора'!I85="нет данных",1,IF('Условный расчет данных'!H85&lt;&gt;"",1,0))</f>
        <v>0</v>
      </c>
      <c r="H82" s="42">
        <f>IF('Данные индикатора'!J85="нет данных",1,IF('Условный расчет данных'!I85&lt;&gt;"",1,0))</f>
        <v>0</v>
      </c>
      <c r="I82" s="42">
        <f>IF('Данные индикатора'!K85="нет данных",1,IF('Условный расчет данных'!J85&lt;&gt;"",1,0))</f>
        <v>0</v>
      </c>
      <c r="J82" s="42">
        <f>IF('Данные индикатора'!L85="нет данных",1,IF('Условный расчет данных'!K85&lt;&gt;"",1,0))</f>
        <v>0</v>
      </c>
      <c r="K82" s="42">
        <f>IF('Данные индикатора'!M85="нет данных",1,IF('Условный расчет данных'!L85&lt;&gt;"",1,0))</f>
        <v>0</v>
      </c>
      <c r="L82" s="42">
        <f>IF('Данные индикатора'!N85="нет данных",1,IF('Условный расчет данных'!M85&lt;&gt;"",1,0))</f>
        <v>0</v>
      </c>
      <c r="M82" s="42">
        <f>IF('Данные индикатора'!O85="нет данных",1,IF('Условный расчет данных'!N85&lt;&gt;"",1,0))</f>
        <v>0</v>
      </c>
      <c r="N82" s="42">
        <f>IF('Данные индикатора'!P85="нет данных",1,IF('Условный расчет данных'!O85&lt;&gt;"",1,0))</f>
        <v>0</v>
      </c>
      <c r="O82" s="42">
        <f>IF('Данные индикатора'!Q85="нет данных",1,IF('Условный расчет данных'!P85&lt;&gt;"",1,0))</f>
        <v>0</v>
      </c>
      <c r="P82" s="42">
        <f>IF('Данные индикатора'!R85="нет данных",1,IF('Условный расчет данных'!Q85&lt;&gt;"",1,0))</f>
        <v>0</v>
      </c>
      <c r="Q82" s="42">
        <f>IF('Данные индикатора'!S85="нет данных",1,IF('Условный расчет данных'!R85&lt;&gt;"",1,0))</f>
        <v>0</v>
      </c>
      <c r="R82" s="42">
        <f>IF('Данные индикатора'!T85="нет данных",1,IF('Условный расчет данных'!S85&lt;&gt;"",1,0))</f>
        <v>0</v>
      </c>
      <c r="S82" s="42">
        <f>IF('Данные индикатора'!U85="нет данных",1,IF('Условный расчет данных'!T85&lt;&gt;"",1,0))</f>
        <v>0</v>
      </c>
      <c r="T82" s="42">
        <f>IF('Данные индикатора'!V85="нет данных",1,IF('Условный расчет данных'!U85&lt;&gt;"",1,0))</f>
        <v>0</v>
      </c>
      <c r="U82" s="42">
        <f>IF('Данные индикатора'!W85="нет данных",1,IF('Условный расчет данных'!V85&lt;&gt;"",1,0))</f>
        <v>0</v>
      </c>
      <c r="V82" s="42">
        <f>IF('Данные индикатора'!X85="нет данных",1,IF('Условный расчет данных'!W85&lt;&gt;"",1,0))</f>
        <v>0</v>
      </c>
      <c r="W82" s="42">
        <f>IF('Данные индикатора'!Y85="нет данных",1,IF('Условный расчет данных'!X85&lt;&gt;"",1,0))</f>
        <v>0</v>
      </c>
      <c r="X82" s="42">
        <f>IF('Данные индикатора'!Z85="нет данных",1,IF('Условный расчет данных'!Y85&lt;&gt;"",1,0))</f>
        <v>0</v>
      </c>
      <c r="Y82" s="42">
        <f>IF('Данные индикатора'!AA85="нет данных",1,IF('Условный расчет данных'!Z85&lt;&gt;"",1,0))</f>
        <v>0</v>
      </c>
      <c r="Z82" s="42">
        <f>IF('Данные индикатора'!AB85="нет данных",1,IF('Условный расчет данных'!AA85&lt;&gt;"",1,0))</f>
        <v>0</v>
      </c>
      <c r="AA82" s="42">
        <f>IF('Данные индикатора'!AC85="нет данных",1,IF('Условный расчет данных'!AB85&lt;&gt;"",1,0))</f>
        <v>0</v>
      </c>
      <c r="AB82" s="42">
        <f>IF('Данные индикатора'!AD85="нет данных",1,IF('Условный расчет данных'!AC85&lt;&gt;"",1,0))</f>
        <v>0</v>
      </c>
      <c r="AC82" s="42">
        <f>IF('Данные индикатора'!AE85="нет данных",1,IF('Условный расчет данных'!AD85&lt;&gt;"",1,0))</f>
        <v>0</v>
      </c>
      <c r="AD82" s="42">
        <f>IF('Данные индикатора'!AF85="нет данных",1,IF('Условный расчет данных'!AE85&lt;&gt;"",1,0))</f>
        <v>0</v>
      </c>
      <c r="AE82" s="42">
        <f>IF('Данные индикатора'!AG85="нет данных",1,IF('Условный расчет данных'!AF85&lt;&gt;"",1,0))</f>
        <v>0</v>
      </c>
      <c r="AF82" s="42">
        <f>IF('Данные индикатора'!AH85="нет данных",1,IF('Условный расчет данных'!AG85&lt;&gt;"",1,0))</f>
        <v>0</v>
      </c>
      <c r="AG82" s="42">
        <f>IF('Данные индикатора'!AI85="нет данных",1,IF('Условный расчет данных'!AH85&lt;&gt;"",1,0))</f>
        <v>0</v>
      </c>
      <c r="AH82" s="42">
        <f>IF('Данные индикатора'!AJ85="нет данных",1,IF('Условный расчет данных'!AI85&lt;&gt;"",1,0))</f>
        <v>0</v>
      </c>
      <c r="AI82" s="42">
        <f>IF('Данные индикатора'!AK85="нет данных",1,IF('Условный расчет данных'!AJ85&lt;&gt;"",1,0))</f>
        <v>0</v>
      </c>
      <c r="AJ82" s="42">
        <f>IF('Данные индикатора'!AL85="нет данных",1,IF('Условный расчет данных'!AK85&lt;&gt;"",1,0))</f>
        <v>0</v>
      </c>
      <c r="AK82" s="42">
        <f>IF('Данные индикатора'!AM85="нет данных",1,IF('Условный расчет данных'!AL85&lt;&gt;"",1,0))</f>
        <v>0</v>
      </c>
      <c r="AL82" s="42">
        <f>IF('Данные индикатора'!AN85="нет данных",1,IF('Условный расчет данных'!AM85&lt;&gt;"",1,0))</f>
        <v>0</v>
      </c>
      <c r="AM82" s="42">
        <f>IF('Данные индикатора'!AO85="нет данных",1,IF('Условный расчет данных'!AN85&lt;&gt;"",1,0))</f>
        <v>0</v>
      </c>
      <c r="AN82" s="42">
        <f>IF('Данные индикатора'!AP85="нет данных",1,IF('Условный расчет данных'!AO85&lt;&gt;"",1,0))</f>
        <v>0</v>
      </c>
      <c r="AO82" s="42">
        <f>IF('Данные индикатора'!AQ85="нет данных",1,IF('Условный расчет данных'!AS85&lt;&gt;"",1,0))</f>
        <v>0</v>
      </c>
      <c r="AP82" s="42">
        <f>IF('Данные индикатора'!AR85="нет данных",1,IF('Условный расчет данных'!AT85&lt;&gt;"",1,0))</f>
        <v>0</v>
      </c>
      <c r="AQ82" s="42">
        <f>IF('Данные индикатора'!AS85="нет данных",1,IF('Условный расчет данных'!AU85&lt;&gt;"",1,0))</f>
        <v>0</v>
      </c>
      <c r="AR82" s="42">
        <f>IF('Данные индикатора'!AT85="нет данных",1,IF('Условный расчет данных'!AS85&lt;&gt;"",1,0))</f>
        <v>0</v>
      </c>
      <c r="AS82" s="42">
        <f>IF('Данные индикатора'!AU85="нет данных",1,IF('Условный расчет данных'!AT85&lt;&gt;"",1,0))</f>
        <v>0</v>
      </c>
      <c r="AT82" s="42">
        <f>IF('Данные индикатора'!AV85="нет данных",1,IF('Условный расчет данных'!AU85&lt;&gt;"",1,0))</f>
        <v>0</v>
      </c>
      <c r="AU82" s="42">
        <f>IF('Данные индикатора'!AW85="нет данных",1,IF('Условный расчет данных'!AV85&lt;&gt;"",1,0))</f>
        <v>0</v>
      </c>
      <c r="AV82" s="42">
        <f>IF('Данные индикатора'!AX85="нет данных",1,IF('Условный расчет данных'!AW85&lt;&gt;"",1,0))</f>
        <v>0</v>
      </c>
      <c r="AW82" s="42">
        <f>IF('Данные индикатора'!AY85="нет данных",1,IF('Условный расчет данных'!AX85&lt;&gt;"",1,0))</f>
        <v>0</v>
      </c>
      <c r="AX82" s="42">
        <f>IF('Данные индикатора'!AZ85="нет данных",1,IF('Условный расчет данных'!AY85&lt;&gt;"",1,0))</f>
        <v>0</v>
      </c>
      <c r="AY82" s="42">
        <f>IF('Данные индикатора'!BA85="нет данных",1,IF('Условный расчет данных'!AZ85&lt;&gt;"",1,0))</f>
        <v>0</v>
      </c>
      <c r="AZ82" s="42">
        <f>IF('Данные индикатора'!BB85="нет данных",1,IF('Условный расчет данных'!BA85&lt;&gt;"",1,0))</f>
        <v>0</v>
      </c>
      <c r="BA82" s="42">
        <f>IF('Данные индикатора'!BC85="нет данных",1,IF('Условный расчет данных'!BB85&lt;&gt;"",1,0))</f>
        <v>0</v>
      </c>
      <c r="BB82" s="42">
        <f>IF('Данные индикатора'!BD85="нет данных",1,IF('Условный расчет данных'!BC85&lt;&gt;"",1,0))</f>
        <v>0</v>
      </c>
      <c r="BC82" s="42">
        <f>IF('Данные индикатора'!BE85="нет данных",1,IF('Условный расчет данных'!BD85&lt;&gt;"",1,0))</f>
        <v>0</v>
      </c>
      <c r="BD82" s="42">
        <f>IF('Данные индикатора'!BF85="нет данных",1,IF('Условный расчет данных'!BE85&lt;&gt;"",1,0))</f>
        <v>0</v>
      </c>
      <c r="BE82" s="42">
        <f>IF('Данные индикатора'!BG85="нет данных",1,IF('Условный расчет данных'!BF85&lt;&gt;"",1,0))</f>
        <v>0</v>
      </c>
      <c r="BF82" s="42">
        <f>IF('Данные индикатора'!BH85="нет данных",1,IF('Условный расчет данных'!BG85&lt;&gt;"",1,0))</f>
        <v>0</v>
      </c>
      <c r="BG82" s="42">
        <f>IF('Данные индикатора'!BI85="нет данных",1,IF('Условный расчет данных'!BH85&lt;&gt;"",1,0))</f>
        <v>0</v>
      </c>
      <c r="BH82" s="42">
        <f>IF('Данные индикатора'!BJ85="нет данных",1,IF('Условный расчет данных'!BI85&lt;&gt;"",1,0))</f>
        <v>0</v>
      </c>
      <c r="BI82" s="42">
        <f>IF('Данные индикатора'!BK85="нет данных",1,IF('Условный расчет данных'!BJ85&lt;&gt;"",1,0))</f>
        <v>0</v>
      </c>
      <c r="BJ82" s="42">
        <f>IF('Данные индикатора'!BL85="нет данных",1,IF('Условный расчет данных'!BK85&lt;&gt;"",1,0))</f>
        <v>0</v>
      </c>
      <c r="BK82" s="4">
        <f t="shared" si="4"/>
        <v>0</v>
      </c>
      <c r="BL82" s="44">
        <f t="shared" si="5"/>
        <v>0</v>
      </c>
    </row>
    <row r="83" spans="1:64" x14ac:dyDescent="0.25">
      <c r="A83" s="30" t="s">
        <v>127</v>
      </c>
      <c r="B83" s="42">
        <f>IF('Данные индикатора'!D86="нет данных",1,IF('Условный расчет данных'!C86&lt;&gt;"",1,0))</f>
        <v>0</v>
      </c>
      <c r="C83" s="42">
        <f>IF('Данные индикатора'!E86="нет данных",1,IF('Условный расчет данных'!D86&lt;&gt;"",1,0))</f>
        <v>0</v>
      </c>
      <c r="D83" s="42">
        <f>IF('Данные индикатора'!F86="нет данных",1,IF('Условный расчет данных'!E86&lt;&gt;"",1,0))</f>
        <v>0</v>
      </c>
      <c r="E83" s="42">
        <f>IF('Данные индикатора'!G86="нет данных",1,IF('Условный расчет данных'!F86&lt;&gt;"",1,0))</f>
        <v>0</v>
      </c>
      <c r="F83" s="42">
        <f>IF('Данные индикатора'!H86="нет данных",1,IF('Условный расчет данных'!G86&lt;&gt;"",1,0))</f>
        <v>0</v>
      </c>
      <c r="G83" s="42">
        <f>IF('Данные индикатора'!I86="нет данных",1,IF('Условный расчет данных'!H86&lt;&gt;"",1,0))</f>
        <v>0</v>
      </c>
      <c r="H83" s="42">
        <f>IF('Данные индикатора'!J86="нет данных",1,IF('Условный расчет данных'!I86&lt;&gt;"",1,0))</f>
        <v>0</v>
      </c>
      <c r="I83" s="42">
        <f>IF('Данные индикатора'!K86="нет данных",1,IF('Условный расчет данных'!J86&lt;&gt;"",1,0))</f>
        <v>0</v>
      </c>
      <c r="J83" s="42">
        <f>IF('Данные индикатора'!L86="нет данных",1,IF('Условный расчет данных'!K86&lt;&gt;"",1,0))</f>
        <v>0</v>
      </c>
      <c r="K83" s="42">
        <f>IF('Данные индикатора'!M86="нет данных",1,IF('Условный расчет данных'!L86&lt;&gt;"",1,0))</f>
        <v>0</v>
      </c>
      <c r="L83" s="42">
        <f>IF('Данные индикатора'!N86="нет данных",1,IF('Условный расчет данных'!M86&lt;&gt;"",1,0))</f>
        <v>0</v>
      </c>
      <c r="M83" s="42">
        <f>IF('Данные индикатора'!O86="нет данных",1,IF('Условный расчет данных'!N86&lt;&gt;"",1,0))</f>
        <v>0</v>
      </c>
      <c r="N83" s="42">
        <f>IF('Данные индикатора'!P86="нет данных",1,IF('Условный расчет данных'!O86&lt;&gt;"",1,0))</f>
        <v>0</v>
      </c>
      <c r="O83" s="42">
        <f>IF('Данные индикатора'!Q86="нет данных",1,IF('Условный расчет данных'!P86&lt;&gt;"",1,0))</f>
        <v>0</v>
      </c>
      <c r="P83" s="42">
        <f>IF('Данные индикатора'!R86="нет данных",1,IF('Условный расчет данных'!Q86&lt;&gt;"",1,0))</f>
        <v>0</v>
      </c>
      <c r="Q83" s="42">
        <f>IF('Данные индикатора'!S86="нет данных",1,IF('Условный расчет данных'!R86&lt;&gt;"",1,0))</f>
        <v>0</v>
      </c>
      <c r="R83" s="42">
        <f>IF('Данные индикатора'!T86="нет данных",1,IF('Условный расчет данных'!S86&lt;&gt;"",1,0))</f>
        <v>0</v>
      </c>
      <c r="S83" s="42">
        <f>IF('Данные индикатора'!U86="нет данных",1,IF('Условный расчет данных'!T86&lt;&gt;"",1,0))</f>
        <v>0</v>
      </c>
      <c r="T83" s="42">
        <f>IF('Данные индикатора'!V86="нет данных",1,IF('Условный расчет данных'!U86&lt;&gt;"",1,0))</f>
        <v>0</v>
      </c>
      <c r="U83" s="42">
        <f>IF('Данные индикатора'!W86="нет данных",1,IF('Условный расчет данных'!V86&lt;&gt;"",1,0))</f>
        <v>0</v>
      </c>
      <c r="V83" s="42">
        <f>IF('Данные индикатора'!X86="нет данных",1,IF('Условный расчет данных'!W86&lt;&gt;"",1,0))</f>
        <v>0</v>
      </c>
      <c r="W83" s="42">
        <f>IF('Данные индикатора'!Y86="нет данных",1,IF('Условный расчет данных'!X86&lt;&gt;"",1,0))</f>
        <v>0</v>
      </c>
      <c r="X83" s="42">
        <f>IF('Данные индикатора'!Z86="нет данных",1,IF('Условный расчет данных'!Y86&lt;&gt;"",1,0))</f>
        <v>0</v>
      </c>
      <c r="Y83" s="42">
        <f>IF('Данные индикатора'!AA86="нет данных",1,IF('Условный расчет данных'!Z86&lt;&gt;"",1,0))</f>
        <v>0</v>
      </c>
      <c r="Z83" s="42">
        <f>IF('Данные индикатора'!AB86="нет данных",1,IF('Условный расчет данных'!AA86&lt;&gt;"",1,0))</f>
        <v>0</v>
      </c>
      <c r="AA83" s="42">
        <f>IF('Данные индикатора'!AC86="нет данных",1,IF('Условный расчет данных'!AB86&lt;&gt;"",1,0))</f>
        <v>0</v>
      </c>
      <c r="AB83" s="42">
        <f>IF('Данные индикатора'!AD86="нет данных",1,IF('Условный расчет данных'!AC86&lt;&gt;"",1,0))</f>
        <v>0</v>
      </c>
      <c r="AC83" s="42">
        <f>IF('Данные индикатора'!AE86="нет данных",1,IF('Условный расчет данных'!AD86&lt;&gt;"",1,0))</f>
        <v>0</v>
      </c>
      <c r="AD83" s="42">
        <f>IF('Данные индикатора'!AF86="нет данных",1,IF('Условный расчет данных'!AE86&lt;&gt;"",1,0))</f>
        <v>0</v>
      </c>
      <c r="AE83" s="42">
        <f>IF('Данные индикатора'!AG86="нет данных",1,IF('Условный расчет данных'!AF86&lt;&gt;"",1,0))</f>
        <v>0</v>
      </c>
      <c r="AF83" s="42">
        <f>IF('Данные индикатора'!AH86="нет данных",1,IF('Условный расчет данных'!AG86&lt;&gt;"",1,0))</f>
        <v>0</v>
      </c>
      <c r="AG83" s="42">
        <f>IF('Данные индикатора'!AI86="нет данных",1,IF('Условный расчет данных'!AH86&lt;&gt;"",1,0))</f>
        <v>0</v>
      </c>
      <c r="AH83" s="42">
        <f>IF('Данные индикатора'!AJ86="нет данных",1,IF('Условный расчет данных'!AI86&lt;&gt;"",1,0))</f>
        <v>0</v>
      </c>
      <c r="AI83" s="42">
        <f>IF('Данные индикатора'!AK86="нет данных",1,IF('Условный расчет данных'!AJ86&lt;&gt;"",1,0))</f>
        <v>0</v>
      </c>
      <c r="AJ83" s="42">
        <f>IF('Данные индикатора'!AL86="нет данных",1,IF('Условный расчет данных'!AK86&lt;&gt;"",1,0))</f>
        <v>0</v>
      </c>
      <c r="AK83" s="42">
        <f>IF('Данные индикатора'!AM86="нет данных",1,IF('Условный расчет данных'!AL86&lt;&gt;"",1,0))</f>
        <v>0</v>
      </c>
      <c r="AL83" s="42">
        <f>IF('Данные индикатора'!AN86="нет данных",1,IF('Условный расчет данных'!AM86&lt;&gt;"",1,0))</f>
        <v>0</v>
      </c>
      <c r="AM83" s="42">
        <f>IF('Данные индикатора'!AO86="нет данных",1,IF('Условный расчет данных'!AN86&lt;&gt;"",1,0))</f>
        <v>0</v>
      </c>
      <c r="AN83" s="42">
        <f>IF('Данные индикатора'!AP86="нет данных",1,IF('Условный расчет данных'!AO86&lt;&gt;"",1,0))</f>
        <v>0</v>
      </c>
      <c r="AO83" s="42">
        <f>IF('Данные индикатора'!AQ86="нет данных",1,IF('Условный расчет данных'!AS86&lt;&gt;"",1,0))</f>
        <v>0</v>
      </c>
      <c r="AP83" s="42">
        <f>IF('Данные индикатора'!AR86="нет данных",1,IF('Условный расчет данных'!AT86&lt;&gt;"",1,0))</f>
        <v>0</v>
      </c>
      <c r="AQ83" s="42">
        <f>IF('Данные индикатора'!AS86="нет данных",1,IF('Условный расчет данных'!AU86&lt;&gt;"",1,0))</f>
        <v>0</v>
      </c>
      <c r="AR83" s="42">
        <f>IF('Данные индикатора'!AT86="нет данных",1,IF('Условный расчет данных'!AS86&lt;&gt;"",1,0))</f>
        <v>0</v>
      </c>
      <c r="AS83" s="42">
        <f>IF('Данные индикатора'!AU86="нет данных",1,IF('Условный расчет данных'!AT86&lt;&gt;"",1,0))</f>
        <v>0</v>
      </c>
      <c r="AT83" s="42">
        <f>IF('Данные индикатора'!AV86="нет данных",1,IF('Условный расчет данных'!AU86&lt;&gt;"",1,0))</f>
        <v>0</v>
      </c>
      <c r="AU83" s="42">
        <f>IF('Данные индикатора'!AW86="нет данных",1,IF('Условный расчет данных'!AV86&lt;&gt;"",1,0))</f>
        <v>0</v>
      </c>
      <c r="AV83" s="42">
        <f>IF('Данные индикатора'!AX86="нет данных",1,IF('Условный расчет данных'!AW86&lt;&gt;"",1,0))</f>
        <v>0</v>
      </c>
      <c r="AW83" s="42">
        <f>IF('Данные индикатора'!AY86="нет данных",1,IF('Условный расчет данных'!AX86&lt;&gt;"",1,0))</f>
        <v>0</v>
      </c>
      <c r="AX83" s="42">
        <f>IF('Данные индикатора'!AZ86="нет данных",1,IF('Условный расчет данных'!AY86&lt;&gt;"",1,0))</f>
        <v>0</v>
      </c>
      <c r="AY83" s="42">
        <f>IF('Данные индикатора'!BA86="нет данных",1,IF('Условный расчет данных'!AZ86&lt;&gt;"",1,0))</f>
        <v>0</v>
      </c>
      <c r="AZ83" s="42">
        <f>IF('Данные индикатора'!BB86="нет данных",1,IF('Условный расчет данных'!BA86&lt;&gt;"",1,0))</f>
        <v>0</v>
      </c>
      <c r="BA83" s="42">
        <f>IF('Данные индикатора'!BC86="нет данных",1,IF('Условный расчет данных'!BB86&lt;&gt;"",1,0))</f>
        <v>0</v>
      </c>
      <c r="BB83" s="42">
        <f>IF('Данные индикатора'!BD86="нет данных",1,IF('Условный расчет данных'!BC86&lt;&gt;"",1,0))</f>
        <v>0</v>
      </c>
      <c r="BC83" s="42">
        <f>IF('Данные индикатора'!BE86="нет данных",1,IF('Условный расчет данных'!BD86&lt;&gt;"",1,0))</f>
        <v>0</v>
      </c>
      <c r="BD83" s="42">
        <f>IF('Данные индикатора'!BF86="нет данных",1,IF('Условный расчет данных'!BE86&lt;&gt;"",1,0))</f>
        <v>0</v>
      </c>
      <c r="BE83" s="42">
        <f>IF('Данные индикатора'!BG86="нет данных",1,IF('Условный расчет данных'!BF86&lt;&gt;"",1,0))</f>
        <v>0</v>
      </c>
      <c r="BF83" s="42">
        <f>IF('Данные индикатора'!BH86="нет данных",1,IF('Условный расчет данных'!BG86&lt;&gt;"",1,0))</f>
        <v>0</v>
      </c>
      <c r="BG83" s="42">
        <f>IF('Данные индикатора'!BI86="нет данных",1,IF('Условный расчет данных'!BH86&lt;&gt;"",1,0))</f>
        <v>0</v>
      </c>
      <c r="BH83" s="42">
        <f>IF('Данные индикатора'!BJ86="нет данных",1,IF('Условный расчет данных'!BI86&lt;&gt;"",1,0))</f>
        <v>0</v>
      </c>
      <c r="BI83" s="42">
        <f>IF('Данные индикатора'!BK86="нет данных",1,IF('Условный расчет данных'!BJ86&lt;&gt;"",1,0))</f>
        <v>0</v>
      </c>
      <c r="BJ83" s="42">
        <f>IF('Данные индикатора'!BL86="нет данных",1,IF('Условный расчет данных'!BK86&lt;&gt;"",1,0))</f>
        <v>0</v>
      </c>
      <c r="BK83" s="4">
        <f t="shared" si="4"/>
        <v>0</v>
      </c>
      <c r="BL83" s="44">
        <f t="shared" si="5"/>
        <v>0</v>
      </c>
    </row>
    <row r="84" spans="1:64" x14ac:dyDescent="0.25">
      <c r="A84" s="30" t="s">
        <v>128</v>
      </c>
      <c r="B84" s="42">
        <f>IF('Данные индикатора'!D87="нет данных",1,IF('Условный расчет данных'!C87&lt;&gt;"",1,0))</f>
        <v>0</v>
      </c>
      <c r="C84" s="42">
        <f>IF('Данные индикатора'!E87="нет данных",1,IF('Условный расчет данных'!D87&lt;&gt;"",1,0))</f>
        <v>0</v>
      </c>
      <c r="D84" s="42">
        <f>IF('Данные индикатора'!F87="нет данных",1,IF('Условный расчет данных'!E87&lt;&gt;"",1,0))</f>
        <v>0</v>
      </c>
      <c r="E84" s="42">
        <f>IF('Данные индикатора'!G87="нет данных",1,IF('Условный расчет данных'!F87&lt;&gt;"",1,0))</f>
        <v>0</v>
      </c>
      <c r="F84" s="42">
        <f>IF('Данные индикатора'!H87="нет данных",1,IF('Условный расчет данных'!G87&lt;&gt;"",1,0))</f>
        <v>0</v>
      </c>
      <c r="G84" s="42">
        <f>IF('Данные индикатора'!I87="нет данных",1,IF('Условный расчет данных'!H87&lt;&gt;"",1,0))</f>
        <v>0</v>
      </c>
      <c r="H84" s="42">
        <f>IF('Данные индикатора'!J87="нет данных",1,IF('Условный расчет данных'!I87&lt;&gt;"",1,0))</f>
        <v>0</v>
      </c>
      <c r="I84" s="42">
        <f>IF('Данные индикатора'!K87="нет данных",1,IF('Условный расчет данных'!J87&lt;&gt;"",1,0))</f>
        <v>0</v>
      </c>
      <c r="J84" s="42">
        <f>IF('Данные индикатора'!L87="нет данных",1,IF('Условный расчет данных'!K87&lt;&gt;"",1,0))</f>
        <v>0</v>
      </c>
      <c r="K84" s="42">
        <f>IF('Данные индикатора'!M87="нет данных",1,IF('Условный расчет данных'!L87&lt;&gt;"",1,0))</f>
        <v>0</v>
      </c>
      <c r="L84" s="42">
        <f>IF('Данные индикатора'!N87="нет данных",1,IF('Условный расчет данных'!M87&lt;&gt;"",1,0))</f>
        <v>0</v>
      </c>
      <c r="M84" s="42">
        <f>IF('Данные индикатора'!O87="нет данных",1,IF('Условный расчет данных'!N87&lt;&gt;"",1,0))</f>
        <v>0</v>
      </c>
      <c r="N84" s="42">
        <f>IF('Данные индикатора'!P87="нет данных",1,IF('Условный расчет данных'!O87&lt;&gt;"",1,0))</f>
        <v>0</v>
      </c>
      <c r="O84" s="42">
        <f>IF('Данные индикатора'!Q87="нет данных",1,IF('Условный расчет данных'!P87&lt;&gt;"",1,0))</f>
        <v>0</v>
      </c>
      <c r="P84" s="42">
        <f>IF('Данные индикатора'!R87="нет данных",1,IF('Условный расчет данных'!Q87&lt;&gt;"",1,0))</f>
        <v>0</v>
      </c>
      <c r="Q84" s="42">
        <f>IF('Данные индикатора'!S87="нет данных",1,IF('Условный расчет данных'!R87&lt;&gt;"",1,0))</f>
        <v>0</v>
      </c>
      <c r="R84" s="42">
        <f>IF('Данные индикатора'!T87="нет данных",1,IF('Условный расчет данных'!S87&lt;&gt;"",1,0))</f>
        <v>0</v>
      </c>
      <c r="S84" s="42">
        <f>IF('Данные индикатора'!U87="нет данных",1,IF('Условный расчет данных'!T87&lt;&gt;"",1,0))</f>
        <v>0</v>
      </c>
      <c r="T84" s="42">
        <f>IF('Данные индикатора'!V87="нет данных",1,IF('Условный расчет данных'!U87&lt;&gt;"",1,0))</f>
        <v>0</v>
      </c>
      <c r="U84" s="42">
        <f>IF('Данные индикатора'!W87="нет данных",1,IF('Условный расчет данных'!V87&lt;&gt;"",1,0))</f>
        <v>0</v>
      </c>
      <c r="V84" s="42">
        <f>IF('Данные индикатора'!X87="нет данных",1,IF('Условный расчет данных'!W87&lt;&gt;"",1,0))</f>
        <v>0</v>
      </c>
      <c r="W84" s="42">
        <f>IF('Данные индикатора'!Y87="нет данных",1,IF('Условный расчет данных'!X87&lt;&gt;"",1,0))</f>
        <v>0</v>
      </c>
      <c r="X84" s="42">
        <f>IF('Данные индикатора'!Z87="нет данных",1,IF('Условный расчет данных'!Y87&lt;&gt;"",1,0))</f>
        <v>0</v>
      </c>
      <c r="Y84" s="42">
        <f>IF('Данные индикатора'!AA87="нет данных",1,IF('Условный расчет данных'!Z87&lt;&gt;"",1,0))</f>
        <v>0</v>
      </c>
      <c r="Z84" s="42">
        <f>IF('Данные индикатора'!AB87="нет данных",1,IF('Условный расчет данных'!AA87&lt;&gt;"",1,0))</f>
        <v>0</v>
      </c>
      <c r="AA84" s="42">
        <f>IF('Данные индикатора'!AC87="нет данных",1,IF('Условный расчет данных'!AB87&lt;&gt;"",1,0))</f>
        <v>0</v>
      </c>
      <c r="AB84" s="42">
        <f>IF('Данные индикатора'!AD87="нет данных",1,IF('Условный расчет данных'!AC87&lt;&gt;"",1,0))</f>
        <v>0</v>
      </c>
      <c r="AC84" s="42">
        <f>IF('Данные индикатора'!AE87="нет данных",1,IF('Условный расчет данных'!AD87&lt;&gt;"",1,0))</f>
        <v>0</v>
      </c>
      <c r="AD84" s="42">
        <f>IF('Данные индикатора'!AF87="нет данных",1,IF('Условный расчет данных'!AE87&lt;&gt;"",1,0))</f>
        <v>0</v>
      </c>
      <c r="AE84" s="42">
        <f>IF('Данные индикатора'!AG87="нет данных",1,IF('Условный расчет данных'!AF87&lt;&gt;"",1,0))</f>
        <v>0</v>
      </c>
      <c r="AF84" s="42">
        <f>IF('Данные индикатора'!AH87="нет данных",1,IF('Условный расчет данных'!AG87&lt;&gt;"",1,0))</f>
        <v>0</v>
      </c>
      <c r="AG84" s="42">
        <f>IF('Данные индикатора'!AI87="нет данных",1,IF('Условный расчет данных'!AH87&lt;&gt;"",1,0))</f>
        <v>0</v>
      </c>
      <c r="AH84" s="42">
        <f>IF('Данные индикатора'!AJ87="нет данных",1,IF('Условный расчет данных'!AI87&lt;&gt;"",1,0))</f>
        <v>0</v>
      </c>
      <c r="AI84" s="42">
        <f>IF('Данные индикатора'!AK87="нет данных",1,IF('Условный расчет данных'!AJ87&lt;&gt;"",1,0))</f>
        <v>0</v>
      </c>
      <c r="AJ84" s="42">
        <f>IF('Данные индикатора'!AL87="нет данных",1,IF('Условный расчет данных'!AK87&lt;&gt;"",1,0))</f>
        <v>0</v>
      </c>
      <c r="AK84" s="42">
        <f>IF('Данные индикатора'!AM87="нет данных",1,IF('Условный расчет данных'!AL87&lt;&gt;"",1,0))</f>
        <v>0</v>
      </c>
      <c r="AL84" s="42">
        <f>IF('Данные индикатора'!AN87="нет данных",1,IF('Условный расчет данных'!AM87&lt;&gt;"",1,0))</f>
        <v>0</v>
      </c>
      <c r="AM84" s="42">
        <f>IF('Данные индикатора'!AO87="нет данных",1,IF('Условный расчет данных'!AN87&lt;&gt;"",1,0))</f>
        <v>0</v>
      </c>
      <c r="AN84" s="42">
        <f>IF('Данные индикатора'!AP87="нет данных",1,IF('Условный расчет данных'!AO87&lt;&gt;"",1,0))</f>
        <v>0</v>
      </c>
      <c r="AO84" s="42">
        <f>IF('Данные индикатора'!AQ87="нет данных",1,IF('Условный расчет данных'!AS87&lt;&gt;"",1,0))</f>
        <v>0</v>
      </c>
      <c r="AP84" s="42">
        <f>IF('Данные индикатора'!AR87="нет данных",1,IF('Условный расчет данных'!AT87&lt;&gt;"",1,0))</f>
        <v>0</v>
      </c>
      <c r="AQ84" s="42">
        <f>IF('Данные индикатора'!AS87="нет данных",1,IF('Условный расчет данных'!AU87&lt;&gt;"",1,0))</f>
        <v>0</v>
      </c>
      <c r="AR84" s="42">
        <f>IF('Данные индикатора'!AT87="нет данных",1,IF('Условный расчет данных'!AS87&lt;&gt;"",1,0))</f>
        <v>0</v>
      </c>
      <c r="AS84" s="42">
        <f>IF('Данные индикатора'!AU87="нет данных",1,IF('Условный расчет данных'!AT87&lt;&gt;"",1,0))</f>
        <v>0</v>
      </c>
      <c r="AT84" s="42">
        <f>IF('Данные индикатора'!AV87="нет данных",1,IF('Условный расчет данных'!AU87&lt;&gt;"",1,0))</f>
        <v>0</v>
      </c>
      <c r="AU84" s="42">
        <f>IF('Данные индикатора'!AW87="нет данных",1,IF('Условный расчет данных'!AV87&lt;&gt;"",1,0))</f>
        <v>0</v>
      </c>
      <c r="AV84" s="42">
        <f>IF('Данные индикатора'!AX87="нет данных",1,IF('Условный расчет данных'!AW87&lt;&gt;"",1,0))</f>
        <v>0</v>
      </c>
      <c r="AW84" s="42">
        <f>IF('Данные индикатора'!AY87="нет данных",1,IF('Условный расчет данных'!AX87&lt;&gt;"",1,0))</f>
        <v>0</v>
      </c>
      <c r="AX84" s="42">
        <f>IF('Данные индикатора'!AZ87="нет данных",1,IF('Условный расчет данных'!AY87&lt;&gt;"",1,0))</f>
        <v>0</v>
      </c>
      <c r="AY84" s="42">
        <f>IF('Данные индикатора'!BA87="нет данных",1,IF('Условный расчет данных'!AZ87&lt;&gt;"",1,0))</f>
        <v>0</v>
      </c>
      <c r="AZ84" s="42">
        <f>IF('Данные индикатора'!BB87="нет данных",1,IF('Условный расчет данных'!BA87&lt;&gt;"",1,0))</f>
        <v>0</v>
      </c>
      <c r="BA84" s="42">
        <f>IF('Данные индикатора'!BC87="нет данных",1,IF('Условный расчет данных'!BB87&lt;&gt;"",1,0))</f>
        <v>0</v>
      </c>
      <c r="BB84" s="42">
        <f>IF('Данные индикатора'!BD87="нет данных",1,IF('Условный расчет данных'!BC87&lt;&gt;"",1,0))</f>
        <v>0</v>
      </c>
      <c r="BC84" s="42">
        <f>IF('Данные индикатора'!BE87="нет данных",1,IF('Условный расчет данных'!BD87&lt;&gt;"",1,0))</f>
        <v>0</v>
      </c>
      <c r="BD84" s="42">
        <f>IF('Данные индикатора'!BF87="нет данных",1,IF('Условный расчет данных'!BE87&lt;&gt;"",1,0))</f>
        <v>0</v>
      </c>
      <c r="BE84" s="42">
        <f>IF('Данные индикатора'!BG87="нет данных",1,IF('Условный расчет данных'!BF87&lt;&gt;"",1,0))</f>
        <v>0</v>
      </c>
      <c r="BF84" s="42">
        <f>IF('Данные индикатора'!BH87="нет данных",1,IF('Условный расчет данных'!BG87&lt;&gt;"",1,0))</f>
        <v>0</v>
      </c>
      <c r="BG84" s="42">
        <f>IF('Данные индикатора'!BI87="нет данных",1,IF('Условный расчет данных'!BH87&lt;&gt;"",1,0))</f>
        <v>0</v>
      </c>
      <c r="BH84" s="42">
        <f>IF('Данные индикатора'!BJ87="нет данных",1,IF('Условный расчет данных'!BI87&lt;&gt;"",1,0))</f>
        <v>0</v>
      </c>
      <c r="BI84" s="42">
        <f>IF('Данные индикатора'!BK87="нет данных",1,IF('Условный расчет данных'!BJ87&lt;&gt;"",1,0))</f>
        <v>0</v>
      </c>
      <c r="BJ84" s="42">
        <f>IF('Данные индикатора'!BL87="нет данных",1,IF('Условный расчет данных'!BK87&lt;&gt;"",1,0))</f>
        <v>0</v>
      </c>
      <c r="BK84" s="4">
        <f t="shared" si="4"/>
        <v>0</v>
      </c>
      <c r="BL84" s="44">
        <f t="shared" si="5"/>
        <v>0</v>
      </c>
    </row>
  </sheetData>
  <phoneticPr fontId="110"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90"/>
  <sheetViews>
    <sheetView zoomScale="82" zoomScaleNormal="82" workbookViewId="0">
      <pane xSplit="1" ySplit="1" topLeftCell="B2" activePane="bottomRight" state="frozen"/>
      <selection pane="topRight" activeCell="B1" sqref="B1"/>
      <selection pane="bottomLeft" activeCell="A2" sqref="A2"/>
      <selection pane="bottomRight" activeCell="F2" sqref="F2"/>
    </sheetView>
  </sheetViews>
  <sheetFormatPr defaultRowHeight="15" x14ac:dyDescent="0.25"/>
  <cols>
    <col min="1" max="1" width="8.42578125" style="4" bestFit="1" customWidth="1"/>
    <col min="2" max="2" width="8.5703125" style="4" bestFit="1" customWidth="1"/>
    <col min="3" max="3" width="8.5703125" bestFit="1" customWidth="1"/>
    <col min="4" max="4" width="11.5703125" style="4" bestFit="1" customWidth="1"/>
    <col min="5" max="5" width="11.5703125" bestFit="1" customWidth="1"/>
    <col min="6" max="6" width="11.5703125" style="4" bestFit="1" customWidth="1"/>
    <col min="7" max="7" width="11.5703125" bestFit="1" customWidth="1"/>
    <col min="8" max="8" width="8.5703125" bestFit="1" customWidth="1"/>
  </cols>
  <sheetData>
    <row r="1" spans="1:8" ht="151.5" x14ac:dyDescent="0.25">
      <c r="A1" s="92" t="s">
        <v>368</v>
      </c>
      <c r="B1" s="92" t="s">
        <v>377</v>
      </c>
      <c r="C1" s="92" t="s">
        <v>377</v>
      </c>
      <c r="D1" s="92" t="s">
        <v>366</v>
      </c>
      <c r="E1" s="92" t="s">
        <v>366</v>
      </c>
      <c r="F1" s="92" t="s">
        <v>367</v>
      </c>
      <c r="G1" s="92" t="s">
        <v>367</v>
      </c>
      <c r="H1" s="92" t="s">
        <v>374</v>
      </c>
    </row>
    <row r="2" spans="1:8" ht="15.75" x14ac:dyDescent="0.25">
      <c r="A2" s="152" t="s">
        <v>48</v>
      </c>
      <c r="B2" s="188">
        <f>'Издержки и отсутсв индик скрыт'!BK2</f>
        <v>1</v>
      </c>
      <c r="C2" s="357">
        <f t="shared" ref="C2:C33" si="0">IF(B2&gt;B$90,10,10-(B$90-B2)/(B$90-B$89)*10)</f>
        <v>1.1111111111111107</v>
      </c>
      <c r="D2" s="357">
        <f>'Дата индикатора скрыт2'!BI3</f>
        <v>0.75438596491228072</v>
      </c>
      <c r="E2" s="357">
        <f t="shared" ref="E2:E33" si="1">IF(D2&gt;D$90,10,10-(D$90-D2)/(D$90-D$89)*10)</f>
        <v>8.0877192982456148</v>
      </c>
      <c r="F2" s="357">
        <f>'Географич. уровень индикатора'!BP5</f>
        <v>0.967741935483871</v>
      </c>
      <c r="G2" s="357">
        <f t="shared" ref="G2:G33" si="2">IF(F2&lt;F$89,10,IF(F2&gt;F$90,0,(F$90-F2)/(F$90-F$89)*10))</f>
        <v>6.645161290322581</v>
      </c>
      <c r="H2" s="357">
        <f t="shared" ref="H2" si="3">ROUND((10-GEOMEAN(((10-C2)/10*9+1),((10-E2)/10*9+1),((10-G2)/10*9+1)))/9*10,1)</f>
        <v>6</v>
      </c>
    </row>
    <row r="3" spans="1:8" ht="15.75" x14ac:dyDescent="0.25">
      <c r="A3" s="152" t="s">
        <v>49</v>
      </c>
      <c r="B3" s="188">
        <f>'Издержки и отсутсв индик скрыт'!BK3</f>
        <v>1</v>
      </c>
      <c r="C3" s="357">
        <f t="shared" si="0"/>
        <v>1.1111111111111107</v>
      </c>
      <c r="D3" s="357">
        <f>'Дата индикатора скрыт2'!BI4</f>
        <v>0.75438596491228072</v>
      </c>
      <c r="E3" s="357">
        <f t="shared" si="1"/>
        <v>8.0877192982456148</v>
      </c>
      <c r="F3" s="357">
        <f>'Географич. уровень индикатора'!BP6</f>
        <v>0.967741935483871</v>
      </c>
      <c r="G3" s="357">
        <f t="shared" si="2"/>
        <v>6.645161290322581</v>
      </c>
      <c r="H3" s="357">
        <f t="shared" ref="H3:H66" si="4">ROUND((10-GEOMEAN(((10-C3)/10*9+1),((10-E3)/10*9+1),((10-G3)/10*9+1)))/9*10,1)</f>
        <v>6</v>
      </c>
    </row>
    <row r="4" spans="1:8" ht="15.75" x14ac:dyDescent="0.25">
      <c r="A4" s="152" t="s">
        <v>50</v>
      </c>
      <c r="B4" s="188">
        <f>'Издержки и отсутсв индик скрыт'!BK4</f>
        <v>1</v>
      </c>
      <c r="C4" s="357">
        <f t="shared" si="0"/>
        <v>1.1111111111111107</v>
      </c>
      <c r="D4" s="357">
        <f>'Дата индикатора скрыт2'!BI5</f>
        <v>0.75438596491228072</v>
      </c>
      <c r="E4" s="357">
        <f t="shared" si="1"/>
        <v>8.0877192982456148</v>
      </c>
      <c r="F4" s="357">
        <f>'Географич. уровень индикатора'!BP7</f>
        <v>0.967741935483871</v>
      </c>
      <c r="G4" s="357">
        <f t="shared" si="2"/>
        <v>6.645161290322581</v>
      </c>
      <c r="H4" s="357">
        <f t="shared" si="4"/>
        <v>6</v>
      </c>
    </row>
    <row r="5" spans="1:8" ht="15.75" x14ac:dyDescent="0.25">
      <c r="A5" s="152" t="s">
        <v>51</v>
      </c>
      <c r="B5" s="188">
        <f>'Издержки и отсутсв индик скрыт'!BK5</f>
        <v>1</v>
      </c>
      <c r="C5" s="357">
        <f t="shared" si="0"/>
        <v>1.1111111111111107</v>
      </c>
      <c r="D5" s="357">
        <f>'Дата индикатора скрыт2'!BI6</f>
        <v>0.75438596491228072</v>
      </c>
      <c r="E5" s="357">
        <f t="shared" si="1"/>
        <v>8.0877192982456148</v>
      </c>
      <c r="F5" s="357">
        <f>'Географич. уровень индикатора'!BP8</f>
        <v>0.967741935483871</v>
      </c>
      <c r="G5" s="357">
        <f t="shared" si="2"/>
        <v>6.645161290322581</v>
      </c>
      <c r="H5" s="357">
        <f t="shared" si="4"/>
        <v>6</v>
      </c>
    </row>
    <row r="6" spans="1:8" ht="15.75" x14ac:dyDescent="0.25">
      <c r="A6" s="152" t="s">
        <v>52</v>
      </c>
      <c r="B6" s="188">
        <f>'Издержки и отсутсв индик скрыт'!BK6</f>
        <v>1</v>
      </c>
      <c r="C6" s="357">
        <f t="shared" si="0"/>
        <v>1.1111111111111107</v>
      </c>
      <c r="D6" s="357">
        <f>'Дата индикатора скрыт2'!BI7</f>
        <v>0.75438596491228072</v>
      </c>
      <c r="E6" s="357">
        <f t="shared" si="1"/>
        <v>8.0877192982456148</v>
      </c>
      <c r="F6" s="357">
        <f>'Географич. уровень индикатора'!BP9</f>
        <v>0.967741935483871</v>
      </c>
      <c r="G6" s="357">
        <f t="shared" si="2"/>
        <v>6.645161290322581</v>
      </c>
      <c r="H6" s="357">
        <f t="shared" si="4"/>
        <v>6</v>
      </c>
    </row>
    <row r="7" spans="1:8" ht="15.75" x14ac:dyDescent="0.25">
      <c r="A7" s="152" t="s">
        <v>53</v>
      </c>
      <c r="B7" s="188">
        <f>'Издержки и отсутсв индик скрыт'!BK7</f>
        <v>1</v>
      </c>
      <c r="C7" s="357">
        <f t="shared" si="0"/>
        <v>1.1111111111111107</v>
      </c>
      <c r="D7" s="357">
        <f>'Дата индикатора скрыт2'!BI8</f>
        <v>0.75438596491228072</v>
      </c>
      <c r="E7" s="357">
        <f t="shared" si="1"/>
        <v>8.0877192982456148</v>
      </c>
      <c r="F7" s="357">
        <f>'Географич. уровень индикатора'!BP10</f>
        <v>0.967741935483871</v>
      </c>
      <c r="G7" s="357">
        <f t="shared" si="2"/>
        <v>6.645161290322581</v>
      </c>
      <c r="H7" s="357">
        <f t="shared" si="4"/>
        <v>6</v>
      </c>
    </row>
    <row r="8" spans="1:8" ht="15.75" x14ac:dyDescent="0.25">
      <c r="A8" s="152" t="s">
        <v>54</v>
      </c>
      <c r="B8" s="188">
        <f>'Издержки и отсутсв индик скрыт'!BK8</f>
        <v>1</v>
      </c>
      <c r="C8" s="357">
        <f t="shared" si="0"/>
        <v>1.1111111111111107</v>
      </c>
      <c r="D8" s="357">
        <f>'Дата индикатора скрыт2'!BI9</f>
        <v>0.75438596491228072</v>
      </c>
      <c r="E8" s="357">
        <f t="shared" si="1"/>
        <v>8.0877192982456148</v>
      </c>
      <c r="F8" s="357">
        <f>'Географич. уровень индикатора'!BP11</f>
        <v>0.967741935483871</v>
      </c>
      <c r="G8" s="357">
        <f t="shared" si="2"/>
        <v>6.645161290322581</v>
      </c>
      <c r="H8" s="357">
        <f t="shared" si="4"/>
        <v>6</v>
      </c>
    </row>
    <row r="9" spans="1:8" ht="15.75" x14ac:dyDescent="0.25">
      <c r="A9" s="152" t="s">
        <v>55</v>
      </c>
      <c r="B9" s="188">
        <f>'Издержки и отсутсв индик скрыт'!BK9</f>
        <v>1</v>
      </c>
      <c r="C9" s="357">
        <f t="shared" si="0"/>
        <v>1.1111111111111107</v>
      </c>
      <c r="D9" s="357">
        <f>'Дата индикатора скрыт2'!BI10</f>
        <v>0.75438596491228072</v>
      </c>
      <c r="E9" s="357">
        <f t="shared" si="1"/>
        <v>8.0877192982456148</v>
      </c>
      <c r="F9" s="357">
        <f>'Географич. уровень индикатора'!BP12</f>
        <v>0.967741935483871</v>
      </c>
      <c r="G9" s="357">
        <f t="shared" si="2"/>
        <v>6.645161290322581</v>
      </c>
      <c r="H9" s="357">
        <f t="shared" si="4"/>
        <v>6</v>
      </c>
    </row>
    <row r="10" spans="1:8" ht="15.75" x14ac:dyDescent="0.25">
      <c r="A10" s="152" t="s">
        <v>56</v>
      </c>
      <c r="B10" s="188">
        <f>'Издержки и отсутсв индик скрыт'!BK10</f>
        <v>1</v>
      </c>
      <c r="C10" s="357">
        <f t="shared" si="0"/>
        <v>1.1111111111111107</v>
      </c>
      <c r="D10" s="357">
        <f>'Дата индикатора скрыт2'!BI11</f>
        <v>0.75438596491228072</v>
      </c>
      <c r="E10" s="357">
        <f t="shared" si="1"/>
        <v>8.0877192982456148</v>
      </c>
      <c r="F10" s="357">
        <f>'Географич. уровень индикатора'!BP13</f>
        <v>0.967741935483871</v>
      </c>
      <c r="G10" s="357">
        <f t="shared" si="2"/>
        <v>6.645161290322581</v>
      </c>
      <c r="H10" s="357">
        <f t="shared" si="4"/>
        <v>6</v>
      </c>
    </row>
    <row r="11" spans="1:8" ht="15.75" x14ac:dyDescent="0.25">
      <c r="A11" s="152" t="s">
        <v>57</v>
      </c>
      <c r="B11" s="188">
        <f>'Издержки и отсутсв индик скрыт'!BK11</f>
        <v>2</v>
      </c>
      <c r="C11" s="357">
        <f t="shared" si="0"/>
        <v>2.2222222222222223</v>
      </c>
      <c r="D11" s="357">
        <f>'Дата индикатора скрыт2'!BI12</f>
        <v>0.7321428571428571</v>
      </c>
      <c r="E11" s="357">
        <f t="shared" si="1"/>
        <v>7.6428571428571423</v>
      </c>
      <c r="F11" s="357">
        <f>'Географич. уровень индикатора'!BP14</f>
        <v>0.93548387096774188</v>
      </c>
      <c r="G11" s="357">
        <f t="shared" si="2"/>
        <v>7.2903225806451637</v>
      </c>
      <c r="H11" s="357">
        <f t="shared" si="4"/>
        <v>6.2</v>
      </c>
    </row>
    <row r="12" spans="1:8" ht="15.75" x14ac:dyDescent="0.25">
      <c r="A12" s="152" t="s">
        <v>58</v>
      </c>
      <c r="B12" s="188">
        <f>'Издержки и отсутсв индик скрыт'!BK12</f>
        <v>1</v>
      </c>
      <c r="C12" s="357">
        <f t="shared" si="0"/>
        <v>1.1111111111111107</v>
      </c>
      <c r="D12" s="357">
        <f>'Дата индикатора скрыт2'!BI13</f>
        <v>0.75438596491228072</v>
      </c>
      <c r="E12" s="357">
        <f t="shared" si="1"/>
        <v>8.0877192982456148</v>
      </c>
      <c r="F12" s="357">
        <f>'Географич. уровень индикатора'!BP15</f>
        <v>0.967741935483871</v>
      </c>
      <c r="G12" s="357">
        <f t="shared" si="2"/>
        <v>6.645161290322581</v>
      </c>
      <c r="H12" s="357">
        <f t="shared" si="4"/>
        <v>6</v>
      </c>
    </row>
    <row r="13" spans="1:8" ht="15.75" x14ac:dyDescent="0.25">
      <c r="A13" s="152" t="s">
        <v>59</v>
      </c>
      <c r="B13" s="188">
        <f>'Издержки и отсутсв индик скрыт'!BK13</f>
        <v>7</v>
      </c>
      <c r="C13" s="357">
        <f t="shared" si="0"/>
        <v>7.7777777777777777</v>
      </c>
      <c r="D13" s="357">
        <f>'Дата индикатора скрыт2'!BI14</f>
        <v>0.5490196078431373</v>
      </c>
      <c r="E13" s="357">
        <f t="shared" si="1"/>
        <v>3.9803921568627469</v>
      </c>
      <c r="F13" s="357">
        <f>'Географич. уровень индикатора'!BP16</f>
        <v>0.9285714285714286</v>
      </c>
      <c r="G13" s="357">
        <f t="shared" si="2"/>
        <v>7.4285714285714288</v>
      </c>
      <c r="H13" s="357">
        <f t="shared" si="4"/>
        <v>6.7</v>
      </c>
    </row>
    <row r="14" spans="1:8" ht="15.75" x14ac:dyDescent="0.25">
      <c r="A14" s="152" t="s">
        <v>60</v>
      </c>
      <c r="B14" s="188">
        <f>'Издержки и отсутсв индик скрыт'!BK14</f>
        <v>7</v>
      </c>
      <c r="C14" s="357">
        <f t="shared" si="0"/>
        <v>7.7777777777777777</v>
      </c>
      <c r="D14" s="357">
        <f>'Дата индикатора скрыт2'!BI15</f>
        <v>0.5490196078431373</v>
      </c>
      <c r="E14" s="357">
        <f t="shared" si="1"/>
        <v>3.9803921568627469</v>
      </c>
      <c r="F14" s="357">
        <f>'Географич. уровень индикатора'!BP17</f>
        <v>0.9285714285714286</v>
      </c>
      <c r="G14" s="357">
        <f t="shared" si="2"/>
        <v>7.4285714285714288</v>
      </c>
      <c r="H14" s="357">
        <f t="shared" si="4"/>
        <v>6.7</v>
      </c>
    </row>
    <row r="15" spans="1:8" ht="15.75" x14ac:dyDescent="0.25">
      <c r="A15" s="152" t="s">
        <v>68</v>
      </c>
      <c r="B15" s="188">
        <f>'Издержки и отсутсв индик скрыт'!BK15</f>
        <v>8</v>
      </c>
      <c r="C15" s="357">
        <f t="shared" si="0"/>
        <v>8.8888888888888893</v>
      </c>
      <c r="D15" s="357">
        <f>'Дата индикатора скрыт2'!BI16</f>
        <v>0.5490196078431373</v>
      </c>
      <c r="E15" s="357">
        <f t="shared" si="1"/>
        <v>3.9803921568627469</v>
      </c>
      <c r="F15" s="357">
        <f>'Географич. уровень индикатора'!BP18</f>
        <v>1</v>
      </c>
      <c r="G15" s="357">
        <f t="shared" si="2"/>
        <v>6.0000000000000009</v>
      </c>
      <c r="H15" s="357">
        <f t="shared" si="4"/>
        <v>6.8</v>
      </c>
    </row>
    <row r="16" spans="1:8" ht="15.75" x14ac:dyDescent="0.25">
      <c r="A16" s="152" t="s">
        <v>61</v>
      </c>
      <c r="B16" s="188">
        <f>'Издержки и отсутсв индик скрыт'!BK16</f>
        <v>7</v>
      </c>
      <c r="C16" s="357">
        <f t="shared" si="0"/>
        <v>7.7777777777777777</v>
      </c>
      <c r="D16" s="357">
        <f>'Дата индикатора скрыт2'!BI17</f>
        <v>0.5490196078431373</v>
      </c>
      <c r="E16" s="357">
        <f t="shared" si="1"/>
        <v>3.9803921568627469</v>
      </c>
      <c r="F16" s="357">
        <f>'Географич. уровень индикатора'!BP19</f>
        <v>0.9285714285714286</v>
      </c>
      <c r="G16" s="357">
        <f t="shared" si="2"/>
        <v>7.4285714285714288</v>
      </c>
      <c r="H16" s="357">
        <f t="shared" si="4"/>
        <v>6.7</v>
      </c>
    </row>
    <row r="17" spans="1:8" ht="15.75" x14ac:dyDescent="0.25">
      <c r="A17" s="152" t="s">
        <v>62</v>
      </c>
      <c r="B17" s="188">
        <f>'Издержки и отсутсв индик скрыт'!BK17</f>
        <v>7</v>
      </c>
      <c r="C17" s="357">
        <f t="shared" si="0"/>
        <v>7.7777777777777777</v>
      </c>
      <c r="D17" s="357">
        <f>'Дата индикатора скрыт2'!BI18</f>
        <v>0.5490196078431373</v>
      </c>
      <c r="E17" s="357">
        <f t="shared" si="1"/>
        <v>3.9803921568627469</v>
      </c>
      <c r="F17" s="357">
        <f>'Географич. уровень индикатора'!BP20</f>
        <v>0.9285714285714286</v>
      </c>
      <c r="G17" s="357">
        <f t="shared" si="2"/>
        <v>7.4285714285714288</v>
      </c>
      <c r="H17" s="357">
        <f t="shared" si="4"/>
        <v>6.7</v>
      </c>
    </row>
    <row r="18" spans="1:8" ht="15.75" x14ac:dyDescent="0.25">
      <c r="A18" s="152" t="s">
        <v>63</v>
      </c>
      <c r="B18" s="188">
        <f>'Издержки и отсутсв индик скрыт'!BK18</f>
        <v>7</v>
      </c>
      <c r="C18" s="357">
        <f t="shared" si="0"/>
        <v>7.7777777777777777</v>
      </c>
      <c r="D18" s="357">
        <f>'Дата индикатора скрыт2'!BI19</f>
        <v>0.5490196078431373</v>
      </c>
      <c r="E18" s="357">
        <f t="shared" si="1"/>
        <v>3.9803921568627469</v>
      </c>
      <c r="F18" s="357">
        <f>'Географич. уровень индикатора'!BP21</f>
        <v>0.9285714285714286</v>
      </c>
      <c r="G18" s="357">
        <f t="shared" si="2"/>
        <v>7.4285714285714288</v>
      </c>
      <c r="H18" s="357">
        <f t="shared" si="4"/>
        <v>6.7</v>
      </c>
    </row>
    <row r="19" spans="1:8" ht="15.75" x14ac:dyDescent="0.25">
      <c r="A19" s="152" t="s">
        <v>64</v>
      </c>
      <c r="B19" s="188">
        <f>'Издержки и отсутсв индик скрыт'!BK19</f>
        <v>7</v>
      </c>
      <c r="C19" s="357">
        <f t="shared" si="0"/>
        <v>7.7777777777777777</v>
      </c>
      <c r="D19" s="357">
        <f>'Дата индикатора скрыт2'!BI20</f>
        <v>0.5490196078431373</v>
      </c>
      <c r="E19" s="357">
        <f t="shared" si="1"/>
        <v>3.9803921568627469</v>
      </c>
      <c r="F19" s="357">
        <f>'Географич. уровень индикатора'!BP22</f>
        <v>0.9285714285714286</v>
      </c>
      <c r="G19" s="357">
        <f t="shared" si="2"/>
        <v>7.4285714285714288</v>
      </c>
      <c r="H19" s="357">
        <f t="shared" si="4"/>
        <v>6.7</v>
      </c>
    </row>
    <row r="20" spans="1:8" ht="15.75" x14ac:dyDescent="0.25">
      <c r="A20" s="152" t="s">
        <v>65</v>
      </c>
      <c r="B20" s="188">
        <f>'Издержки и отсутсв индик скрыт'!BK20</f>
        <v>8</v>
      </c>
      <c r="C20" s="357">
        <f t="shared" si="0"/>
        <v>8.8888888888888893</v>
      </c>
      <c r="D20" s="357">
        <f>'Дата индикатора скрыт2'!BI21</f>
        <v>0.32</v>
      </c>
      <c r="E20" s="357">
        <f t="shared" si="1"/>
        <v>-0.60000000000000142</v>
      </c>
      <c r="F20" s="357">
        <f>'Географич. уровень индикатора'!BP23</f>
        <v>0.8928571428571429</v>
      </c>
      <c r="G20" s="357">
        <f t="shared" si="2"/>
        <v>8.1428571428571423</v>
      </c>
      <c r="H20" s="357">
        <f t="shared" si="4"/>
        <v>6.9</v>
      </c>
    </row>
    <row r="21" spans="1:8" ht="15.75" x14ac:dyDescent="0.25">
      <c r="A21" s="152" t="s">
        <v>66</v>
      </c>
      <c r="B21" s="188">
        <f>'Издержки и отсутсв индик скрыт'!BK21</f>
        <v>7</v>
      </c>
      <c r="C21" s="357">
        <f t="shared" si="0"/>
        <v>7.7777777777777777</v>
      </c>
      <c r="D21" s="357">
        <f>'Дата индикатора скрыт2'!BI22</f>
        <v>0.5490196078431373</v>
      </c>
      <c r="E21" s="357">
        <f t="shared" si="1"/>
        <v>3.9803921568627469</v>
      </c>
      <c r="F21" s="357">
        <f>'Географич. уровень индикатора'!BP24</f>
        <v>0.9285714285714286</v>
      </c>
      <c r="G21" s="357">
        <f t="shared" si="2"/>
        <v>7.4285714285714288</v>
      </c>
      <c r="H21" s="357">
        <f t="shared" si="4"/>
        <v>6.7</v>
      </c>
    </row>
    <row r="22" spans="1:8" ht="15.75" x14ac:dyDescent="0.25">
      <c r="A22" s="152" t="s">
        <v>67</v>
      </c>
      <c r="B22" s="188">
        <f>'Издержки и отсутсв индик скрыт'!BK22</f>
        <v>7</v>
      </c>
      <c r="C22" s="357">
        <f t="shared" si="0"/>
        <v>7.7777777777777777</v>
      </c>
      <c r="D22" s="357">
        <f>'Дата индикатора скрыт2'!BI23</f>
        <v>0.5490196078431373</v>
      </c>
      <c r="E22" s="357">
        <f t="shared" si="1"/>
        <v>3.9803921568627469</v>
      </c>
      <c r="F22" s="357">
        <f>'Географич. уровень индикатора'!BP25</f>
        <v>0.9285714285714286</v>
      </c>
      <c r="G22" s="357">
        <f t="shared" si="2"/>
        <v>7.4285714285714288</v>
      </c>
      <c r="H22" s="357">
        <f t="shared" si="4"/>
        <v>6.7</v>
      </c>
    </row>
    <row r="23" spans="1:8" ht="15.75" x14ac:dyDescent="0.25">
      <c r="A23" s="152" t="s">
        <v>69</v>
      </c>
      <c r="B23" s="188">
        <f>'Издержки и отсутсв индик скрыт'!BK23</f>
        <v>4</v>
      </c>
      <c r="C23" s="357">
        <f t="shared" si="0"/>
        <v>4.4444444444444446</v>
      </c>
      <c r="D23" s="357">
        <f>'Дата индикатора скрыт2'!BI24</f>
        <v>0.35185185185185186</v>
      </c>
      <c r="E23" s="357">
        <f t="shared" si="1"/>
        <v>3.703703703703809E-2</v>
      </c>
      <c r="F23" s="357">
        <f>'Географич. уровень индикатора'!BP26</f>
        <v>1.1111111111111112</v>
      </c>
      <c r="G23" s="357">
        <f t="shared" si="2"/>
        <v>3.7777777777777777</v>
      </c>
      <c r="H23" s="357">
        <f t="shared" si="4"/>
        <v>3</v>
      </c>
    </row>
    <row r="24" spans="1:8" ht="15.75" x14ac:dyDescent="0.25">
      <c r="A24" s="152" t="s">
        <v>70</v>
      </c>
      <c r="B24" s="188">
        <f>'Издержки и отсутсв индик скрыт'!BK24</f>
        <v>4</v>
      </c>
      <c r="C24" s="357">
        <f t="shared" si="0"/>
        <v>4.4444444444444446</v>
      </c>
      <c r="D24" s="357">
        <f>'Дата индикатора скрыт2'!BI25</f>
        <v>0.35185185185185186</v>
      </c>
      <c r="E24" s="357">
        <f t="shared" si="1"/>
        <v>3.703703703703809E-2</v>
      </c>
      <c r="F24" s="357">
        <f>'Географич. уровень индикатора'!BP27</f>
        <v>1.1111111111111112</v>
      </c>
      <c r="G24" s="357">
        <f t="shared" si="2"/>
        <v>3.7777777777777777</v>
      </c>
      <c r="H24" s="357">
        <f t="shared" si="4"/>
        <v>3</v>
      </c>
    </row>
    <row r="25" spans="1:8" ht="15.75" x14ac:dyDescent="0.25">
      <c r="A25" s="152" t="s">
        <v>71</v>
      </c>
      <c r="B25" s="188">
        <f>'Издержки и отсутсв индик скрыт'!BK25</f>
        <v>4</v>
      </c>
      <c r="C25" s="357">
        <f t="shared" si="0"/>
        <v>4.4444444444444446</v>
      </c>
      <c r="D25" s="357">
        <f>'Дата индикатора скрыт2'!BI26</f>
        <v>0.35185185185185186</v>
      </c>
      <c r="E25" s="357">
        <f t="shared" si="1"/>
        <v>3.703703703703809E-2</v>
      </c>
      <c r="F25" s="357">
        <f>'Географич. уровень индикатора'!BP28</f>
        <v>1.1111111111111112</v>
      </c>
      <c r="G25" s="357">
        <f t="shared" si="2"/>
        <v>3.7777777777777777</v>
      </c>
      <c r="H25" s="357">
        <f t="shared" si="4"/>
        <v>3</v>
      </c>
    </row>
    <row r="26" spans="1:8" ht="15.75" x14ac:dyDescent="0.25">
      <c r="A26" s="152" t="s">
        <v>72</v>
      </c>
      <c r="B26" s="188">
        <f>'Издержки и отсутсв индик скрыт'!BK26</f>
        <v>4</v>
      </c>
      <c r="C26" s="357">
        <f t="shared" si="0"/>
        <v>4.4444444444444446</v>
      </c>
      <c r="D26" s="357">
        <f>'Дата индикатора скрыт2'!BI27</f>
        <v>0.35185185185185186</v>
      </c>
      <c r="E26" s="357">
        <f t="shared" si="1"/>
        <v>3.703703703703809E-2</v>
      </c>
      <c r="F26" s="357">
        <f>'Географич. уровень индикатора'!BP29</f>
        <v>1.1111111111111112</v>
      </c>
      <c r="G26" s="357">
        <f t="shared" si="2"/>
        <v>3.7777777777777777</v>
      </c>
      <c r="H26" s="357">
        <f t="shared" si="4"/>
        <v>3</v>
      </c>
    </row>
    <row r="27" spans="1:8" ht="15.75" x14ac:dyDescent="0.25">
      <c r="A27" s="152" t="s">
        <v>73</v>
      </c>
      <c r="B27" s="188">
        <f>'Издержки и отсутсв индик скрыт'!BK27</f>
        <v>4</v>
      </c>
      <c r="C27" s="357">
        <f t="shared" si="0"/>
        <v>4.4444444444444446</v>
      </c>
      <c r="D27" s="357">
        <f>'Дата индикатора скрыт2'!BI28</f>
        <v>0.35185185185185186</v>
      </c>
      <c r="E27" s="357">
        <f t="shared" si="1"/>
        <v>3.703703703703809E-2</v>
      </c>
      <c r="F27" s="357">
        <f>'Географич. уровень индикатора'!BP30</f>
        <v>1.1111111111111112</v>
      </c>
      <c r="G27" s="357">
        <f t="shared" si="2"/>
        <v>3.7777777777777777</v>
      </c>
      <c r="H27" s="357">
        <f t="shared" si="4"/>
        <v>3</v>
      </c>
    </row>
    <row r="28" spans="1:8" ht="15.75" x14ac:dyDescent="0.25">
      <c r="A28" s="152" t="s">
        <v>74</v>
      </c>
      <c r="B28" s="188">
        <f>'Издержки и отсутсв индик скрыт'!BK28</f>
        <v>4</v>
      </c>
      <c r="C28" s="357">
        <f t="shared" si="0"/>
        <v>4.4444444444444446</v>
      </c>
      <c r="D28" s="357">
        <f>'Дата индикатора скрыт2'!BI29</f>
        <v>0.35185185185185186</v>
      </c>
      <c r="E28" s="357">
        <f t="shared" si="1"/>
        <v>3.703703703703809E-2</v>
      </c>
      <c r="F28" s="357">
        <f>'Географич. уровень индикатора'!BP31</f>
        <v>1.1111111111111112</v>
      </c>
      <c r="G28" s="357">
        <f t="shared" si="2"/>
        <v>3.7777777777777777</v>
      </c>
      <c r="H28" s="357">
        <f t="shared" si="4"/>
        <v>3</v>
      </c>
    </row>
    <row r="29" spans="1:8" ht="15.75" x14ac:dyDescent="0.25">
      <c r="A29" s="152" t="s">
        <v>75</v>
      </c>
      <c r="B29" s="188">
        <f>'Издержки и отсутсв индик скрыт'!BK29</f>
        <v>4</v>
      </c>
      <c r="C29" s="357">
        <f t="shared" si="0"/>
        <v>4.4444444444444446</v>
      </c>
      <c r="D29" s="357">
        <f>'Дата индикатора скрыт2'!BI30</f>
        <v>0.35185185185185186</v>
      </c>
      <c r="E29" s="357">
        <f t="shared" si="1"/>
        <v>3.703703703703809E-2</v>
      </c>
      <c r="F29" s="357">
        <f>'Географич. уровень индикатора'!BP32</f>
        <v>1.1111111111111112</v>
      </c>
      <c r="G29" s="357">
        <f t="shared" si="2"/>
        <v>3.7777777777777777</v>
      </c>
      <c r="H29" s="357">
        <f t="shared" si="4"/>
        <v>3</v>
      </c>
    </row>
    <row r="30" spans="1:8" ht="15.75" x14ac:dyDescent="0.25">
      <c r="A30" s="152" t="s">
        <v>76</v>
      </c>
      <c r="B30" s="188">
        <f>'Издержки и отсутсв индик скрыт'!BK30</f>
        <v>4</v>
      </c>
      <c r="C30" s="357">
        <f t="shared" si="0"/>
        <v>4.4444444444444446</v>
      </c>
      <c r="D30" s="357">
        <f>'Дата индикатора скрыт2'!BI31</f>
        <v>0.35185185185185186</v>
      </c>
      <c r="E30" s="357">
        <f t="shared" si="1"/>
        <v>3.703703703703809E-2</v>
      </c>
      <c r="F30" s="357">
        <f>'Географич. уровень индикатора'!BP33</f>
        <v>1.1111111111111112</v>
      </c>
      <c r="G30" s="357">
        <f t="shared" si="2"/>
        <v>3.7777777777777777</v>
      </c>
      <c r="H30" s="357">
        <f t="shared" si="4"/>
        <v>3</v>
      </c>
    </row>
    <row r="31" spans="1:8" ht="15.75" x14ac:dyDescent="0.25">
      <c r="A31" s="152" t="s">
        <v>77</v>
      </c>
      <c r="B31" s="188">
        <f>'Издержки и отсутсв индик скрыт'!BK31</f>
        <v>4</v>
      </c>
      <c r="C31" s="357">
        <f t="shared" si="0"/>
        <v>4.4444444444444446</v>
      </c>
      <c r="D31" s="357">
        <f>'Дата индикатора скрыт2'!BI32</f>
        <v>0.35185185185185186</v>
      </c>
      <c r="E31" s="357">
        <f t="shared" si="1"/>
        <v>3.703703703703809E-2</v>
      </c>
      <c r="F31" s="357">
        <f>'Географич. уровень индикатора'!BP34</f>
        <v>1.1111111111111112</v>
      </c>
      <c r="G31" s="357">
        <f t="shared" si="2"/>
        <v>3.7777777777777777</v>
      </c>
      <c r="H31" s="357">
        <f t="shared" si="4"/>
        <v>3</v>
      </c>
    </row>
    <row r="32" spans="1:8" ht="15.75" x14ac:dyDescent="0.25">
      <c r="A32" s="152" t="s">
        <v>78</v>
      </c>
      <c r="B32" s="188">
        <f>'Издержки и отсутсв индик скрыт'!BK32</f>
        <v>4</v>
      </c>
      <c r="C32" s="357">
        <f t="shared" si="0"/>
        <v>4.4444444444444446</v>
      </c>
      <c r="D32" s="357">
        <f>'Дата индикатора скрыт2'!BI33</f>
        <v>0.35185185185185186</v>
      </c>
      <c r="E32" s="357">
        <f t="shared" si="1"/>
        <v>3.703703703703809E-2</v>
      </c>
      <c r="F32" s="357">
        <f>'Географич. уровень индикатора'!BP35</f>
        <v>1.1111111111111112</v>
      </c>
      <c r="G32" s="357">
        <f t="shared" si="2"/>
        <v>3.7777777777777777</v>
      </c>
      <c r="H32" s="357">
        <f t="shared" si="4"/>
        <v>3</v>
      </c>
    </row>
    <row r="33" spans="1:8" ht="15.75" x14ac:dyDescent="0.25">
      <c r="A33" s="152" t="s">
        <v>79</v>
      </c>
      <c r="B33" s="188">
        <f>'Издержки и отсутсв индик скрыт'!BK33</f>
        <v>4</v>
      </c>
      <c r="C33" s="357">
        <f t="shared" si="0"/>
        <v>4.4444444444444446</v>
      </c>
      <c r="D33" s="357">
        <f>'Дата индикатора скрыт2'!BI34</f>
        <v>0.35185185185185186</v>
      </c>
      <c r="E33" s="357">
        <f t="shared" si="1"/>
        <v>3.703703703703809E-2</v>
      </c>
      <c r="F33" s="357">
        <f>'Географич. уровень индикатора'!BP36</f>
        <v>1.1111111111111112</v>
      </c>
      <c r="G33" s="357">
        <f t="shared" si="2"/>
        <v>3.7777777777777777</v>
      </c>
      <c r="H33" s="357">
        <f t="shared" si="4"/>
        <v>3</v>
      </c>
    </row>
    <row r="34" spans="1:8" ht="15.75" x14ac:dyDescent="0.25">
      <c r="A34" s="152" t="s">
        <v>80</v>
      </c>
      <c r="B34" s="188">
        <f>'Издержки и отсутсв индик скрыт'!BK34</f>
        <v>1</v>
      </c>
      <c r="C34" s="357">
        <f t="shared" ref="C34:C65" si="5">IF(B34&gt;B$90,10,10-(B$90-B34)/(B$90-B$89)*10)</f>
        <v>1.1111111111111107</v>
      </c>
      <c r="D34" s="357">
        <f>'Дата индикатора скрыт2'!BI35</f>
        <v>0.7192982456140351</v>
      </c>
      <c r="E34" s="357">
        <f t="shared" ref="E34:E65" si="6">IF(D34&gt;D$90,10,10-(D$90-D34)/(D$90-D$89)*10)</f>
        <v>7.3859649122807021</v>
      </c>
      <c r="F34" s="357">
        <f>'Географич. уровень индикатора'!BP37</f>
        <v>1.3076923076923077</v>
      </c>
      <c r="G34" s="357">
        <f t="shared" ref="G34:G65" si="7">IF(F34&lt;F$89,10,IF(F34&gt;F$90,0,(F$90-F34)/(F$90-F$89)*10))</f>
        <v>0</v>
      </c>
      <c r="H34" s="357">
        <f t="shared" si="4"/>
        <v>3.7</v>
      </c>
    </row>
    <row r="35" spans="1:8" ht="15.75" x14ac:dyDescent="0.25">
      <c r="A35" s="152" t="s">
        <v>81</v>
      </c>
      <c r="B35" s="188">
        <f>'Издержки и отсутсв индик скрыт'!BK35</f>
        <v>1</v>
      </c>
      <c r="C35" s="357">
        <f t="shared" si="5"/>
        <v>1.1111111111111107</v>
      </c>
      <c r="D35" s="357">
        <f>'Дата индикатора скрыт2'!BI36</f>
        <v>0.7192982456140351</v>
      </c>
      <c r="E35" s="357">
        <f t="shared" si="6"/>
        <v>7.3859649122807021</v>
      </c>
      <c r="F35" s="357">
        <f>'Географич. уровень индикатора'!BP38</f>
        <v>1.3076923076923077</v>
      </c>
      <c r="G35" s="357">
        <f t="shared" si="7"/>
        <v>0</v>
      </c>
      <c r="H35" s="357">
        <f t="shared" si="4"/>
        <v>3.7</v>
      </c>
    </row>
    <row r="36" spans="1:8" ht="15.75" x14ac:dyDescent="0.25">
      <c r="A36" s="152" t="s">
        <v>82</v>
      </c>
      <c r="B36" s="188">
        <f>'Издержки и отсутсв индик скрыт'!BK36</f>
        <v>1</v>
      </c>
      <c r="C36" s="357">
        <f t="shared" si="5"/>
        <v>1.1111111111111107</v>
      </c>
      <c r="D36" s="357">
        <f>'Дата индикатора скрыт2'!BI37</f>
        <v>0.7192982456140351</v>
      </c>
      <c r="E36" s="357">
        <f t="shared" si="6"/>
        <v>7.3859649122807021</v>
      </c>
      <c r="F36" s="357">
        <f>'Географич. уровень индикатора'!BP39</f>
        <v>1.3076923076923077</v>
      </c>
      <c r="G36" s="357">
        <f t="shared" si="7"/>
        <v>0</v>
      </c>
      <c r="H36" s="357">
        <f t="shared" si="4"/>
        <v>3.7</v>
      </c>
    </row>
    <row r="37" spans="1:8" ht="15.75" x14ac:dyDescent="0.25">
      <c r="A37" s="152" t="s">
        <v>83</v>
      </c>
      <c r="B37" s="188">
        <f>'Издержки и отсутсв индик скрыт'!BK37</f>
        <v>1</v>
      </c>
      <c r="C37" s="357">
        <f t="shared" si="5"/>
        <v>1.1111111111111107</v>
      </c>
      <c r="D37" s="357">
        <f>'Дата индикатора скрыт2'!BI38</f>
        <v>0.7192982456140351</v>
      </c>
      <c r="E37" s="357">
        <f t="shared" si="6"/>
        <v>7.3859649122807021</v>
      </c>
      <c r="F37" s="357">
        <f>'Географич. уровень индикатора'!BP40</f>
        <v>1.3076923076923077</v>
      </c>
      <c r="G37" s="357">
        <f t="shared" si="7"/>
        <v>0</v>
      </c>
      <c r="H37" s="357">
        <f t="shared" si="4"/>
        <v>3.7</v>
      </c>
    </row>
    <row r="38" spans="1:8" ht="15.75" x14ac:dyDescent="0.25">
      <c r="A38" s="152" t="s">
        <v>84</v>
      </c>
      <c r="B38" s="188">
        <f>'Издержки и отсутсв индик скрыт'!BK38</f>
        <v>1</v>
      </c>
      <c r="C38" s="357">
        <f t="shared" si="5"/>
        <v>1.1111111111111107</v>
      </c>
      <c r="D38" s="357">
        <f>'Дата индикатора скрыт2'!BI39</f>
        <v>0.7192982456140351</v>
      </c>
      <c r="E38" s="357">
        <f t="shared" si="6"/>
        <v>7.3859649122807021</v>
      </c>
      <c r="F38" s="357">
        <f>'Географич. уровень индикатора'!BP41</f>
        <v>1.3076923076923077</v>
      </c>
      <c r="G38" s="357">
        <f t="shared" si="7"/>
        <v>0</v>
      </c>
      <c r="H38" s="357">
        <f t="shared" si="4"/>
        <v>3.7</v>
      </c>
    </row>
    <row r="39" spans="1:8" ht="15.75" x14ac:dyDescent="0.25">
      <c r="A39" s="152" t="s">
        <v>85</v>
      </c>
      <c r="B39" s="188">
        <f>'Издержки и отсутсв индик скрыт'!BK39</f>
        <v>1</v>
      </c>
      <c r="C39" s="357">
        <f t="shared" si="5"/>
        <v>1.1111111111111107</v>
      </c>
      <c r="D39" s="357">
        <f>'Дата индикатора скрыт2'!BI40</f>
        <v>0.7192982456140351</v>
      </c>
      <c r="E39" s="357">
        <f t="shared" si="6"/>
        <v>7.3859649122807021</v>
      </c>
      <c r="F39" s="357">
        <f>'Географич. уровень индикатора'!BP42</f>
        <v>1.3076923076923077</v>
      </c>
      <c r="G39" s="357">
        <f t="shared" si="7"/>
        <v>0</v>
      </c>
      <c r="H39" s="357">
        <f t="shared" si="4"/>
        <v>3.7</v>
      </c>
    </row>
    <row r="40" spans="1:8" ht="15.75" x14ac:dyDescent="0.25">
      <c r="A40" s="152" t="s">
        <v>86</v>
      </c>
      <c r="B40" s="188">
        <f>'Издержки и отсутсв индик скрыт'!BK40</f>
        <v>1</v>
      </c>
      <c r="C40" s="357">
        <f t="shared" si="5"/>
        <v>1.1111111111111107</v>
      </c>
      <c r="D40" s="357">
        <f>'Дата индикатора скрыт2'!BI41</f>
        <v>0.7192982456140351</v>
      </c>
      <c r="E40" s="357">
        <f t="shared" si="6"/>
        <v>7.3859649122807021</v>
      </c>
      <c r="F40" s="357">
        <f>'Географич. уровень индикатора'!BP43</f>
        <v>1.3076923076923077</v>
      </c>
      <c r="G40" s="357">
        <f t="shared" si="7"/>
        <v>0</v>
      </c>
      <c r="H40" s="357">
        <f t="shared" si="4"/>
        <v>3.7</v>
      </c>
    </row>
    <row r="41" spans="1:8" ht="15.75" x14ac:dyDescent="0.25">
      <c r="A41" s="152" t="s">
        <v>87</v>
      </c>
      <c r="B41" s="188">
        <f>'Издержки и отсутсв индик скрыт'!BK41</f>
        <v>3</v>
      </c>
      <c r="C41" s="357">
        <f t="shared" si="5"/>
        <v>3.3333333333333339</v>
      </c>
      <c r="D41" s="357">
        <f>'Дата индикатора скрыт2'!BI42</f>
        <v>0.7192982456140351</v>
      </c>
      <c r="E41" s="357">
        <f t="shared" si="6"/>
        <v>7.3859649122807021</v>
      </c>
      <c r="F41" s="357">
        <f>'Географич. уровень индикатора'!BP44</f>
        <v>1.3076923076923077</v>
      </c>
      <c r="G41" s="357">
        <f t="shared" si="7"/>
        <v>0</v>
      </c>
      <c r="H41" s="357">
        <f t="shared" si="4"/>
        <v>4.3</v>
      </c>
    </row>
    <row r="42" spans="1:8" ht="15.75" x14ac:dyDescent="0.25">
      <c r="A42" s="152" t="s">
        <v>88</v>
      </c>
      <c r="B42" s="188">
        <f>'Издержки и отсутсв индик скрыт'!BK42</f>
        <v>1</v>
      </c>
      <c r="C42" s="357">
        <f t="shared" si="5"/>
        <v>1.1111111111111107</v>
      </c>
      <c r="D42" s="357">
        <f>'Дата индикатора скрыт2'!BI43</f>
        <v>0.7192982456140351</v>
      </c>
      <c r="E42" s="357">
        <f t="shared" si="6"/>
        <v>7.3859649122807021</v>
      </c>
      <c r="F42" s="357">
        <f>'Географич. уровень индикатора'!BP45</f>
        <v>1.3076923076923077</v>
      </c>
      <c r="G42" s="357">
        <f t="shared" si="7"/>
        <v>0</v>
      </c>
      <c r="H42" s="357">
        <f t="shared" si="4"/>
        <v>3.7</v>
      </c>
    </row>
    <row r="43" spans="1:8" ht="15.75" x14ac:dyDescent="0.25">
      <c r="A43" s="152" t="s">
        <v>89</v>
      </c>
      <c r="B43" s="188">
        <f>'Издержки и отсутсв индик скрыт'!BK43</f>
        <v>1</v>
      </c>
      <c r="C43" s="357">
        <f t="shared" si="5"/>
        <v>1.1111111111111107</v>
      </c>
      <c r="D43" s="357">
        <f>'Дата индикатора скрыт2'!BI44</f>
        <v>0.78947368421052633</v>
      </c>
      <c r="E43" s="357">
        <f t="shared" si="6"/>
        <v>8.7894736842105274</v>
      </c>
      <c r="F43" s="357">
        <f>'Географич. уровень индикатора'!BP46</f>
        <v>1.4</v>
      </c>
      <c r="G43" s="357">
        <f t="shared" si="7"/>
        <v>0</v>
      </c>
      <c r="H43" s="357">
        <f t="shared" si="4"/>
        <v>4.7</v>
      </c>
    </row>
    <row r="44" spans="1:8" ht="15.75" x14ac:dyDescent="0.25">
      <c r="A44" s="152" t="s">
        <v>90</v>
      </c>
      <c r="B44" s="188">
        <f>'Издержки и отсутсв индик скрыт'!BK44</f>
        <v>1</v>
      </c>
      <c r="C44" s="357">
        <f t="shared" si="5"/>
        <v>1.1111111111111107</v>
      </c>
      <c r="D44" s="357">
        <f>'Дата индикатора скрыт2'!BI45</f>
        <v>0.78947368421052633</v>
      </c>
      <c r="E44" s="357">
        <f t="shared" si="6"/>
        <v>8.7894736842105274</v>
      </c>
      <c r="F44" s="357">
        <f>'Географич. уровень индикатора'!BP47</f>
        <v>1.4</v>
      </c>
      <c r="G44" s="357">
        <f t="shared" si="7"/>
        <v>0</v>
      </c>
      <c r="H44" s="357">
        <f t="shared" si="4"/>
        <v>4.7</v>
      </c>
    </row>
    <row r="45" spans="1:8" ht="15.75" x14ac:dyDescent="0.25">
      <c r="A45" s="152" t="s">
        <v>91</v>
      </c>
      <c r="B45" s="188">
        <f>'Издержки и отсутсв индик скрыт'!BK45</f>
        <v>1</v>
      </c>
      <c r="C45" s="357">
        <f t="shared" si="5"/>
        <v>1.1111111111111107</v>
      </c>
      <c r="D45" s="357">
        <f>'Дата индикатора скрыт2'!BI46</f>
        <v>0.78947368421052633</v>
      </c>
      <c r="E45" s="357">
        <f t="shared" si="6"/>
        <v>8.7894736842105274</v>
      </c>
      <c r="F45" s="357">
        <f>'Географич. уровень индикатора'!BP48</f>
        <v>1.4</v>
      </c>
      <c r="G45" s="357">
        <f t="shared" si="7"/>
        <v>0</v>
      </c>
      <c r="H45" s="357">
        <f t="shared" si="4"/>
        <v>4.7</v>
      </c>
    </row>
    <row r="46" spans="1:8" ht="15.75" x14ac:dyDescent="0.25">
      <c r="A46" s="152" t="s">
        <v>92</v>
      </c>
      <c r="B46" s="188">
        <f>'Издержки и отсутсв индик скрыт'!BK46</f>
        <v>1</v>
      </c>
      <c r="C46" s="357">
        <f t="shared" si="5"/>
        <v>1.1111111111111107</v>
      </c>
      <c r="D46" s="357">
        <f>'Дата индикатора скрыт2'!BI47</f>
        <v>0.8035714285714286</v>
      </c>
      <c r="E46" s="357">
        <f t="shared" si="6"/>
        <v>9.071428571428573</v>
      </c>
      <c r="F46" s="357">
        <f>'Географич. уровень индикатора'!BP49</f>
        <v>1.36</v>
      </c>
      <c r="G46" s="357">
        <f t="shared" si="7"/>
        <v>0</v>
      </c>
      <c r="H46" s="357">
        <f t="shared" si="4"/>
        <v>5</v>
      </c>
    </row>
    <row r="47" spans="1:8" ht="15.75" x14ac:dyDescent="0.25">
      <c r="A47" s="152" t="s">
        <v>94</v>
      </c>
      <c r="B47" s="188">
        <f>'Издержки и отсутсв индик скрыт'!BK47</f>
        <v>1</v>
      </c>
      <c r="C47" s="357">
        <f t="shared" si="5"/>
        <v>1.1111111111111107</v>
      </c>
      <c r="D47" s="357">
        <f>'Дата индикатора скрыт2'!BI48</f>
        <v>0.78947368421052633</v>
      </c>
      <c r="E47" s="357">
        <f t="shared" si="6"/>
        <v>8.7894736842105274</v>
      </c>
      <c r="F47" s="357">
        <f>'Географич. уровень индикатора'!BP50</f>
        <v>1.4</v>
      </c>
      <c r="G47" s="357">
        <f t="shared" si="7"/>
        <v>0</v>
      </c>
      <c r="H47" s="357">
        <f t="shared" si="4"/>
        <v>4.7</v>
      </c>
    </row>
    <row r="48" spans="1:8" ht="15.75" x14ac:dyDescent="0.25">
      <c r="A48" s="152" t="s">
        <v>95</v>
      </c>
      <c r="B48" s="188">
        <f>'Издержки и отсутсв индик скрыт'!BK48</f>
        <v>1</v>
      </c>
      <c r="C48" s="357">
        <f t="shared" si="5"/>
        <v>1.1111111111111107</v>
      </c>
      <c r="D48" s="357">
        <f>'Дата индикатора скрыт2'!BI49</f>
        <v>0.78947368421052633</v>
      </c>
      <c r="E48" s="357">
        <f t="shared" si="6"/>
        <v>8.7894736842105274</v>
      </c>
      <c r="F48" s="357">
        <f>'Географич. уровень индикатора'!BP51</f>
        <v>1.4</v>
      </c>
      <c r="G48" s="357">
        <f t="shared" si="7"/>
        <v>0</v>
      </c>
      <c r="H48" s="357">
        <f t="shared" si="4"/>
        <v>4.7</v>
      </c>
    </row>
    <row r="49" spans="1:8" ht="15.75" x14ac:dyDescent="0.25">
      <c r="A49" s="152" t="s">
        <v>97</v>
      </c>
      <c r="B49" s="188">
        <f>'Издержки и отсутсв индик скрыт'!BK49</f>
        <v>1</v>
      </c>
      <c r="C49" s="357">
        <f t="shared" si="5"/>
        <v>1.1111111111111107</v>
      </c>
      <c r="D49" s="357">
        <f>'Дата индикатора скрыт2'!BI50</f>
        <v>0.78947368421052633</v>
      </c>
      <c r="E49" s="357">
        <f t="shared" si="6"/>
        <v>8.7894736842105274</v>
      </c>
      <c r="F49" s="357">
        <f>'Географич. уровень индикатора'!BP52</f>
        <v>1.4</v>
      </c>
      <c r="G49" s="357">
        <f t="shared" si="7"/>
        <v>0</v>
      </c>
      <c r="H49" s="357">
        <f t="shared" si="4"/>
        <v>4.7</v>
      </c>
    </row>
    <row r="50" spans="1:8" ht="15.75" x14ac:dyDescent="0.25">
      <c r="A50" s="152" t="s">
        <v>98</v>
      </c>
      <c r="B50" s="188">
        <f>'Издержки и отсутсв индик скрыт'!BK50</f>
        <v>1</v>
      </c>
      <c r="C50" s="357">
        <f t="shared" si="5"/>
        <v>1.1111111111111107</v>
      </c>
      <c r="D50" s="357">
        <f>'Дата индикатора скрыт2'!BI51</f>
        <v>0.78947368421052633</v>
      </c>
      <c r="E50" s="357">
        <f t="shared" si="6"/>
        <v>8.7894736842105274</v>
      </c>
      <c r="F50" s="357">
        <f>'Географич. уровень индикатора'!BP53</f>
        <v>1.4</v>
      </c>
      <c r="G50" s="357">
        <f t="shared" si="7"/>
        <v>0</v>
      </c>
      <c r="H50" s="357">
        <f t="shared" si="4"/>
        <v>4.7</v>
      </c>
    </row>
    <row r="51" spans="1:8" ht="15.75" x14ac:dyDescent="0.25">
      <c r="A51" s="152" t="s">
        <v>99</v>
      </c>
      <c r="B51" s="188">
        <f>'Издержки и отсутсв индик скрыт'!BK51</f>
        <v>1</v>
      </c>
      <c r="C51" s="357">
        <f t="shared" si="5"/>
        <v>1.1111111111111107</v>
      </c>
      <c r="D51" s="357">
        <f>'Дата индикатора скрыт2'!BI52</f>
        <v>0.78947368421052633</v>
      </c>
      <c r="E51" s="357">
        <f t="shared" si="6"/>
        <v>8.7894736842105274</v>
      </c>
      <c r="F51" s="357">
        <f>'Географич. уровень индикатора'!BP54</f>
        <v>1.4</v>
      </c>
      <c r="G51" s="357">
        <f t="shared" si="7"/>
        <v>0</v>
      </c>
      <c r="H51" s="357">
        <f t="shared" si="4"/>
        <v>4.7</v>
      </c>
    </row>
    <row r="52" spans="1:8" ht="15.75" x14ac:dyDescent="0.25">
      <c r="A52" s="152" t="s">
        <v>100</v>
      </c>
      <c r="B52" s="188">
        <f>'Издержки и отсутсв индик скрыт'!BK52</f>
        <v>1</v>
      </c>
      <c r="C52" s="357">
        <f t="shared" si="5"/>
        <v>1.1111111111111107</v>
      </c>
      <c r="D52" s="357">
        <f>'Дата индикатора скрыт2'!BI53</f>
        <v>0.78947368421052633</v>
      </c>
      <c r="E52" s="357">
        <f t="shared" si="6"/>
        <v>8.7894736842105274</v>
      </c>
      <c r="F52" s="357">
        <f>'Географич. уровень индикатора'!BP55</f>
        <v>1.4</v>
      </c>
      <c r="G52" s="357">
        <f t="shared" si="7"/>
        <v>0</v>
      </c>
      <c r="H52" s="357">
        <f t="shared" si="4"/>
        <v>4.7</v>
      </c>
    </row>
    <row r="53" spans="1:8" ht="15.75" x14ac:dyDescent="0.25">
      <c r="A53" s="152" t="s">
        <v>101</v>
      </c>
      <c r="B53" s="188">
        <f>'Издержки и отсутсв индик скрыт'!BK53</f>
        <v>1</v>
      </c>
      <c r="C53" s="357">
        <f t="shared" si="5"/>
        <v>1.1111111111111107</v>
      </c>
      <c r="D53" s="357">
        <f>'Дата индикатора скрыт2'!BI54</f>
        <v>0.78947368421052633</v>
      </c>
      <c r="E53" s="357">
        <f t="shared" si="6"/>
        <v>8.7894736842105274</v>
      </c>
      <c r="F53" s="357">
        <f>'Географич. уровень индикатора'!BP56</f>
        <v>1.4</v>
      </c>
      <c r="G53" s="357">
        <f t="shared" si="7"/>
        <v>0</v>
      </c>
      <c r="H53" s="357">
        <f t="shared" si="4"/>
        <v>4.7</v>
      </c>
    </row>
    <row r="54" spans="1:8" ht="15.75" x14ac:dyDescent="0.25">
      <c r="A54" s="152" t="s">
        <v>93</v>
      </c>
      <c r="B54" s="188">
        <f>'Издержки и отсутсв индик скрыт'!BK54</f>
        <v>2</v>
      </c>
      <c r="C54" s="357">
        <f t="shared" si="5"/>
        <v>2.2222222222222223</v>
      </c>
      <c r="D54" s="357">
        <f>'Дата индикатора скрыт2'!BI55</f>
        <v>0.78947368421052633</v>
      </c>
      <c r="E54" s="357">
        <f t="shared" si="6"/>
        <v>8.7894736842105274</v>
      </c>
      <c r="F54" s="357">
        <f>'Географич. уровень индикатора'!BP57</f>
        <v>1.4</v>
      </c>
      <c r="G54" s="357">
        <f t="shared" si="7"/>
        <v>0</v>
      </c>
      <c r="H54" s="357">
        <f t="shared" si="4"/>
        <v>5</v>
      </c>
    </row>
    <row r="55" spans="1:8" ht="15.75" x14ac:dyDescent="0.25">
      <c r="A55" s="152" t="s">
        <v>102</v>
      </c>
      <c r="B55" s="188">
        <f>'Издержки и отсутсв индик скрыт'!BK55</f>
        <v>1</v>
      </c>
      <c r="C55" s="357">
        <f t="shared" si="5"/>
        <v>1.1111111111111107</v>
      </c>
      <c r="D55" s="357">
        <f>'Дата индикатора скрыт2'!BI56</f>
        <v>0.78947368421052633</v>
      </c>
      <c r="E55" s="357">
        <f t="shared" si="6"/>
        <v>8.7894736842105274</v>
      </c>
      <c r="F55" s="357">
        <f>'Географич. уровень индикатора'!BP58</f>
        <v>1.4</v>
      </c>
      <c r="G55" s="357">
        <f t="shared" si="7"/>
        <v>0</v>
      </c>
      <c r="H55" s="357">
        <f t="shared" si="4"/>
        <v>4.7</v>
      </c>
    </row>
    <row r="56" spans="1:8" ht="15.75" x14ac:dyDescent="0.25">
      <c r="A56" s="152" t="s">
        <v>174</v>
      </c>
      <c r="B56" s="188">
        <f>'Издержки и отсутсв индик скрыт'!BK56</f>
        <v>5</v>
      </c>
      <c r="C56" s="357">
        <f t="shared" si="5"/>
        <v>5.5555555555555554</v>
      </c>
      <c r="D56" s="357">
        <f>'Дата индикатора скрыт2'!BI57</f>
        <v>0.8035714285714286</v>
      </c>
      <c r="E56" s="357">
        <f t="shared" si="6"/>
        <v>9.071428571428573</v>
      </c>
      <c r="F56" s="357">
        <f>'Географич. уровень индикатора'!BP59</f>
        <v>1.32</v>
      </c>
      <c r="G56" s="357">
        <f t="shared" si="7"/>
        <v>0</v>
      </c>
      <c r="H56" s="357">
        <f t="shared" si="4"/>
        <v>6.1</v>
      </c>
    </row>
    <row r="57" spans="1:8" ht="15.75" x14ac:dyDescent="0.25">
      <c r="A57" s="152" t="s">
        <v>103</v>
      </c>
      <c r="B57" s="188">
        <f>'Издержки и отсутсв индик скрыт'!BK57</f>
        <v>1</v>
      </c>
      <c r="C57" s="357">
        <f t="shared" si="5"/>
        <v>1.1111111111111107</v>
      </c>
      <c r="D57" s="357">
        <f>'Дата индикатора скрыт2'!BI58</f>
        <v>0.78947368421052633</v>
      </c>
      <c r="E57" s="357">
        <f t="shared" si="6"/>
        <v>8.7894736842105274</v>
      </c>
      <c r="F57" s="357">
        <f>'Географич. уровень индикатора'!BP60</f>
        <v>1.4</v>
      </c>
      <c r="G57" s="357">
        <f t="shared" si="7"/>
        <v>0</v>
      </c>
      <c r="H57" s="357">
        <f t="shared" si="4"/>
        <v>4.7</v>
      </c>
    </row>
    <row r="58" spans="1:8" ht="15.75" x14ac:dyDescent="0.25">
      <c r="A58" s="152" t="s">
        <v>104</v>
      </c>
      <c r="B58" s="188">
        <f>'Издержки и отсутсв индик скрыт'!BK58</f>
        <v>1</v>
      </c>
      <c r="C58" s="357">
        <f t="shared" si="5"/>
        <v>1.1111111111111107</v>
      </c>
      <c r="D58" s="357">
        <f>'Дата индикатора скрыт2'!BI59</f>
        <v>0.78947368421052633</v>
      </c>
      <c r="E58" s="357">
        <f t="shared" si="6"/>
        <v>8.7894736842105274</v>
      </c>
      <c r="F58" s="357">
        <f>'Географич. уровень индикатора'!BP61</f>
        <v>1.4</v>
      </c>
      <c r="G58" s="357">
        <f t="shared" si="7"/>
        <v>0</v>
      </c>
      <c r="H58" s="357">
        <f t="shared" si="4"/>
        <v>4.7</v>
      </c>
    </row>
    <row r="59" spans="1:8" ht="15.75" x14ac:dyDescent="0.25">
      <c r="A59" s="152" t="s">
        <v>96</v>
      </c>
      <c r="B59" s="188">
        <f>'Издержки и отсутсв индик скрыт'!BK59</f>
        <v>1</v>
      </c>
      <c r="C59" s="357">
        <f t="shared" si="5"/>
        <v>1.1111111111111107</v>
      </c>
      <c r="D59" s="357">
        <f>'Дата индикатора скрыт2'!BI60</f>
        <v>0.78947368421052633</v>
      </c>
      <c r="E59" s="357">
        <f t="shared" si="6"/>
        <v>8.7894736842105274</v>
      </c>
      <c r="F59" s="357">
        <f>'Географич. уровень индикатора'!BP62</f>
        <v>1.4</v>
      </c>
      <c r="G59" s="357">
        <f t="shared" si="7"/>
        <v>0</v>
      </c>
      <c r="H59" s="357">
        <f t="shared" si="4"/>
        <v>4.7</v>
      </c>
    </row>
    <row r="60" spans="1:8" ht="15.75" x14ac:dyDescent="0.25">
      <c r="A60" s="152" t="s">
        <v>105</v>
      </c>
      <c r="B60" s="188">
        <f>'Издержки и отсутсв индик скрыт'!BK60</f>
        <v>0</v>
      </c>
      <c r="C60" s="357">
        <f t="shared" si="5"/>
        <v>0</v>
      </c>
      <c r="D60" s="357">
        <f>'Дата индикатора скрыт2'!BI61</f>
        <v>0.72413793103448276</v>
      </c>
      <c r="E60" s="357">
        <f t="shared" si="6"/>
        <v>7.4827586206896557</v>
      </c>
      <c r="F60" s="357">
        <f>'Географич. уровень индикатора'!BP63</f>
        <v>0.79411764705882348</v>
      </c>
      <c r="G60" s="357">
        <f t="shared" si="7"/>
        <v>10</v>
      </c>
      <c r="H60" s="357">
        <f t="shared" si="4"/>
        <v>7.6</v>
      </c>
    </row>
    <row r="61" spans="1:8" ht="15.75" x14ac:dyDescent="0.25">
      <c r="A61" s="152" t="s">
        <v>106</v>
      </c>
      <c r="B61" s="188">
        <f>'Издержки и отсутсв индик скрыт'!BK61</f>
        <v>1</v>
      </c>
      <c r="C61" s="357">
        <f t="shared" si="5"/>
        <v>1.1111111111111107</v>
      </c>
      <c r="D61" s="357">
        <f>'Дата индикатора скрыт2'!BI62</f>
        <v>0.72413793103448276</v>
      </c>
      <c r="E61" s="357">
        <f t="shared" si="6"/>
        <v>7.4827586206896557</v>
      </c>
      <c r="F61" s="357">
        <f>'Географич. уровень индикатора'!BP64</f>
        <v>0.79411764705882348</v>
      </c>
      <c r="G61" s="357">
        <f t="shared" si="7"/>
        <v>10</v>
      </c>
      <c r="H61" s="357">
        <f t="shared" si="4"/>
        <v>7.7</v>
      </c>
    </row>
    <row r="62" spans="1:8" ht="15.75" x14ac:dyDescent="0.25">
      <c r="A62" s="152" t="s">
        <v>107</v>
      </c>
      <c r="B62" s="188">
        <f>'Издержки и отсутсв индик скрыт'!BK62</f>
        <v>0</v>
      </c>
      <c r="C62" s="357">
        <f t="shared" si="5"/>
        <v>0</v>
      </c>
      <c r="D62" s="357">
        <f>'Дата индикатора скрыт2'!BI63</f>
        <v>0.72413793103448276</v>
      </c>
      <c r="E62" s="357">
        <f t="shared" si="6"/>
        <v>7.4827586206896557</v>
      </c>
      <c r="F62" s="357">
        <f>'Географич. уровень индикатора'!BP65</f>
        <v>0.79411764705882348</v>
      </c>
      <c r="G62" s="357">
        <f t="shared" si="7"/>
        <v>10</v>
      </c>
      <c r="H62" s="357">
        <f t="shared" si="4"/>
        <v>7.6</v>
      </c>
    </row>
    <row r="63" spans="1:8" ht="15.75" x14ac:dyDescent="0.25">
      <c r="A63" s="152" t="s">
        <v>108</v>
      </c>
      <c r="B63" s="188">
        <f>'Издержки и отсутсв индик скрыт'!BK63</f>
        <v>0</v>
      </c>
      <c r="C63" s="357">
        <f t="shared" si="5"/>
        <v>0</v>
      </c>
      <c r="D63" s="357">
        <f>'Дата индикатора скрыт2'!BI64</f>
        <v>0.72413793103448276</v>
      </c>
      <c r="E63" s="357">
        <f t="shared" si="6"/>
        <v>7.4827586206896557</v>
      </c>
      <c r="F63" s="357">
        <f>'Географич. уровень индикатора'!BP66</f>
        <v>0.79411764705882348</v>
      </c>
      <c r="G63" s="357">
        <f t="shared" si="7"/>
        <v>10</v>
      </c>
      <c r="H63" s="357">
        <f t="shared" si="4"/>
        <v>7.6</v>
      </c>
    </row>
    <row r="64" spans="1:8" ht="15.75" x14ac:dyDescent="0.25">
      <c r="A64" s="152" t="s">
        <v>109</v>
      </c>
      <c r="B64" s="188">
        <f>'Издержки и отсутсв индик скрыт'!BK64</f>
        <v>0</v>
      </c>
      <c r="C64" s="357">
        <f t="shared" si="5"/>
        <v>0</v>
      </c>
      <c r="D64" s="357">
        <f>'Дата индикатора скрыт2'!BI65</f>
        <v>0.72413793103448276</v>
      </c>
      <c r="E64" s="357">
        <f t="shared" si="6"/>
        <v>7.4827586206896557</v>
      </c>
      <c r="F64" s="357">
        <f>'Географич. уровень индикатора'!BP67</f>
        <v>0.79411764705882348</v>
      </c>
      <c r="G64" s="357">
        <f t="shared" si="7"/>
        <v>10</v>
      </c>
      <c r="H64" s="357">
        <f t="shared" si="4"/>
        <v>7.6</v>
      </c>
    </row>
    <row r="65" spans="1:8" ht="15.75" x14ac:dyDescent="0.25">
      <c r="A65" s="152" t="s">
        <v>110</v>
      </c>
      <c r="B65" s="188">
        <f>'Издержки и отсутсв индик скрыт'!BK65</f>
        <v>8</v>
      </c>
      <c r="C65" s="357">
        <f t="shared" si="5"/>
        <v>8.8888888888888893</v>
      </c>
      <c r="D65" s="357">
        <f>'Дата индикатора скрыт2'!BI66</f>
        <v>0.78</v>
      </c>
      <c r="E65" s="357">
        <f t="shared" si="6"/>
        <v>8.6000000000000014</v>
      </c>
      <c r="F65" s="357">
        <f>'Географич. уровень индикатора'!BP68</f>
        <v>0.8</v>
      </c>
      <c r="G65" s="357">
        <f t="shared" si="7"/>
        <v>10</v>
      </c>
      <c r="H65" s="357">
        <f t="shared" si="4"/>
        <v>9.3000000000000007</v>
      </c>
    </row>
    <row r="66" spans="1:8" ht="15.75" x14ac:dyDescent="0.25">
      <c r="A66" s="152" t="s">
        <v>111</v>
      </c>
      <c r="B66" s="188">
        <f>'Издержки и отсутсв индик скрыт'!BK66</f>
        <v>9</v>
      </c>
      <c r="C66" s="357">
        <f t="shared" ref="C66:C84" si="8">IF(B66&gt;B$90,10,10-(B$90-B66)/(B$90-B$89)*10)</f>
        <v>10</v>
      </c>
      <c r="D66" s="357">
        <f>'Дата индикатора скрыт2'!BI67</f>
        <v>0.78</v>
      </c>
      <c r="E66" s="357">
        <f t="shared" ref="E66:E84" si="9">IF(D66&gt;D$90,10,10-(D$90-D66)/(D$90-D$89)*10)</f>
        <v>8.6000000000000014</v>
      </c>
      <c r="F66" s="357">
        <f>'Географич. уровень индикатора'!BP69</f>
        <v>0.8</v>
      </c>
      <c r="G66" s="357">
        <f t="shared" ref="G66:G84" si="10">IF(F66&lt;F$89,10,IF(F66&gt;F$90,0,(F$90-F66)/(F$90-F$89)*10))</f>
        <v>10</v>
      </c>
      <c r="H66" s="357">
        <f t="shared" si="4"/>
        <v>9.6999999999999993</v>
      </c>
    </row>
    <row r="67" spans="1:8" ht="15.75" x14ac:dyDescent="0.25">
      <c r="A67" s="152" t="s">
        <v>112</v>
      </c>
      <c r="B67" s="188">
        <f>'Издержки и отсутсв индик скрыт'!BK67</f>
        <v>8</v>
      </c>
      <c r="C67" s="357">
        <f t="shared" si="8"/>
        <v>8.8888888888888893</v>
      </c>
      <c r="D67" s="357">
        <f>'Дата индикатора скрыт2'!BI68</f>
        <v>0.78</v>
      </c>
      <c r="E67" s="357">
        <f t="shared" si="9"/>
        <v>8.6000000000000014</v>
      </c>
      <c r="F67" s="357">
        <f>'Географич. уровень индикатора'!BP70</f>
        <v>0.8</v>
      </c>
      <c r="G67" s="357">
        <f t="shared" si="10"/>
        <v>10</v>
      </c>
      <c r="H67" s="357">
        <f t="shared" ref="H67:H84" si="11">ROUND((10-GEOMEAN(((10-C67)/10*9+1),((10-E67)/10*9+1),((10-G67)/10*9+1)))/9*10,1)</f>
        <v>9.3000000000000007</v>
      </c>
    </row>
    <row r="68" spans="1:8" ht="15.75" x14ac:dyDescent="0.25">
      <c r="A68" s="152" t="s">
        <v>113</v>
      </c>
      <c r="B68" s="188">
        <f>'Издержки и отсутсв индик скрыт'!BK68</f>
        <v>8</v>
      </c>
      <c r="C68" s="357">
        <f t="shared" si="8"/>
        <v>8.8888888888888893</v>
      </c>
      <c r="D68" s="357">
        <f>'Дата индикатора скрыт2'!BI69</f>
        <v>0.78</v>
      </c>
      <c r="E68" s="357">
        <f t="shared" si="9"/>
        <v>8.6000000000000014</v>
      </c>
      <c r="F68" s="357">
        <f>'Географич. уровень индикатора'!BP71</f>
        <v>0.8</v>
      </c>
      <c r="G68" s="357">
        <f t="shared" si="10"/>
        <v>10</v>
      </c>
      <c r="H68" s="357">
        <f t="shared" si="11"/>
        <v>9.3000000000000007</v>
      </c>
    </row>
    <row r="69" spans="1:8" ht="15.75" x14ac:dyDescent="0.25">
      <c r="A69" s="152" t="s">
        <v>114</v>
      </c>
      <c r="B69" s="188">
        <f>'Издержки и отсутсв индик скрыт'!BK69</f>
        <v>8</v>
      </c>
      <c r="C69" s="357">
        <f t="shared" si="8"/>
        <v>8.8888888888888893</v>
      </c>
      <c r="D69" s="357">
        <f>'Дата индикатора скрыт2'!BI70</f>
        <v>0.78</v>
      </c>
      <c r="E69" s="357">
        <f t="shared" si="9"/>
        <v>8.6000000000000014</v>
      </c>
      <c r="F69" s="357">
        <f>'Географич. уровень индикатора'!BP72</f>
        <v>0.8</v>
      </c>
      <c r="G69" s="357">
        <f t="shared" si="10"/>
        <v>10</v>
      </c>
      <c r="H69" s="357">
        <f t="shared" si="11"/>
        <v>9.3000000000000007</v>
      </c>
    </row>
    <row r="70" spans="1:8" ht="15.75" x14ac:dyDescent="0.25">
      <c r="A70" s="152" t="s">
        <v>115</v>
      </c>
      <c r="B70" s="188">
        <f>'Издержки и отсутсв индик скрыт'!BK70</f>
        <v>8</v>
      </c>
      <c r="C70" s="357">
        <f t="shared" si="8"/>
        <v>8.8888888888888893</v>
      </c>
      <c r="D70" s="357">
        <f>'Дата индикатора скрыт2'!BI71</f>
        <v>0.78</v>
      </c>
      <c r="E70" s="357">
        <f t="shared" si="9"/>
        <v>8.6000000000000014</v>
      </c>
      <c r="F70" s="357">
        <f>'Географич. уровень индикатора'!BP73</f>
        <v>0.8</v>
      </c>
      <c r="G70" s="357">
        <f t="shared" si="10"/>
        <v>10</v>
      </c>
      <c r="H70" s="357">
        <f t="shared" si="11"/>
        <v>9.3000000000000007</v>
      </c>
    </row>
    <row r="71" spans="1:8" ht="15.75" x14ac:dyDescent="0.25">
      <c r="A71" s="152" t="s">
        <v>116</v>
      </c>
      <c r="B71" s="188">
        <f>'Издержки и отсутсв индик скрыт'!BK71</f>
        <v>0</v>
      </c>
      <c r="C71" s="357">
        <f t="shared" si="8"/>
        <v>0</v>
      </c>
      <c r="D71" s="357">
        <f>'Дата индикатора скрыт2'!BI72</f>
        <v>0.55172413793103448</v>
      </c>
      <c r="E71" s="357">
        <f t="shared" si="9"/>
        <v>4.0344827586206904</v>
      </c>
      <c r="F71" s="357">
        <f>'Географич. уровень индикатора'!BP74</f>
        <v>1.103448275862069</v>
      </c>
      <c r="G71" s="357">
        <f t="shared" si="10"/>
        <v>3.9310344827586219</v>
      </c>
      <c r="H71" s="357">
        <f t="shared" si="11"/>
        <v>2.8</v>
      </c>
    </row>
    <row r="72" spans="1:8" ht="15.75" x14ac:dyDescent="0.25">
      <c r="A72" s="152" t="s">
        <v>117</v>
      </c>
      <c r="B72" s="188">
        <f>'Издержки и отсутсв индик скрыт'!BK72</f>
        <v>0</v>
      </c>
      <c r="C72" s="357">
        <f t="shared" si="8"/>
        <v>0</v>
      </c>
      <c r="D72" s="357">
        <f>'Дата индикатора скрыт2'!BI73</f>
        <v>0.55172413793103448</v>
      </c>
      <c r="E72" s="357">
        <f t="shared" si="9"/>
        <v>4.0344827586206904</v>
      </c>
      <c r="F72" s="357">
        <f>'Географич. уровень индикатора'!BP75</f>
        <v>1.103448275862069</v>
      </c>
      <c r="G72" s="357">
        <f t="shared" si="10"/>
        <v>3.9310344827586219</v>
      </c>
      <c r="H72" s="357">
        <f t="shared" si="11"/>
        <v>2.8</v>
      </c>
    </row>
    <row r="73" spans="1:8" ht="15.75" x14ac:dyDescent="0.25">
      <c r="A73" s="152" t="s">
        <v>118</v>
      </c>
      <c r="B73" s="188">
        <f>'Издержки и отсутсв индик скрыт'!BK73</f>
        <v>0</v>
      </c>
      <c r="C73" s="357">
        <f t="shared" si="8"/>
        <v>0</v>
      </c>
      <c r="D73" s="357">
        <f>'Дата индикатора скрыт2'!BI74</f>
        <v>0.55172413793103448</v>
      </c>
      <c r="E73" s="357">
        <f t="shared" si="9"/>
        <v>4.0344827586206904</v>
      </c>
      <c r="F73" s="357">
        <f>'Географич. уровень индикатора'!BP76</f>
        <v>1.103448275862069</v>
      </c>
      <c r="G73" s="357">
        <f t="shared" si="10"/>
        <v>3.9310344827586219</v>
      </c>
      <c r="H73" s="357">
        <f t="shared" si="11"/>
        <v>2.8</v>
      </c>
    </row>
    <row r="74" spans="1:8" ht="15.75" x14ac:dyDescent="0.25">
      <c r="A74" s="152" t="s">
        <v>119</v>
      </c>
      <c r="B74" s="188">
        <f>'Издержки и отсутсв индик скрыт'!BK74</f>
        <v>0</v>
      </c>
      <c r="C74" s="357">
        <f t="shared" si="8"/>
        <v>0</v>
      </c>
      <c r="D74" s="357">
        <f>'Дата индикатора скрыт2'!BI75</f>
        <v>0.55172413793103448</v>
      </c>
      <c r="E74" s="357">
        <f t="shared" si="9"/>
        <v>4.0344827586206904</v>
      </c>
      <c r="F74" s="357">
        <f>'Географич. уровень индикатора'!BP77</f>
        <v>1.103448275862069</v>
      </c>
      <c r="G74" s="357">
        <f t="shared" si="10"/>
        <v>3.9310344827586219</v>
      </c>
      <c r="H74" s="357">
        <f t="shared" si="11"/>
        <v>2.8</v>
      </c>
    </row>
    <row r="75" spans="1:8" ht="15.75" x14ac:dyDescent="0.25">
      <c r="A75" s="152" t="s">
        <v>123</v>
      </c>
      <c r="B75" s="188">
        <f>'Издержки и отсутсв индик скрыт'!BK75</f>
        <v>0</v>
      </c>
      <c r="C75" s="357">
        <f t="shared" si="8"/>
        <v>0</v>
      </c>
      <c r="D75" s="357">
        <f>'Дата индикатора скрыт2'!BI76</f>
        <v>0.55172413793103448</v>
      </c>
      <c r="E75" s="357">
        <f t="shared" si="9"/>
        <v>4.0344827586206904</v>
      </c>
      <c r="F75" s="357">
        <f>'Географич. уровень индикатора'!BP78</f>
        <v>1.103448275862069</v>
      </c>
      <c r="G75" s="357">
        <f t="shared" si="10"/>
        <v>3.9310344827586219</v>
      </c>
      <c r="H75" s="357">
        <f t="shared" si="11"/>
        <v>2.8</v>
      </c>
    </row>
    <row r="76" spans="1:8" ht="15.75" x14ac:dyDescent="0.25">
      <c r="A76" s="152" t="s">
        <v>129</v>
      </c>
      <c r="B76" s="188">
        <f>'Издержки и отсутсв индик скрыт'!BK76</f>
        <v>0</v>
      </c>
      <c r="C76" s="357">
        <f t="shared" si="8"/>
        <v>0</v>
      </c>
      <c r="D76" s="357">
        <f>'Дата индикатора скрыт2'!BI77</f>
        <v>0.55172413793103448</v>
      </c>
      <c r="E76" s="357">
        <f t="shared" si="9"/>
        <v>4.0344827586206904</v>
      </c>
      <c r="F76" s="357">
        <f>'Географич. уровень индикатора'!BP79</f>
        <v>1.103448275862069</v>
      </c>
      <c r="G76" s="357">
        <f t="shared" si="10"/>
        <v>3.9310344827586219</v>
      </c>
      <c r="H76" s="357">
        <f t="shared" si="11"/>
        <v>2.8</v>
      </c>
    </row>
    <row r="77" spans="1:8" ht="15.75" x14ac:dyDescent="0.25">
      <c r="A77" s="152" t="s">
        <v>121</v>
      </c>
      <c r="B77" s="188">
        <f>'Издержки и отсутсв индик скрыт'!BK77</f>
        <v>0</v>
      </c>
      <c r="C77" s="357">
        <f t="shared" si="8"/>
        <v>0</v>
      </c>
      <c r="D77" s="357">
        <f>'Дата индикатора скрыт2'!BI78</f>
        <v>0.55172413793103448</v>
      </c>
      <c r="E77" s="357">
        <f t="shared" si="9"/>
        <v>4.0344827586206904</v>
      </c>
      <c r="F77" s="357">
        <f>'Географич. уровень индикатора'!BP80</f>
        <v>1.103448275862069</v>
      </c>
      <c r="G77" s="357">
        <f t="shared" si="10"/>
        <v>3.9310344827586219</v>
      </c>
      <c r="H77" s="357">
        <f t="shared" si="11"/>
        <v>2.8</v>
      </c>
    </row>
    <row r="78" spans="1:8" ht="15.75" x14ac:dyDescent="0.25">
      <c r="A78" s="152" t="s">
        <v>122</v>
      </c>
      <c r="B78" s="188">
        <f>'Издержки и отсутсв индик скрыт'!BK78</f>
        <v>0</v>
      </c>
      <c r="C78" s="357">
        <f t="shared" si="8"/>
        <v>0</v>
      </c>
      <c r="D78" s="357">
        <f>'Дата индикатора скрыт2'!BI79</f>
        <v>0.55172413793103448</v>
      </c>
      <c r="E78" s="357">
        <f t="shared" si="9"/>
        <v>4.0344827586206904</v>
      </c>
      <c r="F78" s="357">
        <f>'Географич. уровень индикатора'!BP81</f>
        <v>1.103448275862069</v>
      </c>
      <c r="G78" s="357">
        <f t="shared" si="10"/>
        <v>3.9310344827586219</v>
      </c>
      <c r="H78" s="357">
        <f t="shared" si="11"/>
        <v>2.8</v>
      </c>
    </row>
    <row r="79" spans="1:8" ht="15.75" x14ac:dyDescent="0.25">
      <c r="A79" s="152" t="s">
        <v>120</v>
      </c>
      <c r="B79" s="188">
        <f>'Издержки и отсутсв индик скрыт'!BK79</f>
        <v>0</v>
      </c>
      <c r="C79" s="357">
        <f t="shared" si="8"/>
        <v>0</v>
      </c>
      <c r="D79" s="357">
        <f>'Дата индикатора скрыт2'!BI80</f>
        <v>0.55172413793103448</v>
      </c>
      <c r="E79" s="357">
        <f t="shared" si="9"/>
        <v>4.0344827586206904</v>
      </c>
      <c r="F79" s="357">
        <f>'Географич. уровень индикатора'!BP82</f>
        <v>1.103448275862069</v>
      </c>
      <c r="G79" s="357">
        <f t="shared" si="10"/>
        <v>3.9310344827586219</v>
      </c>
      <c r="H79" s="357">
        <f t="shared" si="11"/>
        <v>2.8</v>
      </c>
    </row>
    <row r="80" spans="1:8" ht="15.75" x14ac:dyDescent="0.25">
      <c r="A80" s="152" t="s">
        <v>124</v>
      </c>
      <c r="B80" s="188">
        <f>'Издержки и отсутсв индик скрыт'!BK80</f>
        <v>0</v>
      </c>
      <c r="C80" s="357">
        <f t="shared" si="8"/>
        <v>0</v>
      </c>
      <c r="D80" s="357">
        <f>'Дата индикатора скрыт2'!BI81</f>
        <v>0.55172413793103448</v>
      </c>
      <c r="E80" s="357">
        <f t="shared" si="9"/>
        <v>4.0344827586206904</v>
      </c>
      <c r="F80" s="357">
        <f>'Географич. уровень индикатора'!BP83</f>
        <v>1.103448275862069</v>
      </c>
      <c r="G80" s="357">
        <f t="shared" si="10"/>
        <v>3.9310344827586219</v>
      </c>
      <c r="H80" s="357">
        <f t="shared" si="11"/>
        <v>2.8</v>
      </c>
    </row>
    <row r="81" spans="1:8" ht="15.75" x14ac:dyDescent="0.25">
      <c r="A81" s="152" t="s">
        <v>126</v>
      </c>
      <c r="B81" s="188">
        <f>'Издержки и отсутсв индик скрыт'!BK81</f>
        <v>0</v>
      </c>
      <c r="C81" s="357">
        <f t="shared" si="8"/>
        <v>0</v>
      </c>
      <c r="D81" s="357">
        <f>'Дата индикатора скрыт2'!BI82</f>
        <v>0.55172413793103448</v>
      </c>
      <c r="E81" s="357">
        <f t="shared" si="9"/>
        <v>4.0344827586206904</v>
      </c>
      <c r="F81" s="357">
        <f>'Географич. уровень индикатора'!BP84</f>
        <v>1.103448275862069</v>
      </c>
      <c r="G81" s="357">
        <f t="shared" si="10"/>
        <v>3.9310344827586219</v>
      </c>
      <c r="H81" s="357">
        <f t="shared" si="11"/>
        <v>2.8</v>
      </c>
    </row>
    <row r="82" spans="1:8" ht="15.75" x14ac:dyDescent="0.25">
      <c r="A82" s="152" t="s">
        <v>125</v>
      </c>
      <c r="B82" s="188">
        <f>'Издержки и отсутсв индик скрыт'!BK82</f>
        <v>0</v>
      </c>
      <c r="C82" s="357">
        <f t="shared" si="8"/>
        <v>0</v>
      </c>
      <c r="D82" s="357">
        <f>'Дата индикатора скрыт2'!BI83</f>
        <v>0.55172413793103448</v>
      </c>
      <c r="E82" s="357">
        <f t="shared" si="9"/>
        <v>4.0344827586206904</v>
      </c>
      <c r="F82" s="357">
        <f>'Географич. уровень индикатора'!BP85</f>
        <v>1.103448275862069</v>
      </c>
      <c r="G82" s="357">
        <f t="shared" si="10"/>
        <v>3.9310344827586219</v>
      </c>
      <c r="H82" s="357">
        <f t="shared" si="11"/>
        <v>2.8</v>
      </c>
    </row>
    <row r="83" spans="1:8" ht="15.75" x14ac:dyDescent="0.25">
      <c r="A83" s="152" t="s">
        <v>127</v>
      </c>
      <c r="B83" s="188">
        <f>'Издержки и отсутсв индик скрыт'!BK83</f>
        <v>0</v>
      </c>
      <c r="C83" s="357">
        <f t="shared" si="8"/>
        <v>0</v>
      </c>
      <c r="D83" s="357">
        <f>'Дата индикатора скрыт2'!BI84</f>
        <v>0.55172413793103448</v>
      </c>
      <c r="E83" s="357">
        <f t="shared" si="9"/>
        <v>4.0344827586206904</v>
      </c>
      <c r="F83" s="357">
        <f>'Географич. уровень индикатора'!BP86</f>
        <v>1.103448275862069</v>
      </c>
      <c r="G83" s="357">
        <f t="shared" si="10"/>
        <v>3.9310344827586219</v>
      </c>
      <c r="H83" s="357">
        <f t="shared" si="11"/>
        <v>2.8</v>
      </c>
    </row>
    <row r="84" spans="1:8" ht="15.75" x14ac:dyDescent="0.25">
      <c r="A84" s="188" t="s">
        <v>128</v>
      </c>
      <c r="B84" s="188">
        <f>'Издержки и отсутсв индик скрыт'!BK84</f>
        <v>0</v>
      </c>
      <c r="C84" s="357">
        <f t="shared" si="8"/>
        <v>0</v>
      </c>
      <c r="D84" s="357">
        <f>'Дата индикатора скрыт2'!BI85</f>
        <v>0.55172413793103448</v>
      </c>
      <c r="E84" s="357">
        <f t="shared" si="9"/>
        <v>4.0344827586206904</v>
      </c>
      <c r="F84" s="357">
        <f>'Географич. уровень индикатора'!BP87</f>
        <v>1.103448275862069</v>
      </c>
      <c r="G84" s="357">
        <f t="shared" si="10"/>
        <v>3.9310344827586219</v>
      </c>
      <c r="H84" s="357">
        <f t="shared" si="11"/>
        <v>2.8</v>
      </c>
    </row>
    <row r="85" spans="1:8" s="4" customFormat="1" ht="15.75" x14ac:dyDescent="0.25">
      <c r="A85" s="188"/>
      <c r="B85" s="188"/>
      <c r="C85" s="357"/>
      <c r="D85" s="357"/>
      <c r="E85" s="357"/>
      <c r="F85" s="357"/>
      <c r="G85" s="357"/>
      <c r="H85" s="357"/>
    </row>
    <row r="86" spans="1:8" ht="15.75" x14ac:dyDescent="0.25">
      <c r="A86" s="188" t="s">
        <v>372</v>
      </c>
      <c r="B86" s="188">
        <f>MIN(B2:B84)</f>
        <v>0</v>
      </c>
      <c r="C86" s="188"/>
      <c r="D86" s="358">
        <f>MIN(D2:D84)</f>
        <v>0.32</v>
      </c>
      <c r="E86" s="188"/>
      <c r="F86" s="357">
        <f>MIN(F2:F84)</f>
        <v>0.79411764705882348</v>
      </c>
      <c r="G86" s="188"/>
      <c r="H86" s="188"/>
    </row>
    <row r="87" spans="1:8" ht="12.75" customHeight="1" x14ac:dyDescent="0.25">
      <c r="A87" s="188" t="s">
        <v>371</v>
      </c>
      <c r="B87" s="188">
        <f>MAX(B2:B84)</f>
        <v>9</v>
      </c>
      <c r="C87" s="188"/>
      <c r="D87" s="358">
        <f>MAX(D2:D84)</f>
        <v>0.8035714285714286</v>
      </c>
      <c r="E87" s="188"/>
      <c r="F87" s="357">
        <f>MAX(F2:F84)</f>
        <v>1.4</v>
      </c>
      <c r="G87" s="188"/>
      <c r="H87" s="188"/>
    </row>
    <row r="88" spans="1:8" ht="15.75" x14ac:dyDescent="0.25">
      <c r="A88" s="188"/>
      <c r="B88" s="188"/>
      <c r="C88" s="188"/>
      <c r="D88" s="188"/>
      <c r="E88" s="188"/>
      <c r="F88" s="188"/>
      <c r="G88" s="188"/>
      <c r="H88" s="188"/>
    </row>
    <row r="89" spans="1:8" ht="15.75" x14ac:dyDescent="0.25">
      <c r="A89" s="188" t="s">
        <v>372</v>
      </c>
      <c r="B89" s="188">
        <v>0</v>
      </c>
      <c r="C89" s="188"/>
      <c r="D89" s="188">
        <v>0.35</v>
      </c>
      <c r="E89" s="188"/>
      <c r="F89" s="359">
        <v>0.8</v>
      </c>
      <c r="G89" s="188"/>
      <c r="H89" s="188"/>
    </row>
    <row r="90" spans="1:8" ht="15.75" x14ac:dyDescent="0.25">
      <c r="A90" s="188" t="s">
        <v>371</v>
      </c>
      <c r="B90" s="359">
        <v>9</v>
      </c>
      <c r="C90" s="188"/>
      <c r="D90" s="359">
        <v>0.85</v>
      </c>
      <c r="E90" s="188"/>
      <c r="F90" s="359">
        <v>1.3</v>
      </c>
      <c r="G90" s="188"/>
      <c r="H90" s="188"/>
    </row>
  </sheetData>
  <autoFilter ref="A1:H1" xr:uid="{00000000-0009-0000-0000-00000E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workbookViewId="0">
      <selection activeCell="A9" sqref="A9"/>
    </sheetView>
  </sheetViews>
  <sheetFormatPr defaultRowHeight="15" x14ac:dyDescent="0.25"/>
  <cols>
    <col min="1" max="1" width="70.42578125" customWidth="1"/>
    <col min="2" max="2" width="24" customWidth="1"/>
  </cols>
  <sheetData>
    <row r="1" spans="1:2" ht="29.25" customHeight="1" x14ac:dyDescent="0.35">
      <c r="A1" s="28" t="s">
        <v>539</v>
      </c>
      <c r="B1" s="371" t="s">
        <v>540</v>
      </c>
    </row>
    <row r="2" spans="1:2" s="4" customFormat="1" ht="16.5" customHeight="1" x14ac:dyDescent="0.25">
      <c r="A2" s="23"/>
      <c r="B2" s="371"/>
    </row>
    <row r="3" spans="1:2" s="4" customFormat="1" ht="10.5" customHeight="1" x14ac:dyDescent="0.25">
      <c r="A3" s="19"/>
      <c r="B3" s="20"/>
    </row>
    <row r="4" spans="1:2" x14ac:dyDescent="0.25">
      <c r="A4" s="32" t="s">
        <v>559</v>
      </c>
      <c r="B4" s="21"/>
    </row>
    <row r="5" spans="1:2" ht="18.75" customHeight="1" x14ac:dyDescent="0.25">
      <c r="A5" s="33" t="s">
        <v>541</v>
      </c>
      <c r="B5" s="22" t="s">
        <v>555</v>
      </c>
    </row>
    <row r="6" spans="1:2" ht="18.75" customHeight="1" x14ac:dyDescent="0.25">
      <c r="A6" s="33" t="s">
        <v>542</v>
      </c>
      <c r="B6" s="22" t="s">
        <v>556</v>
      </c>
    </row>
    <row r="7" spans="1:2" ht="18.75" customHeight="1" x14ac:dyDescent="0.25">
      <c r="A7" s="33" t="s">
        <v>543</v>
      </c>
      <c r="B7" s="22" t="s">
        <v>557</v>
      </c>
    </row>
    <row r="8" spans="1:2" ht="18.75" customHeight="1" x14ac:dyDescent="0.25">
      <c r="A8" s="33" t="s">
        <v>544</v>
      </c>
      <c r="B8" s="22" t="s">
        <v>364</v>
      </c>
    </row>
    <row r="9" spans="1:2" s="4" customFormat="1" ht="18.75" customHeight="1" x14ac:dyDescent="0.25">
      <c r="A9" s="33" t="s">
        <v>545</v>
      </c>
      <c r="B9" s="22" t="s">
        <v>545</v>
      </c>
    </row>
    <row r="10" spans="1:2" s="4" customFormat="1" ht="18.75" customHeight="1" x14ac:dyDescent="0.25">
      <c r="A10" s="33" t="s">
        <v>546</v>
      </c>
      <c r="B10" s="22" t="s">
        <v>552</v>
      </c>
    </row>
    <row r="11" spans="1:2" s="4" customFormat="1" ht="18.75" customHeight="1" x14ac:dyDescent="0.25">
      <c r="A11" s="33" t="s">
        <v>547</v>
      </c>
      <c r="B11" s="22" t="s">
        <v>547</v>
      </c>
    </row>
    <row r="12" spans="1:2" s="4" customFormat="1" ht="18.75" customHeight="1" x14ac:dyDescent="0.25">
      <c r="A12" s="33" t="s">
        <v>548</v>
      </c>
      <c r="B12" s="22" t="s">
        <v>548</v>
      </c>
    </row>
    <row r="13" spans="1:2" s="4" customFormat="1" ht="18.75" customHeight="1" x14ac:dyDescent="0.25">
      <c r="A13" s="33" t="s">
        <v>549</v>
      </c>
      <c r="B13" s="22" t="s">
        <v>553</v>
      </c>
    </row>
    <row r="14" spans="1:2" s="4" customFormat="1" ht="18.75" customHeight="1" x14ac:dyDescent="0.25">
      <c r="A14" s="33" t="s">
        <v>550</v>
      </c>
      <c r="B14" s="22" t="s">
        <v>550</v>
      </c>
    </row>
    <row r="15" spans="1:2" s="4" customFormat="1" ht="18.75" customHeight="1" x14ac:dyDescent="0.25">
      <c r="A15" s="33" t="s">
        <v>551</v>
      </c>
      <c r="B15" s="22" t="s">
        <v>554</v>
      </c>
    </row>
    <row r="16" spans="1:2" ht="18.75" customHeight="1" x14ac:dyDescent="0.25"/>
  </sheetData>
  <mergeCells count="1">
    <mergeCell ref="B1:B2"/>
  </mergeCells>
  <hyperlinks>
    <hyperlink ref="A4" location="Home!A1" display="(home)" xr:uid="{00000000-0004-0000-0100-000000000000}"/>
    <hyperlink ref="B6" location="'Hazard &amp; Exposure'!A1" display="Hazard &amp; Exposure" xr:uid="{00000000-0004-0000-0100-000001000000}"/>
    <hyperlink ref="B7" location="Vulnerability!A1" display="Vulnerability" xr:uid="{00000000-0004-0000-0100-000002000000}"/>
    <hyperlink ref="B8" location="'Lack of Coping Capacity'!A1" display="Lack of Coping Capacity" xr:uid="{00000000-0004-0000-0100-000003000000}"/>
    <hyperlink ref="B10" location="'Indicator Metadata'!A1" display="Indicator Metadata" xr:uid="{00000000-0004-0000-0100-000004000000}"/>
    <hyperlink ref="B9" location="'Indicator Data'!A1" display="Indicator Data" xr:uid="{00000000-0004-0000-0100-000005000000}"/>
    <hyperlink ref="B14" location="'Indicator Data imputation'!A1" display="Indicator Data imputation" xr:uid="{00000000-0004-0000-0100-000006000000}"/>
    <hyperlink ref="B11" location="'Indicator Date'!A1" display="Indicator Date" xr:uid="{00000000-0004-0000-0100-000007000000}"/>
    <hyperlink ref="B12" location="'Indicator Source'!A1" display="Indicator Source" xr:uid="{00000000-0004-0000-0100-000008000000}"/>
    <hyperlink ref="B15" location="'INFORM Reliability Index'!A1" display="INFORM Reliability Index" xr:uid="{00000000-0004-0000-0100-000009000000}"/>
    <hyperlink ref="B5" location="'INFORM CCA 2021 results'!A1" display="INFORM CCA 2021 (a-z)" xr:uid="{00000000-0004-0000-0100-00000A000000}"/>
    <hyperlink ref="B13" location="'Indicator Geographical level'!A1" display="Indicator Geographical level" xr:uid="{00000000-0004-0000-0100-00000B000000}"/>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AO90"/>
  <sheetViews>
    <sheetView showGridLines="0" zoomScale="75" zoomScaleNormal="75" workbookViewId="0">
      <pane xSplit="3" ySplit="3" topLeftCell="D4" activePane="bottomRight" state="frozen"/>
      <selection pane="topRight" activeCell="C1" sqref="C1"/>
      <selection pane="bottomLeft" activeCell="A4" sqref="A4"/>
      <selection pane="bottomRight" activeCell="AF2" sqref="AF2"/>
    </sheetView>
  </sheetViews>
  <sheetFormatPr defaultColWidth="9.140625" defaultRowHeight="15" x14ac:dyDescent="0.25"/>
  <cols>
    <col min="1" max="1" width="17.140625" style="3" customWidth="1"/>
    <col min="2" max="2" width="48" style="3" customWidth="1"/>
    <col min="3" max="3" width="12.5703125" style="3" bestFit="1" customWidth="1"/>
    <col min="4" max="34" width="7.85546875" style="3" customWidth="1"/>
    <col min="35" max="35" width="12.85546875" style="3" bestFit="1" customWidth="1"/>
    <col min="36" max="36" width="11.5703125" style="3" customWidth="1"/>
    <col min="37" max="37" width="9.7109375" style="3" customWidth="1"/>
    <col min="38" max="38" width="6.85546875" style="3" customWidth="1"/>
    <col min="39" max="39" width="8.140625" style="3" bestFit="1" customWidth="1"/>
    <col min="40" max="41" width="6.85546875" style="3" customWidth="1"/>
    <col min="42" max="16384" width="9.140625" style="3"/>
  </cols>
  <sheetData>
    <row r="1" spans="1:41" ht="15.75" customHeight="1" x14ac:dyDescent="0.3">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row>
    <row r="2" spans="1:41" s="2" customFormat="1" ht="113.45" customHeight="1" thickBot="1" x14ac:dyDescent="0.35">
      <c r="A2" s="137" t="s">
        <v>337</v>
      </c>
      <c r="B2" s="137" t="s">
        <v>338</v>
      </c>
      <c r="C2" s="138" t="s">
        <v>368</v>
      </c>
      <c r="D2" s="139" t="s">
        <v>341</v>
      </c>
      <c r="E2" s="139" t="s">
        <v>342</v>
      </c>
      <c r="F2" s="139" t="s">
        <v>400</v>
      </c>
      <c r="G2" s="139" t="s">
        <v>343</v>
      </c>
      <c r="H2" s="140" t="s">
        <v>331</v>
      </c>
      <c r="I2" s="139" t="s">
        <v>344</v>
      </c>
      <c r="J2" s="139" t="s">
        <v>345</v>
      </c>
      <c r="K2" s="140" t="s">
        <v>332</v>
      </c>
      <c r="L2" s="141" t="s">
        <v>333</v>
      </c>
      <c r="M2" s="142" t="s">
        <v>346</v>
      </c>
      <c r="N2" s="142" t="s">
        <v>347</v>
      </c>
      <c r="O2" s="142" t="s">
        <v>349</v>
      </c>
      <c r="P2" s="143" t="s">
        <v>334</v>
      </c>
      <c r="Q2" s="142" t="s">
        <v>350</v>
      </c>
      <c r="R2" s="142" t="s">
        <v>351</v>
      </c>
      <c r="S2" s="142" t="s">
        <v>352</v>
      </c>
      <c r="T2" s="142" t="s">
        <v>353</v>
      </c>
      <c r="U2" s="142" t="s">
        <v>354</v>
      </c>
      <c r="V2" s="143" t="s">
        <v>335</v>
      </c>
      <c r="W2" s="144" t="s">
        <v>336</v>
      </c>
      <c r="X2" s="145" t="s">
        <v>355</v>
      </c>
      <c r="Y2" s="145" t="s">
        <v>356</v>
      </c>
      <c r="Z2" s="145" t="s">
        <v>357</v>
      </c>
      <c r="AA2" s="145" t="s">
        <v>358</v>
      </c>
      <c r="AB2" s="146" t="s">
        <v>359</v>
      </c>
      <c r="AC2" s="145" t="s">
        <v>360</v>
      </c>
      <c r="AD2" s="145" t="s">
        <v>361</v>
      </c>
      <c r="AE2" s="145" t="s">
        <v>362</v>
      </c>
      <c r="AF2" s="146" t="s">
        <v>363</v>
      </c>
      <c r="AG2" s="147" t="s">
        <v>364</v>
      </c>
      <c r="AH2" s="148" t="s">
        <v>365</v>
      </c>
      <c r="AI2" s="149" t="s">
        <v>330</v>
      </c>
      <c r="AJ2" s="135" t="s">
        <v>328</v>
      </c>
      <c r="AK2" s="136" t="s">
        <v>373</v>
      </c>
      <c r="AL2" s="92" t="s">
        <v>377</v>
      </c>
      <c r="AM2" s="92" t="s">
        <v>329</v>
      </c>
      <c r="AN2" s="92" t="s">
        <v>366</v>
      </c>
      <c r="AO2" s="92" t="s">
        <v>367</v>
      </c>
    </row>
    <row r="3" spans="1:41" s="2" customFormat="1" ht="15" customHeight="1" thickTop="1" thickBot="1" x14ac:dyDescent="0.35">
      <c r="A3" s="150" t="s">
        <v>370</v>
      </c>
      <c r="B3" s="150" t="s">
        <v>370</v>
      </c>
      <c r="C3" s="150" t="s">
        <v>370</v>
      </c>
      <c r="D3" s="151" t="s">
        <v>27</v>
      </c>
      <c r="E3" s="151" t="s">
        <v>27</v>
      </c>
      <c r="F3" s="151" t="s">
        <v>27</v>
      </c>
      <c r="G3" s="151" t="s">
        <v>27</v>
      </c>
      <c r="H3" s="151" t="s">
        <v>27</v>
      </c>
      <c r="I3" s="151" t="s">
        <v>27</v>
      </c>
      <c r="J3" s="151" t="s">
        <v>27</v>
      </c>
      <c r="K3" s="151" t="s">
        <v>27</v>
      </c>
      <c r="L3" s="151" t="s">
        <v>27</v>
      </c>
      <c r="M3" s="151" t="s">
        <v>27</v>
      </c>
      <c r="N3" s="151" t="s">
        <v>27</v>
      </c>
      <c r="O3" s="151" t="s">
        <v>27</v>
      </c>
      <c r="P3" s="151" t="s">
        <v>27</v>
      </c>
      <c r="Q3" s="151" t="s">
        <v>27</v>
      </c>
      <c r="R3" s="151" t="s">
        <v>27</v>
      </c>
      <c r="S3" s="151" t="s">
        <v>27</v>
      </c>
      <c r="T3" s="151" t="s">
        <v>27</v>
      </c>
      <c r="U3" s="151" t="s">
        <v>27</v>
      </c>
      <c r="V3" s="151" t="s">
        <v>27</v>
      </c>
      <c r="W3" s="151" t="s">
        <v>27</v>
      </c>
      <c r="X3" s="151" t="s">
        <v>27</v>
      </c>
      <c r="Y3" s="151" t="s">
        <v>27</v>
      </c>
      <c r="Z3" s="151" t="s">
        <v>27</v>
      </c>
      <c r="AA3" s="151" t="s">
        <v>27</v>
      </c>
      <c r="AB3" s="151" t="s">
        <v>27</v>
      </c>
      <c r="AC3" s="151" t="s">
        <v>27</v>
      </c>
      <c r="AD3" s="151" t="s">
        <v>27</v>
      </c>
      <c r="AE3" s="151" t="s">
        <v>27</v>
      </c>
      <c r="AF3" s="151" t="s">
        <v>27</v>
      </c>
      <c r="AG3" s="151" t="s">
        <v>27</v>
      </c>
      <c r="AH3" s="151" t="s">
        <v>27</v>
      </c>
      <c r="AI3" s="151" t="s">
        <v>339</v>
      </c>
      <c r="AJ3" s="151" t="s">
        <v>340</v>
      </c>
      <c r="AK3" s="151" t="s">
        <v>27</v>
      </c>
      <c r="AL3" s="151" t="s">
        <v>143</v>
      </c>
      <c r="AM3" s="151" t="s">
        <v>42</v>
      </c>
      <c r="AN3" s="151" t="s">
        <v>144</v>
      </c>
      <c r="AO3" s="151" t="s">
        <v>144</v>
      </c>
    </row>
    <row r="4" spans="1:41" ht="16.5" thickTop="1" x14ac:dyDescent="0.25">
      <c r="A4" s="121" t="s">
        <v>237</v>
      </c>
      <c r="B4" s="121" t="s">
        <v>238</v>
      </c>
      <c r="C4" s="26" t="s">
        <v>48</v>
      </c>
      <c r="D4" s="37">
        <f>'Опасность&amp;Подверженность'!AF3</f>
        <v>6.5</v>
      </c>
      <c r="E4" s="38">
        <f>'Опасность&amp;Подверженность'!AG3</f>
        <v>4.2</v>
      </c>
      <c r="F4" s="38">
        <f>'Опасность&amp;Подверженность'!AH3</f>
        <v>0</v>
      </c>
      <c r="G4" s="38">
        <f>'Опасность&amp;Подверженность'!AJ3</f>
        <v>3.8</v>
      </c>
      <c r="H4" s="24">
        <f>'Опасность&amp;Подверженность'!AK3</f>
        <v>4</v>
      </c>
      <c r="I4" s="38">
        <f>'Опасность&amp;Подверженность'!AN3</f>
        <v>6.9</v>
      </c>
      <c r="J4" s="38">
        <f>'Опасность&amp;Подверженность'!AQ3</f>
        <v>7.6</v>
      </c>
      <c r="K4" s="24">
        <f>'Опасность&amp;Подверженность'!AR3</f>
        <v>7.6</v>
      </c>
      <c r="L4" s="25">
        <f t="shared" ref="L4:L16" si="0">ROUND((10-GEOMEAN(((10-H4)/10*9+1),((10-K4)/10*9+1)))/9*10,1)</f>
        <v>6.1</v>
      </c>
      <c r="M4" s="36">
        <f>Уязвимость!G3</f>
        <v>1.5</v>
      </c>
      <c r="N4" s="36">
        <f>Уязвимость!K3</f>
        <v>6.4</v>
      </c>
      <c r="O4" s="36">
        <f>Уязвимость!Q3</f>
        <v>3.5</v>
      </c>
      <c r="P4" s="24">
        <f>Уязвимость!R3</f>
        <v>3.2</v>
      </c>
      <c r="Q4" s="36">
        <f>Уязвимость!V3</f>
        <v>5.0999999999999996</v>
      </c>
      <c r="R4" s="36">
        <f>Уязвимость!AB3</f>
        <v>4</v>
      </c>
      <c r="S4" s="36">
        <f>Уязвимость!AD3</f>
        <v>4.8</v>
      </c>
      <c r="T4" s="36">
        <f>Уязвимость!AF3</f>
        <v>0</v>
      </c>
      <c r="U4" s="36">
        <f>Уязвимость!AK3</f>
        <v>2.7</v>
      </c>
      <c r="V4" s="24">
        <f>Уязвимость!AL3</f>
        <v>4.2</v>
      </c>
      <c r="W4" s="25">
        <f t="shared" ref="W4:W16" si="1">ROUND((10-GEOMEAN(((10-P4)/10*9+1),((10-V4)/10*9+1)))/9*10,1)</f>
        <v>3.7</v>
      </c>
      <c r="X4" s="35">
        <f>'Отсутствие потенциала'!E3</f>
        <v>5.0999999999999996</v>
      </c>
      <c r="Y4" s="35">
        <f>'Отсутствие потенциала'!H3</f>
        <v>5</v>
      </c>
      <c r="Z4" s="35">
        <f>'Отсутствие потенциала'!N3</f>
        <v>6.1</v>
      </c>
      <c r="AA4" s="35">
        <f>'Отсутствие потенциала'!S3</f>
        <v>4</v>
      </c>
      <c r="AB4" s="24">
        <f>'Отсутствие потенциала'!T3</f>
        <v>5.0999999999999996</v>
      </c>
      <c r="AC4" s="35">
        <f>'Отсутствие потенциала'!W3</f>
        <v>4.5999999999999996</v>
      </c>
      <c r="AD4" s="35">
        <f>'Отсутствие потенциала'!AB3</f>
        <v>2</v>
      </c>
      <c r="AE4" s="35">
        <f>'Отсутствие потенциала'!AF3</f>
        <v>7.9</v>
      </c>
      <c r="AF4" s="24">
        <f>'Отсутствие потенциала'!AG3</f>
        <v>4.8</v>
      </c>
      <c r="AG4" s="25">
        <f t="shared" ref="AG4:AG16" si="2">ROUND((10-GEOMEAN(((10-AB4)/10*9+1),((10-AF4)/10*9+1)))/9*10,1)</f>
        <v>5</v>
      </c>
      <c r="AH4" s="40">
        <f t="shared" ref="AH4:AH35" si="3">ROUND(L4^(1/3)*W4^(1/3)*AG4^(1/3),1)</f>
        <v>4.8</v>
      </c>
      <c r="AI4" s="47" t="str">
        <f>IF(AH4&gt;=7.4,"Очень высокий",IF(AH4&gt;=5.3,"Высокий",IF(AH4&gt;=4.4,"Средний",IF(AH4&gt;=3.5,"Низкий","Очень низкий"))))</f>
        <v>Средний</v>
      </c>
      <c r="AJ4" s="57">
        <f t="shared" ref="AJ4:AJ16" si="4">_xlfn.RANK.EQ(AH4,AH$4:AH$86)</f>
        <v>32</v>
      </c>
      <c r="AK4" s="58">
        <f>VLOOKUP($C4,'Индекс надежности данных'!$A$2:$H$84,8,FALSE)</f>
        <v>6</v>
      </c>
      <c r="AL4" s="59">
        <f>'Издержки и отсутсв индик скрыт'!BK2</f>
        <v>1</v>
      </c>
      <c r="AM4" s="60">
        <f>AL4/54</f>
        <v>1.8518518518518517E-2</v>
      </c>
      <c r="AN4" s="61">
        <f>'Дата индикатора скрыт2'!BI3</f>
        <v>0.75438596491228072</v>
      </c>
      <c r="AO4" s="61">
        <f>'Географич. уровень индикатора'!BP5</f>
        <v>0.967741935483871</v>
      </c>
    </row>
    <row r="5" spans="1:41" ht="15.75" x14ac:dyDescent="0.25">
      <c r="A5" s="121" t="s">
        <v>237</v>
      </c>
      <c r="B5" s="122" t="s">
        <v>239</v>
      </c>
      <c r="C5" s="27" t="s">
        <v>49</v>
      </c>
      <c r="D5" s="39">
        <f>'Опасность&amp;Подверженность'!AF4</f>
        <v>6.5</v>
      </c>
      <c r="E5" s="38">
        <f>'Опасность&amp;Подверженность'!AG4</f>
        <v>8</v>
      </c>
      <c r="F5" s="38">
        <f>'Опасность&amp;Подверженность'!AH4</f>
        <v>0</v>
      </c>
      <c r="G5" s="38">
        <f>'Опасность&amp;Подверженность'!AJ4</f>
        <v>5.5</v>
      </c>
      <c r="H5" s="24">
        <f>'Опасность&amp;Подверженность'!AK4</f>
        <v>5.6</v>
      </c>
      <c r="I5" s="38">
        <f>'Опасность&amp;Подверженность'!AN4</f>
        <v>6.9</v>
      </c>
      <c r="J5" s="38">
        <f>'Опасность&amp;Подверженность'!AQ4</f>
        <v>7.6</v>
      </c>
      <c r="K5" s="24">
        <f>'Опасность&amp;Подверженность'!AR4</f>
        <v>7.6</v>
      </c>
      <c r="L5" s="25">
        <f t="shared" si="0"/>
        <v>6.7</v>
      </c>
      <c r="M5" s="36">
        <f>Уязвимость!G4</f>
        <v>1.3</v>
      </c>
      <c r="N5" s="36">
        <f>Уязвимость!K4</f>
        <v>5.9</v>
      </c>
      <c r="O5" s="36">
        <f>Уязвимость!Q4</f>
        <v>3.5</v>
      </c>
      <c r="P5" s="24">
        <f>Уязвимость!R4</f>
        <v>3</v>
      </c>
      <c r="Q5" s="36">
        <f>Уязвимость!V4</f>
        <v>5.5</v>
      </c>
      <c r="R5" s="36">
        <f>Уязвимость!AB4</f>
        <v>4</v>
      </c>
      <c r="S5" s="36">
        <f>Уязвимость!AD4</f>
        <v>0.9</v>
      </c>
      <c r="T5" s="36">
        <f>Уязвимость!AF4</f>
        <v>0</v>
      </c>
      <c r="U5" s="36">
        <f>Уязвимость!AK4</f>
        <v>2.7</v>
      </c>
      <c r="V5" s="24">
        <f>Уязвимость!AL4</f>
        <v>3.5</v>
      </c>
      <c r="W5" s="25">
        <f t="shared" si="1"/>
        <v>3.3</v>
      </c>
      <c r="X5" s="35">
        <f>'Отсутствие потенциала'!E4</f>
        <v>5.0999999999999996</v>
      </c>
      <c r="Y5" s="35">
        <f>'Отсутствие потенциала'!H4</f>
        <v>5</v>
      </c>
      <c r="Z5" s="35">
        <f>'Отсутствие потенциала'!N4</f>
        <v>5.2</v>
      </c>
      <c r="AA5" s="35">
        <f>'Отсутствие потенциала'!S4</f>
        <v>4</v>
      </c>
      <c r="AB5" s="24">
        <f>'Отсутствие потенциала'!T4</f>
        <v>4.8</v>
      </c>
      <c r="AC5" s="35">
        <f>'Отсутствие потенциала'!W4</f>
        <v>4.2</v>
      </c>
      <c r="AD5" s="35">
        <f>'Отсутствие потенциала'!AB4</f>
        <v>1.7</v>
      </c>
      <c r="AE5" s="35">
        <f>'Отсутствие потенциала'!AF4</f>
        <v>7.1</v>
      </c>
      <c r="AF5" s="24">
        <f>'Отсутствие потенциала'!AG4</f>
        <v>4.3</v>
      </c>
      <c r="AG5" s="25">
        <f t="shared" si="2"/>
        <v>4.5999999999999996</v>
      </c>
      <c r="AH5" s="40">
        <f t="shared" si="3"/>
        <v>4.7</v>
      </c>
      <c r="AI5" s="47" t="str">
        <f t="shared" ref="AI5:AI68" si="5">IF(AH5&gt;=7.4,"Очень высокий",IF(AH5&gt;=5.3,"Высокий",IF(AH5&gt;=4.4,"Средний",IF(AH5&gt;=3.5,"Низкий","Очень низкий"))))</f>
        <v>Средний</v>
      </c>
      <c r="AJ5" s="57">
        <f t="shared" si="4"/>
        <v>33</v>
      </c>
      <c r="AK5" s="58">
        <f>VLOOKUP($C5,'Индекс надежности данных'!$A$2:$H$84,8,FALSE)</f>
        <v>6</v>
      </c>
      <c r="AL5" s="59">
        <f>'Издержки и отсутсв индик скрыт'!BK3</f>
        <v>1</v>
      </c>
      <c r="AM5" s="60">
        <f t="shared" ref="AM5:AM16" si="6">AL5/54</f>
        <v>1.8518518518518517E-2</v>
      </c>
      <c r="AN5" s="61">
        <f>'Дата индикатора скрыт2'!BI4</f>
        <v>0.75438596491228072</v>
      </c>
      <c r="AO5" s="61">
        <f>'Географич. уровень индикатора'!BP6</f>
        <v>0.967741935483871</v>
      </c>
    </row>
    <row r="6" spans="1:41" ht="15.75" x14ac:dyDescent="0.25">
      <c r="A6" s="121" t="s">
        <v>237</v>
      </c>
      <c r="B6" s="122" t="s">
        <v>240</v>
      </c>
      <c r="C6" s="27" t="s">
        <v>50</v>
      </c>
      <c r="D6" s="39">
        <f>'Опасность&amp;Подверженность'!AF5</f>
        <v>6.9</v>
      </c>
      <c r="E6" s="38">
        <f>'Опасность&amp;Подверженность'!AG5</f>
        <v>6</v>
      </c>
      <c r="F6" s="38">
        <f>'Опасность&amp;Подверженность'!AH5</f>
        <v>0</v>
      </c>
      <c r="G6" s="38">
        <f>'Опасность&amp;Подверженность'!AJ5</f>
        <v>7.5</v>
      </c>
      <c r="H6" s="24">
        <f>'Опасность&amp;Подверженность'!AK5</f>
        <v>5.7</v>
      </c>
      <c r="I6" s="38">
        <f>'Опасность&amp;Подверженность'!AN5</f>
        <v>6.9</v>
      </c>
      <c r="J6" s="38">
        <f>'Опасность&amp;Подверженность'!AQ5</f>
        <v>7.6</v>
      </c>
      <c r="K6" s="24">
        <f>'Опасность&amp;Подверженность'!AR5</f>
        <v>7.6</v>
      </c>
      <c r="L6" s="25">
        <f t="shared" si="0"/>
        <v>6.8</v>
      </c>
      <c r="M6" s="36">
        <f>Уязвимость!G5</f>
        <v>1.2</v>
      </c>
      <c r="N6" s="36">
        <f>Уязвимость!K5</f>
        <v>8</v>
      </c>
      <c r="O6" s="36">
        <f>Уязвимость!Q5</f>
        <v>3.5</v>
      </c>
      <c r="P6" s="24">
        <f>Уязвимость!R5</f>
        <v>3.5</v>
      </c>
      <c r="Q6" s="36">
        <f>Уязвимость!V5</f>
        <v>5.0999999999999996</v>
      </c>
      <c r="R6" s="36">
        <f>Уязвимость!AB5</f>
        <v>4</v>
      </c>
      <c r="S6" s="36">
        <f>Уязвимость!AD5</f>
        <v>1.6</v>
      </c>
      <c r="T6" s="36">
        <f>Уязвимость!AF5</f>
        <v>0</v>
      </c>
      <c r="U6" s="36">
        <f>Уязвимость!AK5</f>
        <v>2.7</v>
      </c>
      <c r="V6" s="24">
        <f>Уязвимость!AL5</f>
        <v>3.5</v>
      </c>
      <c r="W6" s="25">
        <f t="shared" si="1"/>
        <v>3.5</v>
      </c>
      <c r="X6" s="35">
        <f>'Отсутствие потенциала'!E5</f>
        <v>5.0999999999999996</v>
      </c>
      <c r="Y6" s="35">
        <f>'Отсутствие потенциала'!H5</f>
        <v>5</v>
      </c>
      <c r="Z6" s="35">
        <f>'Отсутствие потенциала'!N5</f>
        <v>5</v>
      </c>
      <c r="AA6" s="35">
        <f>'Отсутствие потенциала'!S5</f>
        <v>4</v>
      </c>
      <c r="AB6" s="24">
        <f>'Отсутствие потенциала'!T5</f>
        <v>4.8</v>
      </c>
      <c r="AC6" s="35">
        <f>'Отсутствие потенциала'!W5</f>
        <v>4</v>
      </c>
      <c r="AD6" s="35">
        <f>'Отсутствие потенциала'!AB5</f>
        <v>0.7</v>
      </c>
      <c r="AE6" s="35">
        <f>'Отсутствие потенциала'!AF5</f>
        <v>7.8</v>
      </c>
      <c r="AF6" s="24">
        <f>'Отсутствие потенциала'!AG5</f>
        <v>4.2</v>
      </c>
      <c r="AG6" s="25">
        <f t="shared" si="2"/>
        <v>4.5</v>
      </c>
      <c r="AH6" s="40">
        <f t="shared" si="3"/>
        <v>4.7</v>
      </c>
      <c r="AI6" s="47" t="str">
        <f t="shared" si="5"/>
        <v>Средний</v>
      </c>
      <c r="AJ6" s="57">
        <f t="shared" si="4"/>
        <v>33</v>
      </c>
      <c r="AK6" s="58">
        <f>VLOOKUP($C6,'Индекс надежности данных'!$A$2:$H$84,8,FALSE)</f>
        <v>6</v>
      </c>
      <c r="AL6" s="59">
        <f>'Издержки и отсутсв индик скрыт'!BK4</f>
        <v>1</v>
      </c>
      <c r="AM6" s="60">
        <f t="shared" si="6"/>
        <v>1.8518518518518517E-2</v>
      </c>
      <c r="AN6" s="61">
        <f>'Дата индикатора скрыт2'!BI5</f>
        <v>0.75438596491228072</v>
      </c>
      <c r="AO6" s="61">
        <f>'Географич. уровень индикатора'!BP7</f>
        <v>0.967741935483871</v>
      </c>
    </row>
    <row r="7" spans="1:41" ht="15.75" x14ac:dyDescent="0.25">
      <c r="A7" s="121" t="s">
        <v>237</v>
      </c>
      <c r="B7" s="122" t="s">
        <v>241</v>
      </c>
      <c r="C7" s="27" t="s">
        <v>51</v>
      </c>
      <c r="D7" s="39">
        <f>'Опасность&amp;Подверженность'!AF6</f>
        <v>8.9</v>
      </c>
      <c r="E7" s="38">
        <f>'Опасность&amp;Подверженность'!AG6</f>
        <v>3.2</v>
      </c>
      <c r="F7" s="38">
        <f>'Опасность&amp;Подверженность'!AH6</f>
        <v>0.5</v>
      </c>
      <c r="G7" s="38">
        <f>'Опасность&amp;Подверженность'!AJ6</f>
        <v>3.6</v>
      </c>
      <c r="H7" s="24">
        <f>'Опасность&amp;Подверженность'!AK6</f>
        <v>5</v>
      </c>
      <c r="I7" s="38">
        <f>'Опасность&amp;Подверженность'!AN6</f>
        <v>6.9</v>
      </c>
      <c r="J7" s="38">
        <f>'Опасность&amp;Подверженность'!AQ6</f>
        <v>7.6</v>
      </c>
      <c r="K7" s="24">
        <f>'Опасность&amp;Подверженность'!AR6</f>
        <v>7.6</v>
      </c>
      <c r="L7" s="25">
        <f t="shared" si="0"/>
        <v>6.5</v>
      </c>
      <c r="M7" s="36">
        <f>Уязвимость!G6</f>
        <v>1.4</v>
      </c>
      <c r="N7" s="36">
        <f>Уязвимость!K6</f>
        <v>7.7</v>
      </c>
      <c r="O7" s="36">
        <f>Уязвимость!Q6</f>
        <v>3.5</v>
      </c>
      <c r="P7" s="24">
        <f>Уязвимость!R6</f>
        <v>3.5</v>
      </c>
      <c r="Q7" s="36">
        <f>Уязвимость!V6</f>
        <v>4.2</v>
      </c>
      <c r="R7" s="36">
        <f>Уязвимость!AB6</f>
        <v>4</v>
      </c>
      <c r="S7" s="36">
        <f>Уязвимость!AD6</f>
        <v>0</v>
      </c>
      <c r="T7" s="36">
        <f>Уязвимость!AF6</f>
        <v>0</v>
      </c>
      <c r="U7" s="36">
        <f>Уязвимость!AK6</f>
        <v>2.7</v>
      </c>
      <c r="V7" s="24">
        <f>Уязвимость!AL6</f>
        <v>2.9</v>
      </c>
      <c r="W7" s="25">
        <f t="shared" si="1"/>
        <v>3.2</v>
      </c>
      <c r="X7" s="35">
        <f>'Отсутствие потенциала'!E6</f>
        <v>5.0999999999999996</v>
      </c>
      <c r="Y7" s="35">
        <f>'Отсутствие потенциала'!H6</f>
        <v>5</v>
      </c>
      <c r="Z7" s="35">
        <f>'Отсутствие потенциала'!N6</f>
        <v>5.0999999999999996</v>
      </c>
      <c r="AA7" s="35">
        <f>'Отсутствие потенциала'!S6</f>
        <v>4</v>
      </c>
      <c r="AB7" s="24">
        <f>'Отсутствие потенциала'!T6</f>
        <v>4.8</v>
      </c>
      <c r="AC7" s="35">
        <f>'Отсутствие потенциала'!W6</f>
        <v>4.2</v>
      </c>
      <c r="AD7" s="35">
        <f>'Отсутствие потенциала'!AB6</f>
        <v>2.9</v>
      </c>
      <c r="AE7" s="35">
        <f>'Отсутствие потенциала'!AF6</f>
        <v>6.8</v>
      </c>
      <c r="AF7" s="24">
        <f>'Отсутствие потенциала'!AG6</f>
        <v>4.5999999999999996</v>
      </c>
      <c r="AG7" s="25">
        <f t="shared" si="2"/>
        <v>4.7</v>
      </c>
      <c r="AH7" s="40">
        <f t="shared" si="3"/>
        <v>4.5999999999999996</v>
      </c>
      <c r="AI7" s="47" t="str">
        <f t="shared" si="5"/>
        <v>Средний</v>
      </c>
      <c r="AJ7" s="57">
        <f t="shared" si="4"/>
        <v>35</v>
      </c>
      <c r="AK7" s="58">
        <f>VLOOKUP($C7,'Индекс надежности данных'!$A$2:$H$84,8,FALSE)</f>
        <v>6</v>
      </c>
      <c r="AL7" s="59">
        <f>'Издержки и отсутсв индик скрыт'!BK5</f>
        <v>1</v>
      </c>
      <c r="AM7" s="60">
        <f t="shared" si="6"/>
        <v>1.8518518518518517E-2</v>
      </c>
      <c r="AN7" s="61">
        <f>'Дата индикатора скрыт2'!BI6</f>
        <v>0.75438596491228072</v>
      </c>
      <c r="AO7" s="61">
        <f>'Географич. уровень индикатора'!BP8</f>
        <v>0.967741935483871</v>
      </c>
    </row>
    <row r="8" spans="1:41" ht="15.75" x14ac:dyDescent="0.25">
      <c r="A8" s="121" t="s">
        <v>237</v>
      </c>
      <c r="B8" s="122" t="s">
        <v>242</v>
      </c>
      <c r="C8" s="27" t="s">
        <v>52</v>
      </c>
      <c r="D8" s="39">
        <f>'Опасность&amp;Подверженность'!AF7</f>
        <v>8.9</v>
      </c>
      <c r="E8" s="38">
        <f>'Опасность&amp;Подверженность'!AG7</f>
        <v>3.8</v>
      </c>
      <c r="F8" s="38">
        <f>'Опасность&amp;Подверженность'!AH7</f>
        <v>3.7</v>
      </c>
      <c r="G8" s="38">
        <f>'Опасность&amp;Подверженность'!AJ7</f>
        <v>4.0999999999999996</v>
      </c>
      <c r="H8" s="24">
        <f>'Опасность&amp;Подверженность'!AK7</f>
        <v>5.7</v>
      </c>
      <c r="I8" s="38">
        <f>'Опасность&amp;Подверженность'!AN7</f>
        <v>6.9</v>
      </c>
      <c r="J8" s="38">
        <f>'Опасность&amp;Подверженность'!AQ7</f>
        <v>7.6</v>
      </c>
      <c r="K8" s="24">
        <f>'Опасность&amp;Подверженность'!AR7</f>
        <v>7.6</v>
      </c>
      <c r="L8" s="25">
        <f t="shared" si="0"/>
        <v>6.8</v>
      </c>
      <c r="M8" s="36">
        <f>Уязвимость!G7</f>
        <v>1.5</v>
      </c>
      <c r="N8" s="36">
        <f>Уязвимость!K7</f>
        <v>5</v>
      </c>
      <c r="O8" s="36">
        <f>Уязвимость!Q7</f>
        <v>3.5</v>
      </c>
      <c r="P8" s="24">
        <f>Уязвимость!R7</f>
        <v>2.9</v>
      </c>
      <c r="Q8" s="36">
        <f>Уязвимость!V7</f>
        <v>8.5</v>
      </c>
      <c r="R8" s="36">
        <f>Уязвимость!AB7</f>
        <v>4</v>
      </c>
      <c r="S8" s="36">
        <f>Уязвимость!AD7</f>
        <v>0</v>
      </c>
      <c r="T8" s="36">
        <f>Уязвимость!AF7</f>
        <v>0</v>
      </c>
      <c r="U8" s="36">
        <f>Уязвимость!AK7</f>
        <v>2.7</v>
      </c>
      <c r="V8" s="24">
        <f>Уязвимость!AL7</f>
        <v>4.7</v>
      </c>
      <c r="W8" s="25">
        <f t="shared" si="1"/>
        <v>3.9</v>
      </c>
      <c r="X8" s="35">
        <f>'Отсутствие потенциала'!E7</f>
        <v>5.0999999999999996</v>
      </c>
      <c r="Y8" s="35">
        <f>'Отсутствие потенциала'!H7</f>
        <v>5</v>
      </c>
      <c r="Z8" s="35">
        <f>'Отсутствие потенциала'!N7</f>
        <v>5.4</v>
      </c>
      <c r="AA8" s="35">
        <f>'Отсутствие потенциала'!S7</f>
        <v>4</v>
      </c>
      <c r="AB8" s="24">
        <f>'Отсутствие потенциала'!T7</f>
        <v>4.9000000000000004</v>
      </c>
      <c r="AC8" s="35">
        <f>'Отсутствие потенциала'!W7</f>
        <v>3.7</v>
      </c>
      <c r="AD8" s="35">
        <f>'Отсутствие потенциала'!AB7</f>
        <v>1.7</v>
      </c>
      <c r="AE8" s="35">
        <f>'Отсутствие потенциала'!AF7</f>
        <v>6</v>
      </c>
      <c r="AF8" s="24">
        <f>'Отсутствие потенциала'!AG7</f>
        <v>3.8</v>
      </c>
      <c r="AG8" s="25">
        <f t="shared" si="2"/>
        <v>4.4000000000000004</v>
      </c>
      <c r="AH8" s="40">
        <f t="shared" si="3"/>
        <v>4.9000000000000004</v>
      </c>
      <c r="AI8" s="47" t="str">
        <f t="shared" si="5"/>
        <v>Средний</v>
      </c>
      <c r="AJ8" s="57">
        <f t="shared" si="4"/>
        <v>28</v>
      </c>
      <c r="AK8" s="58">
        <f>VLOOKUP($C8,'Индекс надежности данных'!$A$2:$H$84,8,FALSE)</f>
        <v>6</v>
      </c>
      <c r="AL8" s="59">
        <f>'Издержки и отсутсв индик скрыт'!BK6</f>
        <v>1</v>
      </c>
      <c r="AM8" s="60">
        <f t="shared" si="6"/>
        <v>1.8518518518518517E-2</v>
      </c>
      <c r="AN8" s="61">
        <f>'Дата индикатора скрыт2'!BI7</f>
        <v>0.75438596491228072</v>
      </c>
      <c r="AO8" s="61">
        <f>'Географич. уровень индикатора'!BP9</f>
        <v>0.967741935483871</v>
      </c>
    </row>
    <row r="9" spans="1:41" ht="15.75" x14ac:dyDescent="0.25">
      <c r="A9" s="121" t="s">
        <v>237</v>
      </c>
      <c r="B9" s="122" t="s">
        <v>243</v>
      </c>
      <c r="C9" s="27" t="s">
        <v>53</v>
      </c>
      <c r="D9" s="39">
        <f>'Опасность&amp;Подверженность'!AF8</f>
        <v>8.8000000000000007</v>
      </c>
      <c r="E9" s="38">
        <f>'Опасность&amp;Подверженность'!AG8</f>
        <v>5.2</v>
      </c>
      <c r="F9" s="38">
        <f>'Опасность&amp;Подверженность'!AH8</f>
        <v>1.2</v>
      </c>
      <c r="G9" s="38">
        <f>'Опасность&amp;Подверженность'!AJ8</f>
        <v>2.5</v>
      </c>
      <c r="H9" s="24">
        <f>'Опасность&amp;Подверженность'!AK8</f>
        <v>5.3</v>
      </c>
      <c r="I9" s="38">
        <f>'Опасность&amp;Подверженность'!AN8</f>
        <v>6.9</v>
      </c>
      <c r="J9" s="38">
        <f>'Опасность&amp;Подверженность'!AQ8</f>
        <v>7.6</v>
      </c>
      <c r="K9" s="24">
        <f>'Опасность&amp;Подверженность'!AR8</f>
        <v>7.6</v>
      </c>
      <c r="L9" s="25">
        <f t="shared" si="0"/>
        <v>6.6</v>
      </c>
      <c r="M9" s="36">
        <f>Уязвимость!G8</f>
        <v>1.5</v>
      </c>
      <c r="N9" s="36">
        <f>Уязвимость!K8</f>
        <v>6.8</v>
      </c>
      <c r="O9" s="36">
        <f>Уязвимость!Q8</f>
        <v>3.5</v>
      </c>
      <c r="P9" s="24">
        <f>Уязвимость!R8</f>
        <v>3.3</v>
      </c>
      <c r="Q9" s="36">
        <f>Уязвимость!V8</f>
        <v>4.0999999999999996</v>
      </c>
      <c r="R9" s="36">
        <f>Уязвимость!AB8</f>
        <v>4</v>
      </c>
      <c r="S9" s="36">
        <f>Уязвимость!AD8</f>
        <v>0.4</v>
      </c>
      <c r="T9" s="36">
        <f>Уязвимость!AF8</f>
        <v>0</v>
      </c>
      <c r="U9" s="36">
        <f>Уязвимость!AK8</f>
        <v>2.7</v>
      </c>
      <c r="V9" s="24">
        <f>Уязвимость!AL8</f>
        <v>2.9</v>
      </c>
      <c r="W9" s="25">
        <f t="shared" si="1"/>
        <v>3.1</v>
      </c>
      <c r="X9" s="35">
        <f>'Отсутствие потенциала'!E8</f>
        <v>5.0999999999999996</v>
      </c>
      <c r="Y9" s="35">
        <f>'Отсутствие потенциала'!H8</f>
        <v>5</v>
      </c>
      <c r="Z9" s="35">
        <f>'Отсутствие потенциала'!N8</f>
        <v>3.8</v>
      </c>
      <c r="AA9" s="35">
        <f>'Отсутствие потенциала'!S8</f>
        <v>4</v>
      </c>
      <c r="AB9" s="24">
        <f>'Отсутствие потенциала'!T8</f>
        <v>4.5</v>
      </c>
      <c r="AC9" s="35">
        <f>'Отсутствие потенциала'!W8</f>
        <v>3.9</v>
      </c>
      <c r="AD9" s="35">
        <f>'Отсутствие потенциала'!AB8</f>
        <v>2.1</v>
      </c>
      <c r="AE9" s="35">
        <f>'Отсутствие потенциала'!AF8</f>
        <v>6.1</v>
      </c>
      <c r="AF9" s="24">
        <f>'Отсутствие потенциала'!AG8</f>
        <v>4</v>
      </c>
      <c r="AG9" s="25">
        <f t="shared" si="2"/>
        <v>4.3</v>
      </c>
      <c r="AH9" s="40">
        <f t="shared" si="3"/>
        <v>4.4000000000000004</v>
      </c>
      <c r="AI9" s="47" t="str">
        <f t="shared" si="5"/>
        <v>Средний</v>
      </c>
      <c r="AJ9" s="57">
        <f t="shared" si="4"/>
        <v>39</v>
      </c>
      <c r="AK9" s="58">
        <f>VLOOKUP($C9,'Индекс надежности данных'!$A$2:$H$84,8,FALSE)</f>
        <v>6</v>
      </c>
      <c r="AL9" s="59">
        <f>'Издержки и отсутсв индик скрыт'!BK7</f>
        <v>1</v>
      </c>
      <c r="AM9" s="60">
        <f t="shared" si="6"/>
        <v>1.8518518518518517E-2</v>
      </c>
      <c r="AN9" s="61">
        <f>'Дата индикатора скрыт2'!BI8</f>
        <v>0.75438596491228072</v>
      </c>
      <c r="AO9" s="61">
        <f>'Географич. уровень индикатора'!BP10</f>
        <v>0.967741935483871</v>
      </c>
    </row>
    <row r="10" spans="1:41" ht="15.75" x14ac:dyDescent="0.25">
      <c r="A10" s="121" t="s">
        <v>237</v>
      </c>
      <c r="B10" s="122" t="s">
        <v>244</v>
      </c>
      <c r="C10" s="27" t="s">
        <v>54</v>
      </c>
      <c r="D10" s="39">
        <f>'Опасность&amp;Подверженность'!AF9</f>
        <v>8.9</v>
      </c>
      <c r="E10" s="38">
        <f>'Опасность&amp;Подверженность'!AG9</f>
        <v>3.8</v>
      </c>
      <c r="F10" s="38">
        <f>'Опасность&amp;Подверженность'!AH9</f>
        <v>0</v>
      </c>
      <c r="G10" s="38">
        <f>'Опасность&amp;Подверженность'!AJ9</f>
        <v>3.5</v>
      </c>
      <c r="H10" s="24">
        <f>'Опасность&amp;Подверженность'!AK9</f>
        <v>5</v>
      </c>
      <c r="I10" s="38">
        <f>'Опасность&amp;Подверженность'!AN9</f>
        <v>6.9</v>
      </c>
      <c r="J10" s="38">
        <f>'Опасность&amp;Подверженность'!AQ9</f>
        <v>7.6</v>
      </c>
      <c r="K10" s="24">
        <f>'Опасность&amp;Подверженность'!AR9</f>
        <v>7.6</v>
      </c>
      <c r="L10" s="25">
        <f t="shared" si="0"/>
        <v>6.5</v>
      </c>
      <c r="M10" s="36">
        <f>Уязвимость!G9</f>
        <v>1.3</v>
      </c>
      <c r="N10" s="36">
        <f>Уязвимость!K9</f>
        <v>6.4</v>
      </c>
      <c r="O10" s="36">
        <f>Уязвимость!Q9</f>
        <v>3.5</v>
      </c>
      <c r="P10" s="24">
        <f>Уязвимость!R9</f>
        <v>3.1</v>
      </c>
      <c r="Q10" s="36">
        <f>Уязвимость!V9</f>
        <v>3.5</v>
      </c>
      <c r="R10" s="36">
        <f>Уязвимость!AB9</f>
        <v>4</v>
      </c>
      <c r="S10" s="36">
        <f>Уязвимость!AD9</f>
        <v>0.8</v>
      </c>
      <c r="T10" s="36">
        <f>Уязвимость!AF9</f>
        <v>10</v>
      </c>
      <c r="U10" s="36">
        <f>Уязвимость!AK9</f>
        <v>2.7</v>
      </c>
      <c r="V10" s="24">
        <f>Уязвимость!AL9</f>
        <v>5.6</v>
      </c>
      <c r="W10" s="25">
        <f t="shared" si="1"/>
        <v>4.5</v>
      </c>
      <c r="X10" s="35">
        <f>'Отсутствие потенциала'!E9</f>
        <v>5.0999999999999996</v>
      </c>
      <c r="Y10" s="35">
        <f>'Отсутствие потенциала'!H9</f>
        <v>5</v>
      </c>
      <c r="Z10" s="35">
        <f>'Отсутствие потенциала'!N9</f>
        <v>3.8</v>
      </c>
      <c r="AA10" s="35">
        <f>'Отсутствие потенциала'!S9</f>
        <v>4</v>
      </c>
      <c r="AB10" s="24">
        <f>'Отсутствие потенциала'!T9</f>
        <v>4.5</v>
      </c>
      <c r="AC10" s="35">
        <f>'Отсутствие потенциала'!W9</f>
        <v>4.0999999999999996</v>
      </c>
      <c r="AD10" s="35">
        <f>'Отсутствие потенциала'!AB9</f>
        <v>1.9</v>
      </c>
      <c r="AE10" s="35">
        <f>'Отсутствие потенциала'!AF9</f>
        <v>6.1</v>
      </c>
      <c r="AF10" s="24">
        <f>'Отсутствие потенциала'!AG9</f>
        <v>4</v>
      </c>
      <c r="AG10" s="25">
        <f t="shared" si="2"/>
        <v>4.3</v>
      </c>
      <c r="AH10" s="40">
        <f t="shared" si="3"/>
        <v>5</v>
      </c>
      <c r="AI10" s="47" t="str">
        <f t="shared" si="5"/>
        <v>Средний</v>
      </c>
      <c r="AJ10" s="57">
        <f t="shared" si="4"/>
        <v>25</v>
      </c>
      <c r="AK10" s="58">
        <f>VLOOKUP($C10,'Индекс надежности данных'!$A$2:$H$84,8,FALSE)</f>
        <v>6</v>
      </c>
      <c r="AL10" s="59">
        <f>'Издержки и отсутсв индик скрыт'!BK8</f>
        <v>1</v>
      </c>
      <c r="AM10" s="60">
        <f t="shared" si="6"/>
        <v>1.8518518518518517E-2</v>
      </c>
      <c r="AN10" s="61">
        <f>'Дата индикатора скрыт2'!BI9</f>
        <v>0.75438596491228072</v>
      </c>
      <c r="AO10" s="61">
        <f>'Географич. уровень индикатора'!BP11</f>
        <v>0.967741935483871</v>
      </c>
    </row>
    <row r="11" spans="1:41" ht="15.75" x14ac:dyDescent="0.25">
      <c r="A11" s="121" t="s">
        <v>237</v>
      </c>
      <c r="B11" s="122" t="s">
        <v>245</v>
      </c>
      <c r="C11" s="27" t="s">
        <v>55</v>
      </c>
      <c r="D11" s="39">
        <f>'Опасность&amp;Подверженность'!AF10</f>
        <v>8.6</v>
      </c>
      <c r="E11" s="38">
        <f>'Опасность&amp;Подверженность'!AG10</f>
        <v>6.1</v>
      </c>
      <c r="F11" s="38">
        <f>'Опасность&amp;Подверженность'!AH10</f>
        <v>9.1999999999999993</v>
      </c>
      <c r="G11" s="38">
        <f>'Опасность&amp;Подверженность'!AJ10</f>
        <v>0.5</v>
      </c>
      <c r="H11" s="24">
        <f>'Опасность&amp;Подверженность'!AK10</f>
        <v>7.1</v>
      </c>
      <c r="I11" s="38">
        <f>'Опасность&amp;Подверженность'!AN10</f>
        <v>6.9</v>
      </c>
      <c r="J11" s="38">
        <f>'Опасность&amp;Подверженность'!AQ10</f>
        <v>7.6</v>
      </c>
      <c r="K11" s="24">
        <f>'Опасность&amp;Подверженность'!AR10</f>
        <v>7.6</v>
      </c>
      <c r="L11" s="25">
        <f t="shared" si="0"/>
        <v>7.4</v>
      </c>
      <c r="M11" s="36">
        <f>Уязвимость!G10</f>
        <v>1.3</v>
      </c>
      <c r="N11" s="36">
        <f>Уязвимость!K10</f>
        <v>6.3</v>
      </c>
      <c r="O11" s="36">
        <f>Уязвимость!Q10</f>
        <v>3.5</v>
      </c>
      <c r="P11" s="24">
        <f>Уязвимость!R10</f>
        <v>3.1</v>
      </c>
      <c r="Q11" s="36">
        <f>Уязвимость!V10</f>
        <v>9.6</v>
      </c>
      <c r="R11" s="36">
        <f>Уязвимость!AB10</f>
        <v>4</v>
      </c>
      <c r="S11" s="36">
        <f>Уязвимость!AD10</f>
        <v>1.5</v>
      </c>
      <c r="T11" s="36">
        <f>Уязвимость!AF10</f>
        <v>0</v>
      </c>
      <c r="U11" s="36">
        <f>Уязвимость!AK10</f>
        <v>2.7</v>
      </c>
      <c r="V11" s="24">
        <f>Уязвимость!AL10</f>
        <v>5.7</v>
      </c>
      <c r="W11" s="25">
        <f t="shared" si="1"/>
        <v>4.5</v>
      </c>
      <c r="X11" s="35">
        <f>'Отсутствие потенциала'!E10</f>
        <v>5.0999999999999996</v>
      </c>
      <c r="Y11" s="35">
        <f>'Отсутствие потенциала'!H10</f>
        <v>5</v>
      </c>
      <c r="Z11" s="35">
        <f>'Отсутствие потенциала'!N10</f>
        <v>3.9</v>
      </c>
      <c r="AA11" s="35">
        <f>'Отсутствие потенциала'!S10</f>
        <v>4</v>
      </c>
      <c r="AB11" s="24">
        <f>'Отсутствие потенциала'!T10</f>
        <v>4.5</v>
      </c>
      <c r="AC11" s="35">
        <f>'Отсутствие потенциала'!W10</f>
        <v>4.2</v>
      </c>
      <c r="AD11" s="35">
        <f>'Отсутствие потенциала'!AB10</f>
        <v>2.4</v>
      </c>
      <c r="AE11" s="35">
        <f>'Отсутствие потенциала'!AF10</f>
        <v>8.1</v>
      </c>
      <c r="AF11" s="24">
        <f>'Отсутствие потенциала'!AG10</f>
        <v>4.9000000000000004</v>
      </c>
      <c r="AG11" s="25">
        <f t="shared" si="2"/>
        <v>4.7</v>
      </c>
      <c r="AH11" s="40">
        <f t="shared" si="3"/>
        <v>5.4</v>
      </c>
      <c r="AI11" s="47" t="str">
        <f t="shared" si="5"/>
        <v>Высокий</v>
      </c>
      <c r="AJ11" s="57">
        <f t="shared" si="4"/>
        <v>12</v>
      </c>
      <c r="AK11" s="58">
        <f>VLOOKUP($C11,'Индекс надежности данных'!$A$2:$H$84,8,FALSE)</f>
        <v>6</v>
      </c>
      <c r="AL11" s="59">
        <f>'Издержки и отсутсв индик скрыт'!BK9</f>
        <v>1</v>
      </c>
      <c r="AM11" s="60">
        <f t="shared" si="6"/>
        <v>1.8518518518518517E-2</v>
      </c>
      <c r="AN11" s="61">
        <f>'Дата индикатора скрыт2'!BI10</f>
        <v>0.75438596491228072</v>
      </c>
      <c r="AO11" s="61">
        <f>'Географич. уровень индикатора'!BP12</f>
        <v>0.967741935483871</v>
      </c>
    </row>
    <row r="12" spans="1:41" ht="15.75" x14ac:dyDescent="0.25">
      <c r="A12" s="121" t="s">
        <v>237</v>
      </c>
      <c r="B12" s="122" t="s">
        <v>246</v>
      </c>
      <c r="C12" s="27" t="s">
        <v>56</v>
      </c>
      <c r="D12" s="39">
        <f>'Опасность&amp;Подверженность'!AF11</f>
        <v>6.9</v>
      </c>
      <c r="E12" s="38">
        <f>'Опасность&amp;Подверженность'!AG11</f>
        <v>4.5999999999999996</v>
      </c>
      <c r="F12" s="38">
        <f>'Опасность&amp;Подверженность'!AH11</f>
        <v>6.8</v>
      </c>
      <c r="G12" s="38">
        <f>'Опасность&amp;Подверженность'!AJ11</f>
        <v>3.9</v>
      </c>
      <c r="H12" s="24">
        <f>'Опасность&amp;Подверженность'!AK11</f>
        <v>5.7</v>
      </c>
      <c r="I12" s="38">
        <f>'Опасность&amp;Подверженность'!AN11</f>
        <v>6.9</v>
      </c>
      <c r="J12" s="38">
        <f>'Опасность&amp;Подверженность'!AQ11</f>
        <v>7.6</v>
      </c>
      <c r="K12" s="24">
        <f>'Опасность&amp;Подверженность'!AR11</f>
        <v>7.6</v>
      </c>
      <c r="L12" s="25">
        <f t="shared" si="0"/>
        <v>6.8</v>
      </c>
      <c r="M12" s="36">
        <f>Уязвимость!G11</f>
        <v>1.3</v>
      </c>
      <c r="N12" s="36">
        <f>Уязвимость!K11</f>
        <v>6</v>
      </c>
      <c r="O12" s="36">
        <f>Уязвимость!Q11</f>
        <v>3.5</v>
      </c>
      <c r="P12" s="24">
        <f>Уязвимость!R11</f>
        <v>3</v>
      </c>
      <c r="Q12" s="36">
        <f>Уязвимость!V11</f>
        <v>4</v>
      </c>
      <c r="R12" s="36">
        <f>Уязвимость!AB11</f>
        <v>4</v>
      </c>
      <c r="S12" s="36">
        <f>Уязвимость!AD11</f>
        <v>0.3</v>
      </c>
      <c r="T12" s="36">
        <f>Уязвимость!AF11</f>
        <v>0</v>
      </c>
      <c r="U12" s="36">
        <f>Уязвимость!AK11</f>
        <v>2.7</v>
      </c>
      <c r="V12" s="24">
        <f>Уязвимость!AL11</f>
        <v>2.9</v>
      </c>
      <c r="W12" s="25">
        <f t="shared" si="1"/>
        <v>3</v>
      </c>
      <c r="X12" s="35">
        <f>'Отсутствие потенциала'!E11</f>
        <v>5.0999999999999996</v>
      </c>
      <c r="Y12" s="35">
        <f>'Отсутствие потенциала'!H11</f>
        <v>5</v>
      </c>
      <c r="Z12" s="35">
        <f>'Отсутствие потенциала'!N11</f>
        <v>1.6</v>
      </c>
      <c r="AA12" s="35">
        <f>'Отсутствие потенциала'!S11</f>
        <v>4</v>
      </c>
      <c r="AB12" s="24">
        <f>'Отсутствие потенциала'!T11</f>
        <v>3.9</v>
      </c>
      <c r="AC12" s="35">
        <f>'Отсутствие потенциала'!W11</f>
        <v>4.3</v>
      </c>
      <c r="AD12" s="35">
        <f>'Отсутствие потенциала'!AB11</f>
        <v>2.2999999999999998</v>
      </c>
      <c r="AE12" s="35">
        <f>'Отсутствие потенциала'!AF11</f>
        <v>6.8</v>
      </c>
      <c r="AF12" s="24">
        <f>'Отсутствие потенциала'!AG11</f>
        <v>4.5</v>
      </c>
      <c r="AG12" s="25">
        <f t="shared" si="2"/>
        <v>4.2</v>
      </c>
      <c r="AH12" s="40">
        <f t="shared" si="3"/>
        <v>4.4000000000000004</v>
      </c>
      <c r="AI12" s="47" t="str">
        <f t="shared" si="5"/>
        <v>Средний</v>
      </c>
      <c r="AJ12" s="57">
        <f t="shared" si="4"/>
        <v>39</v>
      </c>
      <c r="AK12" s="58">
        <f>VLOOKUP($C12,'Индекс надежности данных'!$A$2:$H$84,8,FALSE)</f>
        <v>6</v>
      </c>
      <c r="AL12" s="59">
        <f>'Издержки и отсутсв индик скрыт'!BK10</f>
        <v>1</v>
      </c>
      <c r="AM12" s="60">
        <f t="shared" si="6"/>
        <v>1.8518518518518517E-2</v>
      </c>
      <c r="AN12" s="61">
        <f>'Дата индикатора скрыт2'!BI11</f>
        <v>0.75438596491228072</v>
      </c>
      <c r="AO12" s="61">
        <f>'Географич. уровень индикатора'!BP13</f>
        <v>0.967741935483871</v>
      </c>
    </row>
    <row r="13" spans="1:41" ht="15.75" x14ac:dyDescent="0.25">
      <c r="A13" s="121" t="s">
        <v>237</v>
      </c>
      <c r="B13" s="122" t="s">
        <v>247</v>
      </c>
      <c r="C13" s="27" t="s">
        <v>57</v>
      </c>
      <c r="D13" s="39">
        <f>'Опасность&amp;Подверженность'!AF12</f>
        <v>8.4</v>
      </c>
      <c r="E13" s="38">
        <f>'Опасность&amp;Подверженность'!AG12</f>
        <v>5.3</v>
      </c>
      <c r="F13" s="38">
        <f>'Опасность&amp;Подверженность'!AH12</f>
        <v>8.4</v>
      </c>
      <c r="G13" s="38">
        <f>'Опасность&amp;Подверженность'!AJ12</f>
        <v>0</v>
      </c>
      <c r="H13" s="24">
        <f>'Опасность&amp;Подверженность'!AK12</f>
        <v>6.4</v>
      </c>
      <c r="I13" s="38">
        <f>'Опасность&amp;Подверженность'!AN12</f>
        <v>6.9</v>
      </c>
      <c r="J13" s="38">
        <f>'Опасность&amp;Подверженность'!AQ12</f>
        <v>7.6</v>
      </c>
      <c r="K13" s="24">
        <f>'Опасность&amp;Подверженность'!AR12</f>
        <v>7.6</v>
      </c>
      <c r="L13" s="25">
        <f t="shared" si="0"/>
        <v>7</v>
      </c>
      <c r="M13" s="36">
        <f>Уязвимость!G12</f>
        <v>1.4</v>
      </c>
      <c r="N13" s="36">
        <f>Уязвимость!K12</f>
        <v>7.8</v>
      </c>
      <c r="O13" s="36">
        <f>Уязвимость!Q12</f>
        <v>3.5</v>
      </c>
      <c r="P13" s="24">
        <f>Уязвимость!R12</f>
        <v>3.5</v>
      </c>
      <c r="Q13" s="36">
        <f>Уязвимость!V12</f>
        <v>8.5</v>
      </c>
      <c r="R13" s="36">
        <f>Уязвимость!AB12</f>
        <v>4</v>
      </c>
      <c r="S13" s="36">
        <f>Уязвимость!AD12</f>
        <v>0.5</v>
      </c>
      <c r="T13" s="36">
        <f>Уязвимость!AF12</f>
        <v>0</v>
      </c>
      <c r="U13" s="36">
        <f>Уязвимость!AK12</f>
        <v>2.7</v>
      </c>
      <c r="V13" s="24">
        <f>Уязвимость!AL12</f>
        <v>4.7</v>
      </c>
      <c r="W13" s="25">
        <f t="shared" si="1"/>
        <v>4.0999999999999996</v>
      </c>
      <c r="X13" s="35">
        <f>'Отсутствие потенциала'!E12</f>
        <v>5.0999999999999996</v>
      </c>
      <c r="Y13" s="35">
        <f>'Отсутствие потенциала'!H12</f>
        <v>5</v>
      </c>
      <c r="Z13" s="35">
        <f>'Отсутствие потенциала'!N12</f>
        <v>1.6</v>
      </c>
      <c r="AA13" s="35">
        <f>'Отсутствие потенциала'!S12</f>
        <v>4</v>
      </c>
      <c r="AB13" s="24">
        <f>'Отсутствие потенциала'!T12</f>
        <v>3.9</v>
      </c>
      <c r="AC13" s="35">
        <f>'Отсутствие потенциала'!W12</f>
        <v>4.0999999999999996</v>
      </c>
      <c r="AD13" s="35">
        <f>'Отсутствие потенциала'!AB12</f>
        <v>2.2999999999999998</v>
      </c>
      <c r="AE13" s="35">
        <f>'Отсутствие потенциала'!AF12</f>
        <v>8.1999999999999993</v>
      </c>
      <c r="AF13" s="24">
        <f>'Отсутствие потенциала'!AG12</f>
        <v>4.9000000000000004</v>
      </c>
      <c r="AG13" s="25">
        <f t="shared" si="2"/>
        <v>4.4000000000000004</v>
      </c>
      <c r="AH13" s="40">
        <f t="shared" si="3"/>
        <v>5</v>
      </c>
      <c r="AI13" s="47" t="str">
        <f t="shared" si="5"/>
        <v>Средний</v>
      </c>
      <c r="AJ13" s="57">
        <f t="shared" si="4"/>
        <v>25</v>
      </c>
      <c r="AK13" s="58">
        <f>VLOOKUP($C13,'Индекс надежности данных'!$A$2:$H$84,8,FALSE)</f>
        <v>6.2</v>
      </c>
      <c r="AL13" s="59">
        <f>'Издержки и отсутсв индик скрыт'!BK11</f>
        <v>2</v>
      </c>
      <c r="AM13" s="60">
        <f t="shared" si="6"/>
        <v>3.7037037037037035E-2</v>
      </c>
      <c r="AN13" s="61">
        <f>'Дата индикатора скрыт2'!BI12</f>
        <v>0.7321428571428571</v>
      </c>
      <c r="AO13" s="61">
        <f>'Географич. уровень индикатора'!BP14</f>
        <v>0.93548387096774188</v>
      </c>
    </row>
    <row r="14" spans="1:41" ht="15.75" x14ac:dyDescent="0.25">
      <c r="A14" s="123" t="s">
        <v>237</v>
      </c>
      <c r="B14" s="124" t="s">
        <v>248</v>
      </c>
      <c r="C14" s="62" t="s">
        <v>58</v>
      </c>
      <c r="D14" s="63">
        <f>'Опасность&amp;Подверженность'!AF13</f>
        <v>7.2</v>
      </c>
      <c r="E14" s="64">
        <f>'Опасность&amp;Подверженность'!AG13</f>
        <v>5.3</v>
      </c>
      <c r="F14" s="64">
        <f>'Опасность&amp;Подверженность'!AH13</f>
        <v>0</v>
      </c>
      <c r="G14" s="64">
        <f>'Опасность&amp;Подверженность'!AJ13</f>
        <v>0</v>
      </c>
      <c r="H14" s="65">
        <f>'Опасность&amp;Подверженность'!AK13</f>
        <v>3.8</v>
      </c>
      <c r="I14" s="64">
        <f>'Опасность&amp;Подверженность'!AN13</f>
        <v>6.9</v>
      </c>
      <c r="J14" s="64">
        <f>'Опасность&amp;Подверженность'!AQ13</f>
        <v>9</v>
      </c>
      <c r="K14" s="65">
        <f>'Опасность&amp;Подверженность'!AR13</f>
        <v>9</v>
      </c>
      <c r="L14" s="66">
        <f t="shared" si="0"/>
        <v>7.2</v>
      </c>
      <c r="M14" s="67">
        <f>Уязвимость!G13</f>
        <v>1.2</v>
      </c>
      <c r="N14" s="67">
        <f>Уязвимость!K13</f>
        <v>4</v>
      </c>
      <c r="O14" s="67">
        <f>Уязвимость!Q13</f>
        <v>3.5</v>
      </c>
      <c r="P14" s="65">
        <f>Уязвимость!R13</f>
        <v>2.5</v>
      </c>
      <c r="Q14" s="67">
        <f>Уязвимость!V13</f>
        <v>8.4</v>
      </c>
      <c r="R14" s="67">
        <f>Уязвимость!AB13</f>
        <v>4</v>
      </c>
      <c r="S14" s="67">
        <f>Уязвимость!AD13</f>
        <v>0.6</v>
      </c>
      <c r="T14" s="67">
        <f>Уязвимость!AF13</f>
        <v>0</v>
      </c>
      <c r="U14" s="67">
        <f>Уязвимость!AK13</f>
        <v>2.7</v>
      </c>
      <c r="V14" s="65">
        <f>Уязвимость!AL13</f>
        <v>4.7</v>
      </c>
      <c r="W14" s="66">
        <f t="shared" si="1"/>
        <v>3.7</v>
      </c>
      <c r="X14" s="68">
        <f>'Отсутствие потенциала'!E13</f>
        <v>5.0999999999999996</v>
      </c>
      <c r="Y14" s="68">
        <f>'Отсутствие потенциала'!H13</f>
        <v>5</v>
      </c>
      <c r="Z14" s="68">
        <f>'Отсутствие потенциала'!N13</f>
        <v>1.6</v>
      </c>
      <c r="AA14" s="68">
        <f>'Отсутствие потенциала'!S13</f>
        <v>4</v>
      </c>
      <c r="AB14" s="65">
        <f>'Отсутствие потенциала'!T13</f>
        <v>3.9</v>
      </c>
      <c r="AC14" s="68">
        <f>'Отсутствие потенциала'!W13</f>
        <v>3.6</v>
      </c>
      <c r="AD14" s="68">
        <f>'Отсутствие потенциала'!AB13</f>
        <v>0.7</v>
      </c>
      <c r="AE14" s="68">
        <f>'Отсутствие потенциала'!AF13</f>
        <v>6.2</v>
      </c>
      <c r="AF14" s="65">
        <f>'Отсутствие потенциала'!AG13</f>
        <v>3.5</v>
      </c>
      <c r="AG14" s="66">
        <f t="shared" si="2"/>
        <v>3.7</v>
      </c>
      <c r="AH14" s="69">
        <f t="shared" si="3"/>
        <v>4.5999999999999996</v>
      </c>
      <c r="AI14" s="47" t="str">
        <f t="shared" si="5"/>
        <v>Средний</v>
      </c>
      <c r="AJ14" s="57">
        <f t="shared" si="4"/>
        <v>35</v>
      </c>
      <c r="AK14" s="58">
        <f>VLOOKUP($C14,'Индекс надежности данных'!$A$2:$H$84,8,FALSE)</f>
        <v>6</v>
      </c>
      <c r="AL14" s="59">
        <f>'Издержки и отсутсв индик скрыт'!BK12</f>
        <v>1</v>
      </c>
      <c r="AM14" s="60">
        <f t="shared" si="6"/>
        <v>1.8518518518518517E-2</v>
      </c>
      <c r="AN14" s="61">
        <f>'Дата индикатора скрыт2'!BI13</f>
        <v>0.75438596491228072</v>
      </c>
      <c r="AO14" s="61">
        <f>'Географич. уровень индикатора'!BP15</f>
        <v>0.967741935483871</v>
      </c>
    </row>
    <row r="15" spans="1:41" ht="15.75" x14ac:dyDescent="0.25">
      <c r="A15" s="125" t="s">
        <v>249</v>
      </c>
      <c r="B15" s="125" t="s">
        <v>250</v>
      </c>
      <c r="C15" s="70" t="s">
        <v>59</v>
      </c>
      <c r="D15" s="71">
        <f>'Опасность&amp;Подверженность'!AF14</f>
        <v>6.9</v>
      </c>
      <c r="E15" s="72">
        <f>'Опасность&amp;Подверженность'!AG14</f>
        <v>3.6</v>
      </c>
      <c r="F15" s="72">
        <f>'Опасность&amp;Подверженность'!AH14</f>
        <v>0</v>
      </c>
      <c r="G15" s="72">
        <f>'Опасность&amp;Подверженность'!AJ14</f>
        <v>3</v>
      </c>
      <c r="H15" s="73">
        <f>'Опасность&amp;Подверженность'!AK14</f>
        <v>3.8</v>
      </c>
      <c r="I15" s="72">
        <f>'Опасность&amp;Подверженность'!AN14</f>
        <v>9.1</v>
      </c>
      <c r="J15" s="72">
        <f>'Опасность&amp;Подверженность'!AQ14</f>
        <v>7.6</v>
      </c>
      <c r="K15" s="73">
        <f>'Опасность&amp;Подверженность'!AR14</f>
        <v>8.5</v>
      </c>
      <c r="L15" s="74">
        <f t="shared" si="0"/>
        <v>6.7</v>
      </c>
      <c r="M15" s="75">
        <f>Уязвимость!G14</f>
        <v>3.8</v>
      </c>
      <c r="N15" s="75">
        <f>Уязвимость!K14</f>
        <v>4.5</v>
      </c>
      <c r="O15" s="75">
        <f>Уязвимость!Q14</f>
        <v>0.7</v>
      </c>
      <c r="P15" s="73">
        <f>Уязвимость!R14</f>
        <v>3.2</v>
      </c>
      <c r="Q15" s="75">
        <f>Уязвимость!V14</f>
        <v>8.5</v>
      </c>
      <c r="R15" s="75">
        <f>Уязвимость!AB14</f>
        <v>3</v>
      </c>
      <c r="S15" s="75">
        <f>Уязвимость!AD14</f>
        <v>0.2</v>
      </c>
      <c r="T15" s="75" t="str">
        <f>Уязвимость!AF14</f>
        <v>x</v>
      </c>
      <c r="U15" s="75">
        <f>Уязвимость!AK14</f>
        <v>1.3</v>
      </c>
      <c r="V15" s="73">
        <f>Уязвимость!AL14</f>
        <v>4.2</v>
      </c>
      <c r="W15" s="74">
        <f t="shared" si="1"/>
        <v>3.7</v>
      </c>
      <c r="X15" s="76">
        <f>'Отсутствие потенциала'!E14</f>
        <v>5</v>
      </c>
      <c r="Y15" s="76">
        <f>'Отсутствие потенциала'!H14</f>
        <v>5.3</v>
      </c>
      <c r="Z15" s="76">
        <f>'Отсутствие потенциала'!N14</f>
        <v>0.9</v>
      </c>
      <c r="AA15" s="76" t="str">
        <f>'Отсутствие потенциала'!S14</f>
        <v>x</v>
      </c>
      <c r="AB15" s="73">
        <f>'Отсутствие потенциала'!T14</f>
        <v>3.7</v>
      </c>
      <c r="AC15" s="76">
        <f>'Отсутствие потенциала'!W14</f>
        <v>0.8</v>
      </c>
      <c r="AD15" s="76">
        <f>'Отсутствие потенциала'!AB14</f>
        <v>4.4000000000000004</v>
      </c>
      <c r="AE15" s="76">
        <f>'Отсутствие потенциала'!AF14</f>
        <v>5.7</v>
      </c>
      <c r="AF15" s="73">
        <f>'Отсутствие потенциала'!AG14</f>
        <v>3.6</v>
      </c>
      <c r="AG15" s="74">
        <f t="shared" si="2"/>
        <v>3.7</v>
      </c>
      <c r="AH15" s="77">
        <f t="shared" si="3"/>
        <v>4.5</v>
      </c>
      <c r="AI15" s="47" t="str">
        <f t="shared" si="5"/>
        <v>Средний</v>
      </c>
      <c r="AJ15" s="78">
        <f t="shared" si="4"/>
        <v>38</v>
      </c>
      <c r="AK15" s="58">
        <f>VLOOKUP($C15,'Индекс надежности данных'!$A$2:$H$84,8,FALSE)</f>
        <v>6.7</v>
      </c>
      <c r="AL15" s="80">
        <f>'Издержки и отсутсв индик скрыт'!BK13</f>
        <v>7</v>
      </c>
      <c r="AM15" s="81">
        <f t="shared" si="6"/>
        <v>0.12962962962962962</v>
      </c>
      <c r="AN15" s="82">
        <f>'Дата индикатора скрыт2'!BI14</f>
        <v>0.5490196078431373</v>
      </c>
      <c r="AO15" s="82">
        <f>'Географич. уровень индикатора'!BP16</f>
        <v>0.9285714285714286</v>
      </c>
    </row>
    <row r="16" spans="1:41" ht="15.75" x14ac:dyDescent="0.25">
      <c r="A16" s="121" t="s">
        <v>249</v>
      </c>
      <c r="B16" s="122" t="s">
        <v>251</v>
      </c>
      <c r="C16" s="27" t="s">
        <v>60</v>
      </c>
      <c r="D16" s="39">
        <f>'Опасность&amp;Подверженность'!AF15</f>
        <v>8.8000000000000007</v>
      </c>
      <c r="E16" s="38">
        <f>'Опасность&amp;Подверженность'!AG15</f>
        <v>9.4</v>
      </c>
      <c r="F16" s="38">
        <f>'Опасность&amp;Подверженность'!AH15</f>
        <v>0</v>
      </c>
      <c r="G16" s="38">
        <f>'Опасность&amp;Подверженность'!AJ15</f>
        <v>2</v>
      </c>
      <c r="H16" s="24">
        <f>'Опасность&amp;Подверженность'!AK15</f>
        <v>6.6</v>
      </c>
      <c r="I16" s="38">
        <f>'Опасность&amp;Подверженность'!AN15</f>
        <v>9.1</v>
      </c>
      <c r="J16" s="38">
        <f>'Опасность&amp;Подверженность'!AQ15</f>
        <v>10</v>
      </c>
      <c r="K16" s="24">
        <f>'Опасность&amp;Подверженность'!AR15</f>
        <v>10</v>
      </c>
      <c r="L16" s="25">
        <f t="shared" si="0"/>
        <v>8.9</v>
      </c>
      <c r="M16" s="36">
        <f>Уязвимость!G15</f>
        <v>3.9</v>
      </c>
      <c r="N16" s="36">
        <f>Уязвимость!K15</f>
        <v>5</v>
      </c>
      <c r="O16" s="36">
        <f>Уязвимость!Q15</f>
        <v>0.7</v>
      </c>
      <c r="P16" s="24">
        <f>Уязвимость!R15</f>
        <v>3.4</v>
      </c>
      <c r="Q16" s="36">
        <f>Уязвимость!V15</f>
        <v>9.6</v>
      </c>
      <c r="R16" s="36">
        <f>Уязвимость!AB15</f>
        <v>3</v>
      </c>
      <c r="S16" s="36">
        <f>Уязвимость!AD15</f>
        <v>0.2</v>
      </c>
      <c r="T16" s="36" t="str">
        <f>Уязвимость!AF15</f>
        <v>x</v>
      </c>
      <c r="U16" s="36">
        <f>Уязвимость!AK15</f>
        <v>1.3</v>
      </c>
      <c r="V16" s="24">
        <f>Уязвимость!AL15</f>
        <v>5.0999999999999996</v>
      </c>
      <c r="W16" s="25">
        <f t="shared" si="1"/>
        <v>4.3</v>
      </c>
      <c r="X16" s="35">
        <f>'Отсутствие потенциала'!E15</f>
        <v>5</v>
      </c>
      <c r="Y16" s="35">
        <f>'Отсутствие потенциала'!H15</f>
        <v>5.3</v>
      </c>
      <c r="Z16" s="35">
        <f>'Отсутствие потенциала'!N15</f>
        <v>0.7</v>
      </c>
      <c r="AA16" s="35" t="str">
        <f>'Отсутствие потенциала'!S15</f>
        <v>x</v>
      </c>
      <c r="AB16" s="24">
        <f>'Отсутствие потенциала'!T15</f>
        <v>3.7</v>
      </c>
      <c r="AC16" s="35">
        <f>'Отсутствие потенциала'!W15</f>
        <v>4.0999999999999996</v>
      </c>
      <c r="AD16" s="35">
        <f>'Отсутствие потенциала'!AB15</f>
        <v>3.7</v>
      </c>
      <c r="AE16" s="35">
        <f>'Отсутствие потенциала'!AF15</f>
        <v>4.8</v>
      </c>
      <c r="AF16" s="24">
        <f>'Отсутствие потенциала'!AG15</f>
        <v>4.2</v>
      </c>
      <c r="AG16" s="25">
        <f t="shared" si="2"/>
        <v>4</v>
      </c>
      <c r="AH16" s="40">
        <f t="shared" si="3"/>
        <v>5.3</v>
      </c>
      <c r="AI16" s="47" t="str">
        <f t="shared" si="5"/>
        <v>Высокий</v>
      </c>
      <c r="AJ16" s="57">
        <f t="shared" si="4"/>
        <v>14</v>
      </c>
      <c r="AK16" s="58">
        <f>VLOOKUP($C16,'Индекс надежности данных'!$A$2:$H$84,8,FALSE)</f>
        <v>6.7</v>
      </c>
      <c r="AL16" s="59">
        <f>'Издержки и отсутсв индик скрыт'!BK14</f>
        <v>7</v>
      </c>
      <c r="AM16" s="60">
        <f t="shared" si="6"/>
        <v>0.12962962962962962</v>
      </c>
      <c r="AN16" s="61">
        <f>'Дата индикатора скрыт2'!BI15</f>
        <v>0.5490196078431373</v>
      </c>
      <c r="AO16" s="61">
        <f>'Географич. уровень индикатора'!BP17</f>
        <v>0.9285714285714286</v>
      </c>
    </row>
    <row r="17" spans="1:41" ht="15.75" x14ac:dyDescent="0.25">
      <c r="A17" s="121" t="s">
        <v>249</v>
      </c>
      <c r="B17" s="126" t="s">
        <v>252</v>
      </c>
      <c r="C17" s="99" t="s">
        <v>68</v>
      </c>
      <c r="D17" s="39">
        <f>'Опасность&amp;Подверженность'!AF16</f>
        <v>7.7</v>
      </c>
      <c r="E17" s="38">
        <f>'Опасность&amp;Подверженность'!AG16</f>
        <v>1.4</v>
      </c>
      <c r="F17" s="38">
        <f>'Опасность&amp;Подверженность'!AH16</f>
        <v>0</v>
      </c>
      <c r="G17" s="38">
        <f>'Опасность&amp;Подверженность'!AJ16</f>
        <v>3</v>
      </c>
      <c r="H17" s="24">
        <f>'Опасность&amp;Подверженность'!AK16</f>
        <v>3.7</v>
      </c>
      <c r="I17" s="38">
        <f>'Опасность&amp;Подверженность'!AN16</f>
        <v>9.1</v>
      </c>
      <c r="J17" s="38">
        <f>'Опасность&amp;Подверженность'!AQ16</f>
        <v>9</v>
      </c>
      <c r="K17" s="24">
        <f>'Опасность&amp;Подверженность'!AR16</f>
        <v>9.1</v>
      </c>
      <c r="L17" s="25">
        <f t="shared" ref="L17:L80" si="7">ROUND((10-GEOMEAN(((10-H17)/10*9+1),((10-K17)/10*9+1)))/9*10,1)</f>
        <v>7.3</v>
      </c>
      <c r="M17" s="36">
        <f>Уязвимость!G16</f>
        <v>2.8</v>
      </c>
      <c r="N17" s="36">
        <f>Уязвимость!K16</f>
        <v>4.2</v>
      </c>
      <c r="O17" s="36">
        <f>Уязвимость!Q16</f>
        <v>0.7</v>
      </c>
      <c r="P17" s="24">
        <f>Уязвимость!R16</f>
        <v>2.6</v>
      </c>
      <c r="Q17" s="36">
        <f>Уязвимость!V16</f>
        <v>8.5</v>
      </c>
      <c r="R17" s="36">
        <f>Уязвимость!AB16</f>
        <v>3</v>
      </c>
      <c r="S17" s="36">
        <f>Уязвимость!AD16</f>
        <v>0.2</v>
      </c>
      <c r="T17" s="36" t="str">
        <f>Уязвимость!AF16</f>
        <v>x</v>
      </c>
      <c r="U17" s="36">
        <f>Уязвимость!AK16</f>
        <v>1.3</v>
      </c>
      <c r="V17" s="24">
        <f>Уязвимость!AL16</f>
        <v>4.2</v>
      </c>
      <c r="W17" s="25">
        <f t="shared" ref="W17:W80" si="8">ROUND((10-GEOMEAN(((10-P17)/10*9+1),((10-V17)/10*9+1)))/9*10,1)</f>
        <v>3.4</v>
      </c>
      <c r="X17" s="35">
        <f>'Отсутствие потенциала'!E16</f>
        <v>5</v>
      </c>
      <c r="Y17" s="35">
        <f>'Отсутствие потенциала'!H16</f>
        <v>0.9</v>
      </c>
      <c r="Z17" s="35">
        <f>'Отсутствие потенциала'!N16</f>
        <v>0.7</v>
      </c>
      <c r="AA17" s="35" t="str">
        <f>'Отсутствие потенциала'!S16</f>
        <v>x</v>
      </c>
      <c r="AB17" s="24">
        <f>'Отсутствие потенциала'!T16</f>
        <v>2.2000000000000002</v>
      </c>
      <c r="AC17" s="35">
        <f>'Отсутствие потенциала'!W16</f>
        <v>0.4</v>
      </c>
      <c r="AD17" s="35">
        <f>'Отсутствие потенциала'!AB16</f>
        <v>1.8</v>
      </c>
      <c r="AE17" s="35">
        <f>'Отсутствие потенциала'!AF16</f>
        <v>5.4</v>
      </c>
      <c r="AF17" s="24">
        <f>'Отсутствие потенциала'!AG16</f>
        <v>2.5</v>
      </c>
      <c r="AG17" s="25">
        <f t="shared" ref="AG17:AG80" si="9">ROUND((10-GEOMEAN(((10-AB17)/10*9+1),((10-AF17)/10*9+1)))/9*10,1)</f>
        <v>2.4</v>
      </c>
      <c r="AH17" s="40">
        <f t="shared" si="3"/>
        <v>3.9</v>
      </c>
      <c r="AI17" s="47" t="str">
        <f t="shared" si="5"/>
        <v>Низкий</v>
      </c>
      <c r="AJ17" s="57">
        <f t="shared" ref="AJ17:AJ80" si="10">_xlfn.RANK.EQ(AH17,AH$4:AH$86)</f>
        <v>51</v>
      </c>
      <c r="AK17" s="58">
        <f>VLOOKUP($C17,'Индекс надежности данных'!$A$2:$H$84,8,FALSE)</f>
        <v>6.8</v>
      </c>
      <c r="AL17" s="59">
        <f>'Издержки и отсутсв индик скрыт'!BK15</f>
        <v>8</v>
      </c>
      <c r="AM17" s="60">
        <f t="shared" ref="AM17:AM80" si="11">AL17/54</f>
        <v>0.14814814814814814</v>
      </c>
      <c r="AN17" s="61">
        <f>'Дата индикатора скрыт2'!BI16</f>
        <v>0.5490196078431373</v>
      </c>
      <c r="AO17" s="61">
        <f>'Географич. уровень индикатора'!BP18</f>
        <v>1</v>
      </c>
    </row>
    <row r="18" spans="1:41" ht="15.75" x14ac:dyDescent="0.25">
      <c r="A18" s="121" t="s">
        <v>249</v>
      </c>
      <c r="B18" s="122" t="s">
        <v>253</v>
      </c>
      <c r="C18" s="99" t="s">
        <v>61</v>
      </c>
      <c r="D18" s="39">
        <f>'Опасность&amp;Подверженность'!AF17</f>
        <v>9.5</v>
      </c>
      <c r="E18" s="38">
        <f>'Опасность&amp;Подверженность'!AG17</f>
        <v>4.4000000000000004</v>
      </c>
      <c r="F18" s="38">
        <f>'Опасность&amp;Подверженность'!AH17</f>
        <v>3.3</v>
      </c>
      <c r="G18" s="38">
        <f>'Опасность&amp;Подверженность'!AJ17</f>
        <v>4</v>
      </c>
      <c r="H18" s="24">
        <f>'Опасность&amp;Подверженность'!AK17</f>
        <v>6.2</v>
      </c>
      <c r="I18" s="38">
        <f>'Опасность&amp;Подверженность'!AN17</f>
        <v>9.1</v>
      </c>
      <c r="J18" s="38">
        <f>'Опасность&amp;Подверженность'!AQ17</f>
        <v>10</v>
      </c>
      <c r="K18" s="24">
        <f>'Опасность&amp;Подверженность'!AR17</f>
        <v>10</v>
      </c>
      <c r="L18" s="25">
        <f t="shared" si="7"/>
        <v>8.8000000000000007</v>
      </c>
      <c r="M18" s="36">
        <f>Уязвимость!G17</f>
        <v>3.4</v>
      </c>
      <c r="N18" s="36">
        <f>Уязвимость!K17</f>
        <v>4.5</v>
      </c>
      <c r="O18" s="36">
        <f>Уязвимость!Q17</f>
        <v>0.7</v>
      </c>
      <c r="P18" s="24">
        <f>Уязвимость!R17</f>
        <v>3</v>
      </c>
      <c r="Q18" s="36">
        <f>Уязвимость!V17</f>
        <v>8.9</v>
      </c>
      <c r="R18" s="36">
        <f>Уязвимость!AB17</f>
        <v>3</v>
      </c>
      <c r="S18" s="36">
        <f>Уязвимость!AD17</f>
        <v>0.2</v>
      </c>
      <c r="T18" s="36" t="str">
        <f>Уязвимость!AF17</f>
        <v>x</v>
      </c>
      <c r="U18" s="36">
        <f>Уязвимость!AK17</f>
        <v>1.3</v>
      </c>
      <c r="V18" s="24">
        <f>Уязвимость!AL17</f>
        <v>4.5</v>
      </c>
      <c r="W18" s="25">
        <f t="shared" si="8"/>
        <v>3.8</v>
      </c>
      <c r="X18" s="35">
        <f>'Отсутствие потенциала'!E17</f>
        <v>5</v>
      </c>
      <c r="Y18" s="35">
        <f>'Отсутствие потенциала'!H17</f>
        <v>5.3</v>
      </c>
      <c r="Z18" s="35">
        <f>'Отсутствие потенциала'!N17</f>
        <v>0.7</v>
      </c>
      <c r="AA18" s="35" t="str">
        <f>'Отсутствие потенциала'!S17</f>
        <v>x</v>
      </c>
      <c r="AB18" s="24">
        <f>'Отсутствие потенциала'!T17</f>
        <v>3.7</v>
      </c>
      <c r="AC18" s="35">
        <f>'Отсутствие потенциала'!W17</f>
        <v>5.2</v>
      </c>
      <c r="AD18" s="35">
        <f>'Отсутствие потенциала'!AB17</f>
        <v>3.5</v>
      </c>
      <c r="AE18" s="35">
        <f>'Отсутствие потенциала'!AF17</f>
        <v>4.7</v>
      </c>
      <c r="AF18" s="24">
        <f>'Отсутствие потенциала'!AG17</f>
        <v>4.5</v>
      </c>
      <c r="AG18" s="25">
        <f t="shared" si="9"/>
        <v>4.0999999999999996</v>
      </c>
      <c r="AH18" s="40">
        <f t="shared" si="3"/>
        <v>5.2</v>
      </c>
      <c r="AI18" s="47" t="str">
        <f t="shared" si="5"/>
        <v>Средний</v>
      </c>
      <c r="AJ18" s="57">
        <f t="shared" si="10"/>
        <v>18</v>
      </c>
      <c r="AK18" s="58">
        <f>VLOOKUP($C18,'Индекс надежности данных'!$A$2:$H$84,8,FALSE)</f>
        <v>6.7</v>
      </c>
      <c r="AL18" s="59">
        <f>'Издержки и отсутсв индик скрыт'!BK16</f>
        <v>7</v>
      </c>
      <c r="AM18" s="60">
        <f t="shared" si="11"/>
        <v>0.12962962962962962</v>
      </c>
      <c r="AN18" s="61">
        <f>'Дата индикатора скрыт2'!BI17</f>
        <v>0.5490196078431373</v>
      </c>
      <c r="AO18" s="61">
        <f>'Географич. уровень индикатора'!BP19</f>
        <v>0.9285714285714286</v>
      </c>
    </row>
    <row r="19" spans="1:41" ht="15.75" x14ac:dyDescent="0.25">
      <c r="A19" s="121" t="s">
        <v>249</v>
      </c>
      <c r="B19" s="122" t="s">
        <v>254</v>
      </c>
      <c r="C19" s="99" t="s">
        <v>62</v>
      </c>
      <c r="D19" s="39">
        <f>'Опасность&amp;Подверженность'!AF18</f>
        <v>6.9</v>
      </c>
      <c r="E19" s="38">
        <f>'Опасность&amp;Подверженность'!AG18</f>
        <v>3.9</v>
      </c>
      <c r="F19" s="38">
        <f>'Опасность&amp;Подверженность'!AH18</f>
        <v>7.3</v>
      </c>
      <c r="G19" s="38">
        <f>'Опасность&amp;Подверженность'!AJ18</f>
        <v>3</v>
      </c>
      <c r="H19" s="24">
        <f>'Опасность&amp;Подверженность'!AK18</f>
        <v>5.6</v>
      </c>
      <c r="I19" s="38">
        <f>'Опасность&amp;Подверженность'!AN18</f>
        <v>9.1</v>
      </c>
      <c r="J19" s="38">
        <f>'Опасность&amp;Подверженность'!AQ18</f>
        <v>7.6</v>
      </c>
      <c r="K19" s="24">
        <f>'Опасность&amp;Подверженность'!AR18</f>
        <v>8.5</v>
      </c>
      <c r="L19" s="25">
        <f t="shared" si="7"/>
        <v>7.3</v>
      </c>
      <c r="M19" s="36">
        <f>Уязвимость!G18</f>
        <v>3.4</v>
      </c>
      <c r="N19" s="36">
        <f>Уязвимость!K18</f>
        <v>4.7</v>
      </c>
      <c r="O19" s="36">
        <f>Уязвимость!Q18</f>
        <v>0.7</v>
      </c>
      <c r="P19" s="24">
        <f>Уязвимость!R18</f>
        <v>3.1</v>
      </c>
      <c r="Q19" s="36">
        <f>Уязвимость!V18</f>
        <v>3.1</v>
      </c>
      <c r="R19" s="36">
        <f>Уязвимость!AB18</f>
        <v>3</v>
      </c>
      <c r="S19" s="36">
        <f>Уязвимость!AD18</f>
        <v>0.2</v>
      </c>
      <c r="T19" s="36" t="str">
        <f>Уязвимость!AF18</f>
        <v>x</v>
      </c>
      <c r="U19" s="36">
        <f>Уязвимость!AK18</f>
        <v>1.3</v>
      </c>
      <c r="V19" s="24">
        <f>Уязвимость!AL18</f>
        <v>2</v>
      </c>
      <c r="W19" s="25">
        <f t="shared" si="8"/>
        <v>2.6</v>
      </c>
      <c r="X19" s="35">
        <f>'Отсутствие потенциала'!E18</f>
        <v>5</v>
      </c>
      <c r="Y19" s="35">
        <f>'Отсутствие потенциала'!H18</f>
        <v>5.3</v>
      </c>
      <c r="Z19" s="35">
        <f>'Отсутствие потенциала'!N18</f>
        <v>0.7</v>
      </c>
      <c r="AA19" s="35" t="str">
        <f>'Отсутствие потенциала'!S18</f>
        <v>x</v>
      </c>
      <c r="AB19" s="24">
        <f>'Отсутствие потенциала'!T18</f>
        <v>3.7</v>
      </c>
      <c r="AC19" s="35">
        <f>'Отсутствие потенциала'!W18</f>
        <v>4.5999999999999996</v>
      </c>
      <c r="AD19" s="35">
        <f>'Отсутствие потенциала'!AB18</f>
        <v>3.7</v>
      </c>
      <c r="AE19" s="35">
        <f>'Отсутствие потенциала'!AF18</f>
        <v>4.8</v>
      </c>
      <c r="AF19" s="24">
        <f>'Отсутствие потенциала'!AG18</f>
        <v>4.4000000000000004</v>
      </c>
      <c r="AG19" s="25">
        <f t="shared" si="9"/>
        <v>4.0999999999999996</v>
      </c>
      <c r="AH19" s="40">
        <f t="shared" si="3"/>
        <v>4.3</v>
      </c>
      <c r="AI19" s="47" t="str">
        <f t="shared" si="5"/>
        <v>Низкий</v>
      </c>
      <c r="AJ19" s="57">
        <f t="shared" si="10"/>
        <v>44</v>
      </c>
      <c r="AK19" s="58">
        <f>VLOOKUP($C19,'Индекс надежности данных'!$A$2:$H$84,8,FALSE)</f>
        <v>6.7</v>
      </c>
      <c r="AL19" s="59">
        <f>'Издержки и отсутсв индик скрыт'!BK17</f>
        <v>7</v>
      </c>
      <c r="AM19" s="60">
        <f t="shared" si="11"/>
        <v>0.12962962962962962</v>
      </c>
      <c r="AN19" s="61">
        <f>'Дата индикатора скрыт2'!BI18</f>
        <v>0.5490196078431373</v>
      </c>
      <c r="AO19" s="61">
        <f>'Географич. уровень индикатора'!BP20</f>
        <v>0.9285714285714286</v>
      </c>
    </row>
    <row r="20" spans="1:41" ht="15.75" x14ac:dyDescent="0.25">
      <c r="A20" s="121" t="s">
        <v>249</v>
      </c>
      <c r="B20" s="122" t="s">
        <v>255</v>
      </c>
      <c r="C20" s="99" t="s">
        <v>63</v>
      </c>
      <c r="D20" s="39">
        <f>'Опасность&amp;Подверженность'!AF19</f>
        <v>8.6</v>
      </c>
      <c r="E20" s="38">
        <f>'Опасность&amp;Подверженность'!AG19</f>
        <v>4.9000000000000004</v>
      </c>
      <c r="F20" s="38">
        <f>'Опасность&amp;Подверженность'!AH19</f>
        <v>0</v>
      </c>
      <c r="G20" s="38">
        <f>'Опасность&amp;Подверженность'!AJ19</f>
        <v>0</v>
      </c>
      <c r="H20" s="24">
        <f>'Опасность&amp;Подверженность'!AK19</f>
        <v>4.5</v>
      </c>
      <c r="I20" s="38">
        <f>'Опасность&amp;Подверженность'!AN19</f>
        <v>9.1</v>
      </c>
      <c r="J20" s="38">
        <f>'Опасность&amp;Подверженность'!AQ19</f>
        <v>7.6</v>
      </c>
      <c r="K20" s="24">
        <f>'Опасность&amp;Подверженность'!AR19</f>
        <v>8.5</v>
      </c>
      <c r="L20" s="25">
        <f t="shared" si="7"/>
        <v>7</v>
      </c>
      <c r="M20" s="36">
        <f>Уязвимость!G19</f>
        <v>3.5</v>
      </c>
      <c r="N20" s="36">
        <f>Уязвимость!K19</f>
        <v>6.2</v>
      </c>
      <c r="O20" s="36">
        <f>Уязвимость!Q19</f>
        <v>0.7</v>
      </c>
      <c r="P20" s="24">
        <f>Уязвимость!R19</f>
        <v>3.5</v>
      </c>
      <c r="Q20" s="36">
        <f>Уязвимость!V19</f>
        <v>3</v>
      </c>
      <c r="R20" s="36">
        <f>Уязвимость!AB19</f>
        <v>3</v>
      </c>
      <c r="S20" s="36">
        <f>Уязвимость!AD19</f>
        <v>0.2</v>
      </c>
      <c r="T20" s="36" t="str">
        <f>Уязвимость!AF19</f>
        <v>x</v>
      </c>
      <c r="U20" s="36">
        <f>Уязвимость!AK19</f>
        <v>1.3</v>
      </c>
      <c r="V20" s="24">
        <f>Уязвимость!AL19</f>
        <v>2</v>
      </c>
      <c r="W20" s="25">
        <f t="shared" si="8"/>
        <v>2.8</v>
      </c>
      <c r="X20" s="35">
        <f>'Отсутствие потенциала'!E19</f>
        <v>5</v>
      </c>
      <c r="Y20" s="35">
        <f>'Отсутствие потенциала'!H19</f>
        <v>5.3</v>
      </c>
      <c r="Z20" s="35">
        <f>'Отсутствие потенциала'!N19</f>
        <v>0.7</v>
      </c>
      <c r="AA20" s="35" t="str">
        <f>'Отсутствие потенциала'!S19</f>
        <v>x</v>
      </c>
      <c r="AB20" s="24">
        <f>'Отсутствие потенциала'!T19</f>
        <v>3.7</v>
      </c>
      <c r="AC20" s="35">
        <f>'Отсутствие потенциала'!W19</f>
        <v>4.5999999999999996</v>
      </c>
      <c r="AD20" s="35">
        <f>'Отсутствие потенциала'!AB19</f>
        <v>3.5</v>
      </c>
      <c r="AE20" s="35">
        <f>'Отсутствие потенциала'!AF19</f>
        <v>5.7</v>
      </c>
      <c r="AF20" s="24">
        <f>'Отсутствие потенциала'!AG19</f>
        <v>4.5999999999999996</v>
      </c>
      <c r="AG20" s="25">
        <f t="shared" si="9"/>
        <v>4.2</v>
      </c>
      <c r="AH20" s="40">
        <f t="shared" si="3"/>
        <v>4.4000000000000004</v>
      </c>
      <c r="AI20" s="47" t="str">
        <f t="shared" si="5"/>
        <v>Средний</v>
      </c>
      <c r="AJ20" s="57">
        <f t="shared" si="10"/>
        <v>39</v>
      </c>
      <c r="AK20" s="58">
        <f>VLOOKUP($C20,'Индекс надежности данных'!$A$2:$H$84,8,FALSE)</f>
        <v>6.7</v>
      </c>
      <c r="AL20" s="59">
        <f>'Издержки и отсутсв индик скрыт'!BK18</f>
        <v>7</v>
      </c>
      <c r="AM20" s="60">
        <f t="shared" si="11"/>
        <v>0.12962962962962962</v>
      </c>
      <c r="AN20" s="61">
        <f>'Дата индикатора скрыт2'!BI19</f>
        <v>0.5490196078431373</v>
      </c>
      <c r="AO20" s="61">
        <f>'Географич. уровень индикатора'!BP21</f>
        <v>0.9285714285714286</v>
      </c>
    </row>
    <row r="21" spans="1:41" ht="15.75" x14ac:dyDescent="0.25">
      <c r="A21" s="121" t="s">
        <v>249</v>
      </c>
      <c r="B21" s="122" t="s">
        <v>256</v>
      </c>
      <c r="C21" s="99" t="s">
        <v>64</v>
      </c>
      <c r="D21" s="39">
        <f>'Опасность&amp;Подверженность'!AF20</f>
        <v>9</v>
      </c>
      <c r="E21" s="38">
        <f>'Опасность&amp;Подверженность'!AG20</f>
        <v>1.6</v>
      </c>
      <c r="F21" s="38">
        <f>'Опасность&amp;Подверженность'!AH20</f>
        <v>0</v>
      </c>
      <c r="G21" s="38">
        <f>'Опасность&amp;Подверженность'!AJ20</f>
        <v>3</v>
      </c>
      <c r="H21" s="24">
        <f>'Опасность&amp;Подверженность'!AK20</f>
        <v>4.5999999999999996</v>
      </c>
      <c r="I21" s="38">
        <f>'Опасность&amp;Подверженность'!AN20</f>
        <v>9.1</v>
      </c>
      <c r="J21" s="38">
        <f>'Опасность&amp;Подверженность'!AQ20</f>
        <v>7.6</v>
      </c>
      <c r="K21" s="24">
        <f>'Опасность&amp;Подверженность'!AR20</f>
        <v>8.5</v>
      </c>
      <c r="L21" s="25">
        <f t="shared" si="7"/>
        <v>7</v>
      </c>
      <c r="M21" s="36">
        <f>Уязвимость!G20</f>
        <v>4.0999999999999996</v>
      </c>
      <c r="N21" s="36">
        <f>Уязвимость!K20</f>
        <v>4.8</v>
      </c>
      <c r="O21" s="36">
        <f>Уязвимость!Q20</f>
        <v>0.7</v>
      </c>
      <c r="P21" s="24">
        <f>Уязвимость!R20</f>
        <v>3.4</v>
      </c>
      <c r="Q21" s="36">
        <f>Уязвимость!V20</f>
        <v>5</v>
      </c>
      <c r="R21" s="36">
        <f>Уязвимость!AB20</f>
        <v>3</v>
      </c>
      <c r="S21" s="36">
        <f>Уязвимость!AD20</f>
        <v>0.2</v>
      </c>
      <c r="T21" s="36" t="str">
        <f>Уязвимость!AF20</f>
        <v>x</v>
      </c>
      <c r="U21" s="36">
        <f>Уязвимость!AK20</f>
        <v>1.3</v>
      </c>
      <c r="V21" s="24">
        <f>Уязвимость!AL20</f>
        <v>2.6</v>
      </c>
      <c r="W21" s="25">
        <f t="shared" si="8"/>
        <v>3</v>
      </c>
      <c r="X21" s="35">
        <f>'Отсутствие потенциала'!E20</f>
        <v>5</v>
      </c>
      <c r="Y21" s="35">
        <f>'Отсутствие потенциала'!H20</f>
        <v>5.3</v>
      </c>
      <c r="Z21" s="35">
        <f>'Отсутствие потенциала'!N20</f>
        <v>0.7</v>
      </c>
      <c r="AA21" s="35" t="str">
        <f>'Отсутствие потенциала'!S20</f>
        <v>x</v>
      </c>
      <c r="AB21" s="24">
        <f>'Отсутствие потенциала'!T20</f>
        <v>3.7</v>
      </c>
      <c r="AC21" s="35">
        <f>'Отсутствие потенциала'!W20</f>
        <v>4.5</v>
      </c>
      <c r="AD21" s="35">
        <f>'Отсутствие потенциала'!AB20</f>
        <v>4.0999999999999996</v>
      </c>
      <c r="AE21" s="35">
        <f>'Отсутствие потенциала'!AF20</f>
        <v>4.0999999999999996</v>
      </c>
      <c r="AF21" s="24">
        <f>'Отсутствие потенциала'!AG20</f>
        <v>4.2</v>
      </c>
      <c r="AG21" s="25">
        <f t="shared" si="9"/>
        <v>4</v>
      </c>
      <c r="AH21" s="40">
        <f t="shared" si="3"/>
        <v>4.4000000000000004</v>
      </c>
      <c r="AI21" s="47" t="str">
        <f t="shared" si="5"/>
        <v>Средний</v>
      </c>
      <c r="AJ21" s="57">
        <f t="shared" si="10"/>
        <v>39</v>
      </c>
      <c r="AK21" s="58">
        <f>VLOOKUP($C21,'Индекс надежности данных'!$A$2:$H$84,8,FALSE)</f>
        <v>6.7</v>
      </c>
      <c r="AL21" s="59">
        <f>'Издержки и отсутсв индик скрыт'!BK19</f>
        <v>7</v>
      </c>
      <c r="AM21" s="60">
        <f t="shared" si="11"/>
        <v>0.12962962962962962</v>
      </c>
      <c r="AN21" s="61">
        <f>'Дата индикатора скрыт2'!BI20</f>
        <v>0.5490196078431373</v>
      </c>
      <c r="AO21" s="61">
        <f>'Географич. уровень индикатора'!BP22</f>
        <v>0.9285714285714286</v>
      </c>
    </row>
    <row r="22" spans="1:41" ht="15.75" x14ac:dyDescent="0.25">
      <c r="A22" s="121" t="s">
        <v>249</v>
      </c>
      <c r="B22" s="122" t="s">
        <v>257</v>
      </c>
      <c r="C22" s="99" t="s">
        <v>65</v>
      </c>
      <c r="D22" s="39">
        <f>'Опасность&amp;Подверженность'!AF21</f>
        <v>7.1</v>
      </c>
      <c r="E22" s="38">
        <f>'Опасность&amp;Подверженность'!AG21</f>
        <v>5</v>
      </c>
      <c r="F22" s="38">
        <f>'Опасность&amp;Подверженность'!AH21</f>
        <v>0</v>
      </c>
      <c r="G22" s="38">
        <f>'Опасность&amp;Подверженность'!AJ21</f>
        <v>1</v>
      </c>
      <c r="H22" s="24">
        <f>'Опасность&amp;Подверженность'!AK21</f>
        <v>3.9</v>
      </c>
      <c r="I22" s="38">
        <f>'Опасность&amp;Подверженность'!AN21</f>
        <v>9.1</v>
      </c>
      <c r="J22" s="38">
        <f>'Опасность&amp;Подверженность'!AQ21</f>
        <v>7.6</v>
      </c>
      <c r="K22" s="24">
        <f>'Опасность&amp;Подверженность'!AR21</f>
        <v>8.5</v>
      </c>
      <c r="L22" s="25">
        <f t="shared" si="7"/>
        <v>6.8</v>
      </c>
      <c r="M22" s="36">
        <f>Уязвимость!G21</f>
        <v>1.9</v>
      </c>
      <c r="N22" s="36">
        <f>Уязвимость!K21</f>
        <v>3.8</v>
      </c>
      <c r="O22" s="36">
        <f>Уязвимость!Q21</f>
        <v>0.7</v>
      </c>
      <c r="P22" s="24">
        <f>Уязвимость!R21</f>
        <v>2.1</v>
      </c>
      <c r="Q22" s="36">
        <f>Уязвимость!V21</f>
        <v>3.1</v>
      </c>
      <c r="R22" s="36">
        <f>Уязвимость!AB21</f>
        <v>3</v>
      </c>
      <c r="S22" s="36">
        <f>Уязвимость!AD21</f>
        <v>0.2</v>
      </c>
      <c r="T22" s="36" t="str">
        <f>Уязвимость!AF21</f>
        <v>x</v>
      </c>
      <c r="U22" s="36">
        <f>Уязвимость!AK21</f>
        <v>1.3</v>
      </c>
      <c r="V22" s="24">
        <f>Уязвимость!AL21</f>
        <v>2</v>
      </c>
      <c r="W22" s="25">
        <f t="shared" si="8"/>
        <v>2.1</v>
      </c>
      <c r="X22" s="35">
        <f>'Отсутствие потенциала'!E21</f>
        <v>5</v>
      </c>
      <c r="Y22" s="35">
        <f>'Отсутствие потенциала'!H21</f>
        <v>5.9</v>
      </c>
      <c r="Z22" s="35">
        <f>'Отсутствие потенциала'!N21</f>
        <v>0.7</v>
      </c>
      <c r="AA22" s="35" t="str">
        <f>'Отсутствие потенциала'!S21</f>
        <v>x</v>
      </c>
      <c r="AB22" s="24">
        <f>'Отсутствие потенциала'!T21</f>
        <v>3.9</v>
      </c>
      <c r="AC22" s="35">
        <f>'Отсутствие потенциала'!W21</f>
        <v>3.2</v>
      </c>
      <c r="AD22" s="35">
        <f>'Отсутствие потенциала'!AB21</f>
        <v>4</v>
      </c>
      <c r="AE22" s="35">
        <f>'Отсутствие потенциала'!AF21</f>
        <v>4.7</v>
      </c>
      <c r="AF22" s="24">
        <f>'Отсутствие потенциала'!AG21</f>
        <v>4</v>
      </c>
      <c r="AG22" s="25">
        <f t="shared" si="9"/>
        <v>4</v>
      </c>
      <c r="AH22" s="40">
        <f t="shared" si="3"/>
        <v>3.9</v>
      </c>
      <c r="AI22" s="47" t="str">
        <f t="shared" si="5"/>
        <v>Низкий</v>
      </c>
      <c r="AJ22" s="57">
        <f t="shared" si="10"/>
        <v>51</v>
      </c>
      <c r="AK22" s="58">
        <f>VLOOKUP($C22,'Индекс надежности данных'!$A$2:$H$84,8,FALSE)</f>
        <v>6.9</v>
      </c>
      <c r="AL22" s="59">
        <f>'Издержки и отсутсв индик скрыт'!BK20</f>
        <v>8</v>
      </c>
      <c r="AM22" s="60">
        <f t="shared" si="11"/>
        <v>0.14814814814814814</v>
      </c>
      <c r="AN22" s="61">
        <f>'Дата индикатора скрыт2'!BI21</f>
        <v>0.32</v>
      </c>
      <c r="AO22" s="61">
        <f>'Географич. уровень индикатора'!BP23</f>
        <v>0.8928571428571429</v>
      </c>
    </row>
    <row r="23" spans="1:41" ht="15.75" x14ac:dyDescent="0.25">
      <c r="A23" s="121" t="s">
        <v>249</v>
      </c>
      <c r="B23" s="127" t="s">
        <v>258</v>
      </c>
      <c r="C23" s="99" t="s">
        <v>66</v>
      </c>
      <c r="D23" s="39">
        <f>'Опасность&amp;Подверженность'!AF22</f>
        <v>9.1999999999999993</v>
      </c>
      <c r="E23" s="38">
        <f>'Опасность&amp;Подверженность'!AG22</f>
        <v>3.3</v>
      </c>
      <c r="F23" s="38">
        <f>'Опасность&amp;Подверженность'!AH22</f>
        <v>7.1</v>
      </c>
      <c r="G23" s="38">
        <f>'Опасность&amp;Подверженность'!AJ22</f>
        <v>3</v>
      </c>
      <c r="H23" s="24">
        <f>'Опасность&amp;Подверженность'!AK22</f>
        <v>6.4</v>
      </c>
      <c r="I23" s="38">
        <f>'Опасность&amp;Подверженность'!AN22</f>
        <v>9.1</v>
      </c>
      <c r="J23" s="38">
        <f>'Опасность&amp;Подверженность'!AQ22</f>
        <v>7.6</v>
      </c>
      <c r="K23" s="24">
        <f>'Опасность&amp;Подверженность'!AR22</f>
        <v>8.5</v>
      </c>
      <c r="L23" s="25">
        <f t="shared" si="7"/>
        <v>7.6</v>
      </c>
      <c r="M23" s="36">
        <f>Уязвимость!G22</f>
        <v>3.4</v>
      </c>
      <c r="N23" s="36">
        <f>Уязвимость!K22</f>
        <v>3.9</v>
      </c>
      <c r="O23" s="36">
        <f>Уязвимость!Q22</f>
        <v>0.7</v>
      </c>
      <c r="P23" s="24">
        <f>Уязвимость!R22</f>
        <v>2.9</v>
      </c>
      <c r="Q23" s="36">
        <f>Уязвимость!V22</f>
        <v>4.5999999999999996</v>
      </c>
      <c r="R23" s="36">
        <f>Уязвимость!AB22</f>
        <v>3</v>
      </c>
      <c r="S23" s="36">
        <f>Уязвимость!AD22</f>
        <v>0.2</v>
      </c>
      <c r="T23" s="36" t="str">
        <f>Уязвимость!AF22</f>
        <v>x</v>
      </c>
      <c r="U23" s="36">
        <f>Уязвимость!AK22</f>
        <v>1.3</v>
      </c>
      <c r="V23" s="24">
        <f>Уязвимость!AL22</f>
        <v>2.4</v>
      </c>
      <c r="W23" s="25">
        <f t="shared" si="8"/>
        <v>2.7</v>
      </c>
      <c r="X23" s="35">
        <f>'Отсутствие потенциала'!E22</f>
        <v>5</v>
      </c>
      <c r="Y23" s="35">
        <f>'Отсутствие потенциала'!H22</f>
        <v>5.3</v>
      </c>
      <c r="Z23" s="35">
        <f>'Отсутствие потенциала'!N22</f>
        <v>0.7</v>
      </c>
      <c r="AA23" s="35" t="str">
        <f>'Отсутствие потенциала'!S22</f>
        <v>x</v>
      </c>
      <c r="AB23" s="24">
        <f>'Отсутствие потенциала'!T22</f>
        <v>3.7</v>
      </c>
      <c r="AC23" s="35">
        <f>'Отсутствие потенциала'!W22</f>
        <v>4.5</v>
      </c>
      <c r="AD23" s="35">
        <f>'Отсутствие потенциала'!AB22</f>
        <v>4.2</v>
      </c>
      <c r="AE23" s="35">
        <f>'Отсутствие потенциала'!AF22</f>
        <v>4.0999999999999996</v>
      </c>
      <c r="AF23" s="24">
        <f>'Отсутствие потенциала'!AG22</f>
        <v>4.3</v>
      </c>
      <c r="AG23" s="25">
        <f t="shared" si="9"/>
        <v>4</v>
      </c>
      <c r="AH23" s="40">
        <f t="shared" si="3"/>
        <v>4.3</v>
      </c>
      <c r="AI23" s="47" t="str">
        <f t="shared" si="5"/>
        <v>Низкий</v>
      </c>
      <c r="AJ23" s="57">
        <f t="shared" si="10"/>
        <v>44</v>
      </c>
      <c r="AK23" s="58">
        <f>VLOOKUP($C23,'Индекс надежности данных'!$A$2:$H$84,8,FALSE)</f>
        <v>6.7</v>
      </c>
      <c r="AL23" s="59">
        <f>'Издержки и отсутсв индик скрыт'!BK21</f>
        <v>7</v>
      </c>
      <c r="AM23" s="60">
        <f t="shared" si="11"/>
        <v>0.12962962962962962</v>
      </c>
      <c r="AN23" s="61">
        <f>'Дата индикатора скрыт2'!BI22</f>
        <v>0.5490196078431373</v>
      </c>
      <c r="AO23" s="61">
        <f>'Географич. уровень индикатора'!BP24</f>
        <v>0.9285714285714286</v>
      </c>
    </row>
    <row r="24" spans="1:41" ht="15.75" x14ac:dyDescent="0.25">
      <c r="A24" s="134" t="s">
        <v>249</v>
      </c>
      <c r="B24" s="128" t="s">
        <v>259</v>
      </c>
      <c r="C24" s="100" t="s">
        <v>67</v>
      </c>
      <c r="D24" s="106">
        <f>'Опасность&amp;Подверженность'!AF23</f>
        <v>7</v>
      </c>
      <c r="E24" s="107">
        <f>'Опасность&amp;Подверженность'!AG23</f>
        <v>4.5</v>
      </c>
      <c r="F24" s="107">
        <f>'Опасность&amp;Подверженность'!AH23</f>
        <v>0</v>
      </c>
      <c r="G24" s="107">
        <f>'Опасность&amp;Подверженность'!AJ23</f>
        <v>3</v>
      </c>
      <c r="H24" s="108">
        <f>'Опасность&amp;Подверженность'!AK23</f>
        <v>4.0999999999999996</v>
      </c>
      <c r="I24" s="107">
        <f>'Опасность&amp;Подверженность'!AN23</f>
        <v>9.1</v>
      </c>
      <c r="J24" s="107">
        <f>'Опасность&amp;Подверженность'!AQ23</f>
        <v>10</v>
      </c>
      <c r="K24" s="108">
        <f>'Опасность&amp;Подверженность'!AR23</f>
        <v>10</v>
      </c>
      <c r="L24" s="109">
        <f t="shared" si="7"/>
        <v>8.3000000000000007</v>
      </c>
      <c r="M24" s="110">
        <f>Уязвимость!G23</f>
        <v>3.3</v>
      </c>
      <c r="N24" s="110">
        <f>Уязвимость!K23</f>
        <v>3.8</v>
      </c>
      <c r="O24" s="110">
        <f>Уязвимость!Q23</f>
        <v>0.7</v>
      </c>
      <c r="P24" s="108">
        <f>Уязвимость!R23</f>
        <v>2.8</v>
      </c>
      <c r="Q24" s="110">
        <f>Уязвимость!V23</f>
        <v>9.6</v>
      </c>
      <c r="R24" s="110">
        <f>Уязвимость!AB23</f>
        <v>3</v>
      </c>
      <c r="S24" s="110">
        <f>Уязвимость!AD23</f>
        <v>0.2</v>
      </c>
      <c r="T24" s="110" t="str">
        <f>Уязвимость!AF23</f>
        <v>x</v>
      </c>
      <c r="U24" s="110">
        <f>Уязвимость!AK23</f>
        <v>1.3</v>
      </c>
      <c r="V24" s="108">
        <f>Уязвимость!AL23</f>
        <v>5.0999999999999996</v>
      </c>
      <c r="W24" s="109">
        <f t="shared" si="8"/>
        <v>4</v>
      </c>
      <c r="X24" s="111">
        <f>'Отсутствие потенциала'!E23</f>
        <v>5</v>
      </c>
      <c r="Y24" s="111">
        <f>'Отсутствие потенциала'!H23</f>
        <v>5.3</v>
      </c>
      <c r="Z24" s="111">
        <f>'Отсутствие потенциала'!N23</f>
        <v>0.7</v>
      </c>
      <c r="AA24" s="111" t="str">
        <f>'Отсутствие потенциала'!S23</f>
        <v>x</v>
      </c>
      <c r="AB24" s="108">
        <f>'Отсутствие потенциала'!T23</f>
        <v>3.7</v>
      </c>
      <c r="AC24" s="111">
        <f>'Отсутствие потенциала'!W23</f>
        <v>5.5</v>
      </c>
      <c r="AD24" s="111">
        <f>'Отсутствие потенциала'!AB23</f>
        <v>3</v>
      </c>
      <c r="AE24" s="111">
        <f>'Отсутствие потенциала'!AF23</f>
        <v>4.0999999999999996</v>
      </c>
      <c r="AF24" s="108">
        <f>'Отсутствие потенциала'!AG23</f>
        <v>4.2</v>
      </c>
      <c r="AG24" s="109">
        <f t="shared" si="9"/>
        <v>4</v>
      </c>
      <c r="AH24" s="112">
        <f t="shared" si="3"/>
        <v>5.0999999999999996</v>
      </c>
      <c r="AI24" s="47" t="str">
        <f t="shared" si="5"/>
        <v>Средний</v>
      </c>
      <c r="AJ24" s="115">
        <f t="shared" si="10"/>
        <v>21</v>
      </c>
      <c r="AK24" s="116">
        <f>VLOOKUP($C24,'Индекс надежности данных'!$A$2:$H$84,8,FALSE)</f>
        <v>6.7</v>
      </c>
      <c r="AL24" s="117">
        <f>'Издержки и отсутсв индик скрыт'!BK22</f>
        <v>7</v>
      </c>
      <c r="AM24" s="118">
        <f t="shared" si="11"/>
        <v>0.12962962962962962</v>
      </c>
      <c r="AN24" s="119">
        <f>'Дата индикатора скрыт2'!BI23</f>
        <v>0.5490196078431373</v>
      </c>
      <c r="AO24" s="119">
        <f>'Географич. уровень индикатора'!BP25</f>
        <v>0.9285714285714286</v>
      </c>
    </row>
    <row r="25" spans="1:41" ht="15.75" x14ac:dyDescent="0.25">
      <c r="A25" s="121" t="s">
        <v>327</v>
      </c>
      <c r="B25" s="129" t="s">
        <v>260</v>
      </c>
      <c r="C25" s="101" t="s">
        <v>69</v>
      </c>
      <c r="D25" s="113">
        <f>'Опасность&amp;Подверженность'!AF24</f>
        <v>5.7</v>
      </c>
      <c r="E25" s="38">
        <f>'Опасность&amp;Подверженность'!AG24</f>
        <v>5.3</v>
      </c>
      <c r="F25" s="38">
        <f>'Опасность&amp;Подверженность'!AH24</f>
        <v>9.6999999999999993</v>
      </c>
      <c r="G25" s="38">
        <f>'Опасность&amp;Подверженность'!AJ24</f>
        <v>0</v>
      </c>
      <c r="H25" s="24">
        <f>'Опасность&amp;Подверженность'!AK24</f>
        <v>6.4</v>
      </c>
      <c r="I25" s="38">
        <f>'Опасность&amp;Подверженность'!AN24</f>
        <v>6.1</v>
      </c>
      <c r="J25" s="38">
        <f>'Опасность&amp;Подверженность'!AQ24</f>
        <v>3.6</v>
      </c>
      <c r="K25" s="24">
        <f>'Опасность&amp;Подверженность'!AR24</f>
        <v>5</v>
      </c>
      <c r="L25" s="25">
        <f t="shared" si="7"/>
        <v>5.7</v>
      </c>
      <c r="M25" s="36">
        <f>Уязвимость!G24</f>
        <v>1.3</v>
      </c>
      <c r="N25" s="36">
        <f>Уязвимость!K24</f>
        <v>5.8</v>
      </c>
      <c r="O25" s="36">
        <f>Уязвимость!Q24</f>
        <v>3.7</v>
      </c>
      <c r="P25" s="24">
        <f>Уязвимость!R24</f>
        <v>3</v>
      </c>
      <c r="Q25" s="36">
        <f>Уязвимость!V24</f>
        <v>8.5</v>
      </c>
      <c r="R25" s="36">
        <f>Уязвимость!AB24</f>
        <v>7.7</v>
      </c>
      <c r="S25" s="36">
        <f>Уязвимость!AD24</f>
        <v>1.9</v>
      </c>
      <c r="T25" s="36">
        <f>Уязвимость!AF24</f>
        <v>0</v>
      </c>
      <c r="U25" s="36">
        <f>Уязвимость!AK24</f>
        <v>5.0999999999999996</v>
      </c>
      <c r="V25" s="24">
        <f>Уязвимость!AL24</f>
        <v>6.4</v>
      </c>
      <c r="W25" s="25">
        <f t="shared" si="8"/>
        <v>4.9000000000000004</v>
      </c>
      <c r="X25" s="35">
        <f>'Отсутствие потенциала'!E24</f>
        <v>3.3</v>
      </c>
      <c r="Y25" s="35">
        <f>'Отсутствие потенциала'!H24</f>
        <v>7</v>
      </c>
      <c r="Z25" s="35">
        <f>'Отсутствие потенциала'!N24</f>
        <v>7.5</v>
      </c>
      <c r="AA25" s="35" t="str">
        <f>'Отсутствие потенциала'!S24</f>
        <v>x</v>
      </c>
      <c r="AB25" s="24">
        <f>'Отсутствие потенциала'!T24</f>
        <v>5.9</v>
      </c>
      <c r="AC25" s="35">
        <f>'Отсутствие потенциала'!W24</f>
        <v>2.9</v>
      </c>
      <c r="AD25" s="35">
        <f>'Отсутствие потенциала'!AB24</f>
        <v>2.7</v>
      </c>
      <c r="AE25" s="35">
        <f>'Отсутствие потенциала'!AF24</f>
        <v>5.3</v>
      </c>
      <c r="AF25" s="24">
        <f>'Отсутствие потенциала'!AG24</f>
        <v>3.6</v>
      </c>
      <c r="AG25" s="25">
        <f t="shared" si="9"/>
        <v>4.9000000000000004</v>
      </c>
      <c r="AH25" s="114">
        <f t="shared" si="3"/>
        <v>5.2</v>
      </c>
      <c r="AI25" s="47" t="str">
        <f t="shared" si="5"/>
        <v>Средний</v>
      </c>
      <c r="AJ25" s="57">
        <f t="shared" si="10"/>
        <v>18</v>
      </c>
      <c r="AK25" s="58">
        <f>VLOOKUP($C25,'Индекс надежности данных'!$A$2:$H$84,8,FALSE)</f>
        <v>3</v>
      </c>
      <c r="AL25" s="59">
        <f>'Издержки и отсутсв индик скрыт'!BK23</f>
        <v>4</v>
      </c>
      <c r="AM25" s="60">
        <f t="shared" si="11"/>
        <v>7.407407407407407E-2</v>
      </c>
      <c r="AN25" s="61">
        <f>'Дата индикатора скрыт2'!BI24</f>
        <v>0.35185185185185186</v>
      </c>
      <c r="AO25" s="61">
        <f>'Географич. уровень индикатора'!BP26</f>
        <v>1.1111111111111112</v>
      </c>
    </row>
    <row r="26" spans="1:41" ht="15.75" x14ac:dyDescent="0.25">
      <c r="A26" s="121" t="s">
        <v>327</v>
      </c>
      <c r="B26" s="129" t="s">
        <v>261</v>
      </c>
      <c r="C26" s="101" t="s">
        <v>70</v>
      </c>
      <c r="D26" s="39">
        <f>'Опасность&amp;Подверженность'!AF25</f>
        <v>5.6</v>
      </c>
      <c r="E26" s="38">
        <f>'Опасность&amp;Подверженность'!AG25</f>
        <v>4.7</v>
      </c>
      <c r="F26" s="38">
        <f>'Опасность&amp;Подверженность'!AH25</f>
        <v>2.2999999999999998</v>
      </c>
      <c r="G26" s="38">
        <f>'Опасность&amp;Подверженность'!AJ25</f>
        <v>0</v>
      </c>
      <c r="H26" s="24">
        <f>'Опасность&amp;Подверженность'!AK25</f>
        <v>3.4</v>
      </c>
      <c r="I26" s="38">
        <f>'Опасность&amp;Подверженность'!AN25</f>
        <v>6.1</v>
      </c>
      <c r="J26" s="38">
        <f>'Опасность&amp;Подверженность'!AQ25</f>
        <v>3.6</v>
      </c>
      <c r="K26" s="24">
        <f>'Опасность&amp;Подверженность'!AR25</f>
        <v>5</v>
      </c>
      <c r="L26" s="25">
        <f t="shared" si="7"/>
        <v>4.2</v>
      </c>
      <c r="M26" s="36">
        <f>Уязвимость!G25</f>
        <v>1.3</v>
      </c>
      <c r="N26" s="36">
        <f>Уязвимость!K25</f>
        <v>5.4</v>
      </c>
      <c r="O26" s="36">
        <f>Уязвимость!Q25</f>
        <v>3.8</v>
      </c>
      <c r="P26" s="24">
        <f>Уязвимость!R25</f>
        <v>3</v>
      </c>
      <c r="Q26" s="36">
        <f>Уязвимость!V25</f>
        <v>8.5</v>
      </c>
      <c r="R26" s="36">
        <f>Уязвимость!AB25</f>
        <v>6.5</v>
      </c>
      <c r="S26" s="36">
        <f>Уязвимость!AD25</f>
        <v>0.4</v>
      </c>
      <c r="T26" s="36">
        <f>Уязвимость!AF25</f>
        <v>1.6</v>
      </c>
      <c r="U26" s="36">
        <f>Уязвимость!AK25</f>
        <v>5.0999999999999996</v>
      </c>
      <c r="V26" s="24">
        <f>Уязвимость!AL25</f>
        <v>5.8</v>
      </c>
      <c r="W26" s="25">
        <f t="shared" si="8"/>
        <v>4.5</v>
      </c>
      <c r="X26" s="35">
        <f>'Отсутствие потенциала'!E25</f>
        <v>3.3</v>
      </c>
      <c r="Y26" s="35">
        <f>'Отсутствие потенциала'!H25</f>
        <v>8</v>
      </c>
      <c r="Z26" s="35">
        <f>'Отсутствие потенциала'!N25</f>
        <v>5.7</v>
      </c>
      <c r="AA26" s="35" t="str">
        <f>'Отсутствие потенциала'!S25</f>
        <v>x</v>
      </c>
      <c r="AB26" s="24">
        <f>'Отсутствие потенциала'!T25</f>
        <v>5.7</v>
      </c>
      <c r="AC26" s="35">
        <f>'Отсутствие потенциала'!W25</f>
        <v>3.4</v>
      </c>
      <c r="AD26" s="35">
        <f>'Отсутствие потенциала'!AB25</f>
        <v>4</v>
      </c>
      <c r="AE26" s="35">
        <f>'Отсутствие потенциала'!AF25</f>
        <v>5.3</v>
      </c>
      <c r="AF26" s="24">
        <f>'Отсутствие потенциала'!AG25</f>
        <v>4.2</v>
      </c>
      <c r="AG26" s="25">
        <f t="shared" si="9"/>
        <v>5</v>
      </c>
      <c r="AH26" s="40">
        <f t="shared" si="3"/>
        <v>4.5999999999999996</v>
      </c>
      <c r="AI26" s="47" t="str">
        <f t="shared" si="5"/>
        <v>Средний</v>
      </c>
      <c r="AJ26" s="57">
        <f t="shared" si="10"/>
        <v>35</v>
      </c>
      <c r="AK26" s="58">
        <f>VLOOKUP($C26,'Индекс надежности данных'!$A$2:$H$84,8,FALSE)</f>
        <v>3</v>
      </c>
      <c r="AL26" s="59">
        <f>'Издержки и отсутсв индик скрыт'!BK24</f>
        <v>4</v>
      </c>
      <c r="AM26" s="60">
        <f t="shared" si="11"/>
        <v>7.407407407407407E-2</v>
      </c>
      <c r="AN26" s="61">
        <f>'Дата индикатора скрыт2'!BI25</f>
        <v>0.35185185185185186</v>
      </c>
      <c r="AO26" s="61">
        <f>'Географич. уровень индикатора'!BP27</f>
        <v>1.1111111111111112</v>
      </c>
    </row>
    <row r="27" spans="1:41" ht="15.75" x14ac:dyDescent="0.25">
      <c r="A27" s="121" t="s">
        <v>327</v>
      </c>
      <c r="B27" s="129" t="s">
        <v>262</v>
      </c>
      <c r="C27" s="101" t="s">
        <v>71</v>
      </c>
      <c r="D27" s="39">
        <f>'Опасность&amp;Подверженность'!AF26</f>
        <v>6.2</v>
      </c>
      <c r="E27" s="38">
        <f>'Опасность&amp;Подверженность'!AG26</f>
        <v>7</v>
      </c>
      <c r="F27" s="38">
        <f>'Опасность&amp;Подверженность'!AH26</f>
        <v>1.6</v>
      </c>
      <c r="G27" s="38">
        <f>'Опасность&amp;Подверженность'!AJ26</f>
        <v>6.2</v>
      </c>
      <c r="H27" s="24">
        <f>'Опасность&amp;Подверженность'!AK26</f>
        <v>5.6</v>
      </c>
      <c r="I27" s="38">
        <f>'Опасность&amp;Подверженность'!AN26</f>
        <v>6.1</v>
      </c>
      <c r="J27" s="38">
        <f>'Опасность&amp;Подверженность'!AQ26</f>
        <v>6.5</v>
      </c>
      <c r="K27" s="24">
        <f>'Опасность&amp;Подверженность'!AR26</f>
        <v>6.5</v>
      </c>
      <c r="L27" s="25">
        <f t="shared" si="7"/>
        <v>6.1</v>
      </c>
      <c r="M27" s="36">
        <f>Уязвимость!G26</f>
        <v>1.3</v>
      </c>
      <c r="N27" s="36">
        <f>Уязвимость!K26</f>
        <v>6.9</v>
      </c>
      <c r="O27" s="36">
        <f>Уязвимость!Q26</f>
        <v>3.8</v>
      </c>
      <c r="P27" s="24">
        <f>Уязвимость!R26</f>
        <v>3.3</v>
      </c>
      <c r="Q27" s="36">
        <f>Уязвимость!V26</f>
        <v>9.6</v>
      </c>
      <c r="R27" s="36">
        <f>Уязвимость!AB26</f>
        <v>6.4</v>
      </c>
      <c r="S27" s="36">
        <f>Уязвимость!AD26</f>
        <v>0.2</v>
      </c>
      <c r="T27" s="36">
        <f>Уязвимость!AF26</f>
        <v>0.4</v>
      </c>
      <c r="U27" s="36">
        <f>Уязвимость!AK26</f>
        <v>5.0999999999999996</v>
      </c>
      <c r="V27" s="24">
        <f>Уязвимость!AL26</f>
        <v>6.5</v>
      </c>
      <c r="W27" s="25">
        <f t="shared" si="8"/>
        <v>5.0999999999999996</v>
      </c>
      <c r="X27" s="35">
        <f>'Отсутствие потенциала'!E26</f>
        <v>3.3</v>
      </c>
      <c r="Y27" s="35">
        <f>'Отсутствие потенциала'!H26</f>
        <v>7.8</v>
      </c>
      <c r="Z27" s="35">
        <f>'Отсутствие потенциала'!N26</f>
        <v>6.4</v>
      </c>
      <c r="AA27" s="35" t="str">
        <f>'Отсутствие потенциала'!S26</f>
        <v>x</v>
      </c>
      <c r="AB27" s="24">
        <f>'Отсутствие потенциала'!T26</f>
        <v>5.8</v>
      </c>
      <c r="AC27" s="35">
        <f>'Отсутствие потенциала'!W26</f>
        <v>3.3</v>
      </c>
      <c r="AD27" s="35">
        <f>'Отсутствие потенциала'!AB26</f>
        <v>1.7</v>
      </c>
      <c r="AE27" s="35">
        <f>'Отсутствие потенциала'!AF26</f>
        <v>7.2</v>
      </c>
      <c r="AF27" s="24">
        <f>'Отсутствие потенциала'!AG26</f>
        <v>4.0999999999999996</v>
      </c>
      <c r="AG27" s="25">
        <f t="shared" si="9"/>
        <v>5</v>
      </c>
      <c r="AH27" s="40">
        <f t="shared" si="3"/>
        <v>5.4</v>
      </c>
      <c r="AI27" s="47" t="str">
        <f t="shared" si="5"/>
        <v>Высокий</v>
      </c>
      <c r="AJ27" s="57">
        <f t="shared" si="10"/>
        <v>12</v>
      </c>
      <c r="AK27" s="58">
        <f>VLOOKUP($C27,'Индекс надежности данных'!$A$2:$H$84,8,FALSE)</f>
        <v>3</v>
      </c>
      <c r="AL27" s="59">
        <f>'Издержки и отсутсв индик скрыт'!BK25</f>
        <v>4</v>
      </c>
      <c r="AM27" s="60">
        <f t="shared" si="11"/>
        <v>7.407407407407407E-2</v>
      </c>
      <c r="AN27" s="61">
        <f>'Дата индикатора скрыт2'!BI26</f>
        <v>0.35185185185185186</v>
      </c>
      <c r="AO27" s="61">
        <f>'Географич. уровень индикатора'!BP28</f>
        <v>1.1111111111111112</v>
      </c>
    </row>
    <row r="28" spans="1:41" ht="15.75" x14ac:dyDescent="0.25">
      <c r="A28" s="121" t="s">
        <v>327</v>
      </c>
      <c r="B28" s="129" t="s">
        <v>263</v>
      </c>
      <c r="C28" s="101" t="s">
        <v>72</v>
      </c>
      <c r="D28" s="39">
        <f>'Опасность&amp;Подверженность'!AF27</f>
        <v>7.5</v>
      </c>
      <c r="E28" s="38">
        <f>'Опасность&amp;Подверженность'!AG27</f>
        <v>3.3</v>
      </c>
      <c r="F28" s="38">
        <f>'Опасность&amp;Подверженность'!AH27</f>
        <v>4.3</v>
      </c>
      <c r="G28" s="38">
        <f>'Опасность&amp;Подверженность'!AJ27</f>
        <v>5.0999999999999996</v>
      </c>
      <c r="H28" s="24">
        <f>'Опасность&amp;Подверженность'!AK27</f>
        <v>5.3</v>
      </c>
      <c r="I28" s="38">
        <f>'Опасность&amp;Подверженность'!AN27</f>
        <v>6.1</v>
      </c>
      <c r="J28" s="38">
        <f>'Опасность&amp;Подверженность'!AQ27</f>
        <v>3.6</v>
      </c>
      <c r="K28" s="24">
        <f>'Опасность&amp;Подверженность'!AR27</f>
        <v>5</v>
      </c>
      <c r="L28" s="25">
        <f t="shared" si="7"/>
        <v>5.2</v>
      </c>
      <c r="M28" s="36">
        <f>Уязвимость!G27</f>
        <v>1.5</v>
      </c>
      <c r="N28" s="36">
        <f>Уязвимость!K27</f>
        <v>6.6</v>
      </c>
      <c r="O28" s="36">
        <f>Уязвимость!Q27</f>
        <v>3.7</v>
      </c>
      <c r="P28" s="24">
        <f>Уязвимость!R27</f>
        <v>3.3</v>
      </c>
      <c r="Q28" s="36">
        <f>Уязвимость!V27</f>
        <v>9.6</v>
      </c>
      <c r="R28" s="36">
        <f>Уязвимость!AB27</f>
        <v>6</v>
      </c>
      <c r="S28" s="36">
        <f>Уязвимость!AD27</f>
        <v>1.2</v>
      </c>
      <c r="T28" s="36">
        <f>Уязвимость!AF27</f>
        <v>3.8</v>
      </c>
      <c r="U28" s="36">
        <f>Уязвимость!AK27</f>
        <v>5.0999999999999996</v>
      </c>
      <c r="V28" s="24">
        <f>Уязвимость!AL27</f>
        <v>6.5</v>
      </c>
      <c r="W28" s="25">
        <f t="shared" si="8"/>
        <v>5.0999999999999996</v>
      </c>
      <c r="X28" s="35">
        <f>'Отсутствие потенциала'!E27</f>
        <v>3.3</v>
      </c>
      <c r="Y28" s="35">
        <f>'Отсутствие потенциала'!H27</f>
        <v>7.9</v>
      </c>
      <c r="Z28" s="35">
        <f>'Отсутствие потенциала'!N27</f>
        <v>5.0999999999999996</v>
      </c>
      <c r="AA28" s="35" t="str">
        <f>'Отсутствие потенциала'!S27</f>
        <v>x</v>
      </c>
      <c r="AB28" s="24">
        <f>'Отсутствие потенциала'!T27</f>
        <v>5.4</v>
      </c>
      <c r="AC28" s="35">
        <f>'Отсутствие потенциала'!W27</f>
        <v>3.5</v>
      </c>
      <c r="AD28" s="35">
        <f>'Отсутствие потенциала'!AB27</f>
        <v>5.5</v>
      </c>
      <c r="AE28" s="35">
        <f>'Отсутствие потенциала'!AF27</f>
        <v>5.3</v>
      </c>
      <c r="AF28" s="24">
        <f>'Отсутствие потенциала'!AG27</f>
        <v>4.8</v>
      </c>
      <c r="AG28" s="25">
        <f t="shared" si="9"/>
        <v>5.0999999999999996</v>
      </c>
      <c r="AH28" s="40">
        <f t="shared" si="3"/>
        <v>5.0999999999999996</v>
      </c>
      <c r="AI28" s="47" t="str">
        <f t="shared" si="5"/>
        <v>Средний</v>
      </c>
      <c r="AJ28" s="57">
        <f t="shared" si="10"/>
        <v>21</v>
      </c>
      <c r="AK28" s="58">
        <f>VLOOKUP($C28,'Индекс надежности данных'!$A$2:$H$84,8,FALSE)</f>
        <v>3</v>
      </c>
      <c r="AL28" s="59">
        <f>'Издержки и отсутсв индик скрыт'!BK26</f>
        <v>4</v>
      </c>
      <c r="AM28" s="60">
        <f t="shared" si="11"/>
        <v>7.407407407407407E-2</v>
      </c>
      <c r="AN28" s="61">
        <f>'Дата индикатора скрыт2'!BI27</f>
        <v>0.35185185185185186</v>
      </c>
      <c r="AO28" s="61">
        <f>'Географич. уровень индикатора'!BP29</f>
        <v>1.1111111111111112</v>
      </c>
    </row>
    <row r="29" spans="1:41" ht="15.75" x14ac:dyDescent="0.25">
      <c r="A29" s="121" t="s">
        <v>327</v>
      </c>
      <c r="B29" s="129" t="s">
        <v>264</v>
      </c>
      <c r="C29" s="101" t="s">
        <v>73</v>
      </c>
      <c r="D29" s="39">
        <f>'Опасность&amp;Подверженность'!AF28</f>
        <v>7</v>
      </c>
      <c r="E29" s="38">
        <f>'Опасность&amp;Подверженность'!AG28</f>
        <v>5.8</v>
      </c>
      <c r="F29" s="38">
        <f>'Опасность&amp;Подверженность'!AH28</f>
        <v>0</v>
      </c>
      <c r="G29" s="38">
        <f>'Опасность&amp;Подверженность'!AJ28</f>
        <v>5.4</v>
      </c>
      <c r="H29" s="24">
        <f>'Опасность&amp;Подверженность'!AK28</f>
        <v>5</v>
      </c>
      <c r="I29" s="38">
        <f>'Опасность&amp;Подверженность'!AN28</f>
        <v>6.1</v>
      </c>
      <c r="J29" s="38">
        <f>'Опасность&amp;Подверженность'!AQ28</f>
        <v>3.6</v>
      </c>
      <c r="K29" s="24">
        <f>'Опасность&amp;Подверженность'!AR28</f>
        <v>5</v>
      </c>
      <c r="L29" s="25">
        <f t="shared" si="7"/>
        <v>5</v>
      </c>
      <c r="M29" s="36">
        <f>Уязвимость!G28</f>
        <v>1.5</v>
      </c>
      <c r="N29" s="36">
        <f>Уязвимость!K28</f>
        <v>6.9</v>
      </c>
      <c r="O29" s="36">
        <f>Уязвимость!Q28</f>
        <v>3.7</v>
      </c>
      <c r="P29" s="24">
        <f>Уязвимость!R28</f>
        <v>3.4</v>
      </c>
      <c r="Q29" s="36">
        <f>Уязвимость!V28</f>
        <v>9.6</v>
      </c>
      <c r="R29" s="36">
        <f>Уязвимость!AB28</f>
        <v>5.5</v>
      </c>
      <c r="S29" s="36">
        <f>Уязвимость!AD28</f>
        <v>0.2</v>
      </c>
      <c r="T29" s="36">
        <f>Уязвимость!AF28</f>
        <v>0.4</v>
      </c>
      <c r="U29" s="36">
        <f>Уязвимость!AK28</f>
        <v>5.0999999999999996</v>
      </c>
      <c r="V29" s="24">
        <f>Уязвимость!AL28</f>
        <v>6.3</v>
      </c>
      <c r="W29" s="25">
        <f t="shared" si="8"/>
        <v>5</v>
      </c>
      <c r="X29" s="35">
        <f>'Отсутствие потенциала'!E28</f>
        <v>3.3</v>
      </c>
      <c r="Y29" s="35">
        <f>'Отсутствие потенциала'!H28</f>
        <v>7.8</v>
      </c>
      <c r="Z29" s="35">
        <f>'Отсутствие потенциала'!N28</f>
        <v>6.3</v>
      </c>
      <c r="AA29" s="35" t="str">
        <f>'Отсутствие потенциала'!S28</f>
        <v>x</v>
      </c>
      <c r="AB29" s="24">
        <f>'Отсутствие потенциала'!T28</f>
        <v>5.8</v>
      </c>
      <c r="AC29" s="35">
        <f>'Отсутствие потенциала'!W28</f>
        <v>3.2</v>
      </c>
      <c r="AD29" s="35">
        <f>'Отсутствие потенциала'!AB28</f>
        <v>2.1</v>
      </c>
      <c r="AE29" s="35">
        <f>'Отсутствие потенциала'!AF28</f>
        <v>7.2</v>
      </c>
      <c r="AF29" s="24">
        <f>'Отсутствие потенциала'!AG28</f>
        <v>4.2</v>
      </c>
      <c r="AG29" s="25">
        <f t="shared" si="9"/>
        <v>5.0999999999999996</v>
      </c>
      <c r="AH29" s="40">
        <f t="shared" si="3"/>
        <v>5</v>
      </c>
      <c r="AI29" s="47" t="str">
        <f t="shared" si="5"/>
        <v>Средний</v>
      </c>
      <c r="AJ29" s="57">
        <f t="shared" si="10"/>
        <v>25</v>
      </c>
      <c r="AK29" s="58">
        <f>VLOOKUP($C29,'Индекс надежности данных'!$A$2:$H$84,8,FALSE)</f>
        <v>3</v>
      </c>
      <c r="AL29" s="59">
        <f>'Издержки и отсутсв индик скрыт'!BK27</f>
        <v>4</v>
      </c>
      <c r="AM29" s="60">
        <f t="shared" si="11"/>
        <v>7.407407407407407E-2</v>
      </c>
      <c r="AN29" s="61">
        <f>'Дата индикатора скрыт2'!BI28</f>
        <v>0.35185185185185186</v>
      </c>
      <c r="AO29" s="61">
        <f>'Географич. уровень индикатора'!BP30</f>
        <v>1.1111111111111112</v>
      </c>
    </row>
    <row r="30" spans="1:41" ht="15.75" x14ac:dyDescent="0.25">
      <c r="A30" s="121" t="s">
        <v>327</v>
      </c>
      <c r="B30" s="129" t="s">
        <v>265</v>
      </c>
      <c r="C30" s="101" t="s">
        <v>74</v>
      </c>
      <c r="D30" s="39">
        <f>'Опасность&amp;Подверженность'!AF29</f>
        <v>8.6</v>
      </c>
      <c r="E30" s="38">
        <f>'Опасность&amp;Подверженность'!AG29</f>
        <v>4.4000000000000004</v>
      </c>
      <c r="F30" s="38">
        <f>'Опасность&amp;Подверженность'!AH29</f>
        <v>9.1</v>
      </c>
      <c r="G30" s="38">
        <f>'Опасность&amp;Подверженность'!AJ29</f>
        <v>3.9</v>
      </c>
      <c r="H30" s="24">
        <f>'Опасность&amp;Подверженность'!AK29</f>
        <v>7.2</v>
      </c>
      <c r="I30" s="38">
        <f>'Опасность&amp;Подверженность'!AN29</f>
        <v>6.1</v>
      </c>
      <c r="J30" s="38">
        <f>'Опасность&amp;Подверженность'!AQ29</f>
        <v>6.5</v>
      </c>
      <c r="K30" s="24">
        <f>'Опасность&amp;Подверженность'!AR29</f>
        <v>6.5</v>
      </c>
      <c r="L30" s="25">
        <f t="shared" si="7"/>
        <v>6.9</v>
      </c>
      <c r="M30" s="36">
        <f>Уязвимость!G29</f>
        <v>1.3</v>
      </c>
      <c r="N30" s="36">
        <f>Уязвимость!K29</f>
        <v>5.6</v>
      </c>
      <c r="O30" s="36">
        <f>Уязвимость!Q29</f>
        <v>3.8</v>
      </c>
      <c r="P30" s="24">
        <f>Уязвимость!R29</f>
        <v>3</v>
      </c>
      <c r="Q30" s="36">
        <f>Уязвимость!V29</f>
        <v>9.6</v>
      </c>
      <c r="R30" s="36">
        <f>Уязвимость!AB29</f>
        <v>6.2</v>
      </c>
      <c r="S30" s="36">
        <f>Уязвимость!AD29</f>
        <v>0.5</v>
      </c>
      <c r="T30" s="36">
        <f>Уязвимость!AF29</f>
        <v>0</v>
      </c>
      <c r="U30" s="36">
        <f>Уязвимость!AK29</f>
        <v>5.0999999999999996</v>
      </c>
      <c r="V30" s="24">
        <f>Уязвимость!AL29</f>
        <v>6.4</v>
      </c>
      <c r="W30" s="25">
        <f t="shared" si="8"/>
        <v>4.9000000000000004</v>
      </c>
      <c r="X30" s="35">
        <f>'Отсутствие потенциала'!E29</f>
        <v>3.3</v>
      </c>
      <c r="Y30" s="35">
        <f>'Отсутствие потенциала'!H29</f>
        <v>7.2</v>
      </c>
      <c r="Z30" s="35">
        <f>'Отсутствие потенциала'!N29</f>
        <v>6.5</v>
      </c>
      <c r="AA30" s="35" t="str">
        <f>'Отсутствие потенциала'!S29</f>
        <v>x</v>
      </c>
      <c r="AB30" s="24">
        <f>'Отсутствие потенциала'!T29</f>
        <v>5.7</v>
      </c>
      <c r="AC30" s="35">
        <f>'Отсутствие потенциала'!W29</f>
        <v>3.1</v>
      </c>
      <c r="AD30" s="35">
        <f>'Отсутствие потенциала'!AB29</f>
        <v>4.2</v>
      </c>
      <c r="AE30" s="35">
        <f>'Отсутствие потенциала'!AF29</f>
        <v>5.3</v>
      </c>
      <c r="AF30" s="24">
        <f>'Отсутствие потенциала'!AG29</f>
        <v>4.2</v>
      </c>
      <c r="AG30" s="25">
        <f t="shared" si="9"/>
        <v>5</v>
      </c>
      <c r="AH30" s="40">
        <f t="shared" si="3"/>
        <v>5.5</v>
      </c>
      <c r="AI30" s="47" t="str">
        <f t="shared" si="5"/>
        <v>Высокий</v>
      </c>
      <c r="AJ30" s="57">
        <f t="shared" si="10"/>
        <v>11</v>
      </c>
      <c r="AK30" s="58">
        <f>VLOOKUP($C30,'Индекс надежности данных'!$A$2:$H$84,8,FALSE)</f>
        <v>3</v>
      </c>
      <c r="AL30" s="59">
        <f>'Издержки и отсутсв индик скрыт'!BK28</f>
        <v>4</v>
      </c>
      <c r="AM30" s="60">
        <f t="shared" si="11"/>
        <v>7.407407407407407E-2</v>
      </c>
      <c r="AN30" s="61">
        <f>'Дата индикатора скрыт2'!BI29</f>
        <v>0.35185185185185186</v>
      </c>
      <c r="AO30" s="61">
        <f>'Географич. уровень индикатора'!BP31</f>
        <v>1.1111111111111112</v>
      </c>
    </row>
    <row r="31" spans="1:41" ht="15.75" x14ac:dyDescent="0.25">
      <c r="A31" s="121" t="s">
        <v>327</v>
      </c>
      <c r="B31" s="129" t="s">
        <v>266</v>
      </c>
      <c r="C31" s="101" t="s">
        <v>75</v>
      </c>
      <c r="D31" s="39">
        <f>'Опасность&amp;Подверженность'!AF30</f>
        <v>5.7</v>
      </c>
      <c r="E31" s="38">
        <f>'Опасность&amp;Подверженность'!AG30</f>
        <v>8.5</v>
      </c>
      <c r="F31" s="38">
        <f>'Опасность&amp;Подверженность'!AH30</f>
        <v>9.1</v>
      </c>
      <c r="G31" s="38">
        <f>'Опасность&amp;Подверженность'!AJ30</f>
        <v>0.5</v>
      </c>
      <c r="H31" s="24">
        <f>'Опасность&amp;Подверженность'!AK30</f>
        <v>6.9</v>
      </c>
      <c r="I31" s="38">
        <f>'Опасность&amp;Подверженность'!AN30</f>
        <v>6.1</v>
      </c>
      <c r="J31" s="38">
        <f>'Опасность&amp;Подверженность'!AQ30</f>
        <v>6.5</v>
      </c>
      <c r="K31" s="24">
        <f>'Опасность&amp;Подверженность'!AR30</f>
        <v>6.5</v>
      </c>
      <c r="L31" s="25">
        <f t="shared" si="7"/>
        <v>6.7</v>
      </c>
      <c r="M31" s="36">
        <f>Уязвимость!G30</f>
        <v>0.9</v>
      </c>
      <c r="N31" s="36">
        <f>Уязвимость!K30</f>
        <v>5.6</v>
      </c>
      <c r="O31" s="36">
        <f>Уязвимость!Q30</f>
        <v>3.8</v>
      </c>
      <c r="P31" s="24">
        <f>Уязвимость!R30</f>
        <v>2.8</v>
      </c>
      <c r="Q31" s="36">
        <f>Уязвимость!V30</f>
        <v>9.6</v>
      </c>
      <c r="R31" s="36">
        <f>Уязвимость!AB30</f>
        <v>4.7</v>
      </c>
      <c r="S31" s="36">
        <f>Уязвимость!AD30</f>
        <v>0.2</v>
      </c>
      <c r="T31" s="36">
        <f>Уязвимость!AF30</f>
        <v>6</v>
      </c>
      <c r="U31" s="36">
        <f>Уязвимость!AK30</f>
        <v>5.0999999999999996</v>
      </c>
      <c r="V31" s="24">
        <f>Уязвимость!AL30</f>
        <v>6.1</v>
      </c>
      <c r="W31" s="25">
        <f t="shared" si="8"/>
        <v>4.7</v>
      </c>
      <c r="X31" s="35">
        <f>'Отсутствие потенциала'!E30</f>
        <v>3.3</v>
      </c>
      <c r="Y31" s="35">
        <f>'Отсутствие потенциала'!H30</f>
        <v>7.6</v>
      </c>
      <c r="Z31" s="35">
        <f>'Отсутствие потенциала'!N30</f>
        <v>4.4000000000000004</v>
      </c>
      <c r="AA31" s="35" t="str">
        <f>'Отсутствие потенциала'!S30</f>
        <v>x</v>
      </c>
      <c r="AB31" s="24">
        <f>'Отсутствие потенциала'!T30</f>
        <v>5.0999999999999996</v>
      </c>
      <c r="AC31" s="35">
        <f>'Отсутствие потенциала'!W30</f>
        <v>4.3</v>
      </c>
      <c r="AD31" s="35">
        <f>'Отсутствие потенциала'!AB30</f>
        <v>3.2</v>
      </c>
      <c r="AE31" s="35">
        <f>'Отсутствие потенциала'!AF30</f>
        <v>5.3</v>
      </c>
      <c r="AF31" s="24">
        <f>'Отсутствие потенциала'!AG30</f>
        <v>4.3</v>
      </c>
      <c r="AG31" s="25">
        <f t="shared" si="9"/>
        <v>4.7</v>
      </c>
      <c r="AH31" s="40">
        <f t="shared" si="3"/>
        <v>5.3</v>
      </c>
      <c r="AI31" s="47" t="str">
        <f t="shared" si="5"/>
        <v>Высокий</v>
      </c>
      <c r="AJ31" s="57">
        <f t="shared" si="10"/>
        <v>14</v>
      </c>
      <c r="AK31" s="58">
        <f>VLOOKUP($C31,'Индекс надежности данных'!$A$2:$H$84,8,FALSE)</f>
        <v>3</v>
      </c>
      <c r="AL31" s="59">
        <f>'Издержки и отсутсв индик скрыт'!BK29</f>
        <v>4</v>
      </c>
      <c r="AM31" s="60">
        <f t="shared" si="11"/>
        <v>7.407407407407407E-2</v>
      </c>
      <c r="AN31" s="61">
        <f>'Дата индикатора скрыт2'!BI30</f>
        <v>0.35185185185185186</v>
      </c>
      <c r="AO31" s="61">
        <f>'Географич. уровень индикатора'!BP32</f>
        <v>1.1111111111111112</v>
      </c>
    </row>
    <row r="32" spans="1:41" ht="15.75" x14ac:dyDescent="0.25">
      <c r="A32" s="121" t="s">
        <v>327</v>
      </c>
      <c r="B32" s="129" t="s">
        <v>267</v>
      </c>
      <c r="C32" s="101" t="s">
        <v>76</v>
      </c>
      <c r="D32" s="39">
        <f>'Опасность&amp;Подверженность'!AF31</f>
        <v>6</v>
      </c>
      <c r="E32" s="38">
        <f>'Опасность&amp;Подверженность'!AG31</f>
        <v>7.8</v>
      </c>
      <c r="F32" s="38">
        <f>'Опасность&amp;Подверженность'!AH31</f>
        <v>9.5</v>
      </c>
      <c r="G32" s="38">
        <f>'Опасность&amp;Подверженность'!AJ31</f>
        <v>0</v>
      </c>
      <c r="H32" s="24">
        <f>'Опасность&amp;Подверженность'!AK31</f>
        <v>6.9</v>
      </c>
      <c r="I32" s="38">
        <f>'Опасность&amp;Подверженность'!AN31</f>
        <v>6.1</v>
      </c>
      <c r="J32" s="38">
        <f>'Опасность&amp;Подверженность'!AQ31</f>
        <v>6.5</v>
      </c>
      <c r="K32" s="24">
        <f>'Опасность&amp;Подверженность'!AR31</f>
        <v>6.5</v>
      </c>
      <c r="L32" s="25">
        <f t="shared" si="7"/>
        <v>6.7</v>
      </c>
      <c r="M32" s="36">
        <f>Уязвимость!G31</f>
        <v>1.5</v>
      </c>
      <c r="N32" s="36">
        <f>Уязвимость!K31</f>
        <v>6.2</v>
      </c>
      <c r="O32" s="36">
        <f>Уязвимость!Q31</f>
        <v>3.7</v>
      </c>
      <c r="P32" s="24">
        <f>Уязвимость!R31</f>
        <v>3.2</v>
      </c>
      <c r="Q32" s="36">
        <f>Уязвимость!V31</f>
        <v>9.6</v>
      </c>
      <c r="R32" s="36">
        <f>Уязвимость!AB31</f>
        <v>7.1</v>
      </c>
      <c r="S32" s="36">
        <f>Уязвимость!AD31</f>
        <v>0.6</v>
      </c>
      <c r="T32" s="36">
        <f>Уязвимость!AF31</f>
        <v>1.3</v>
      </c>
      <c r="U32" s="36">
        <f>Уязвимость!AK31</f>
        <v>5.0999999999999996</v>
      </c>
      <c r="V32" s="24">
        <f>Уязвимость!AL31</f>
        <v>6.7</v>
      </c>
      <c r="W32" s="25">
        <f t="shared" si="8"/>
        <v>5.2</v>
      </c>
      <c r="X32" s="35">
        <f>'Отсутствие потенциала'!E31</f>
        <v>3.3</v>
      </c>
      <c r="Y32" s="35">
        <f>'Отсутствие потенциала'!H31</f>
        <v>7.7</v>
      </c>
      <c r="Z32" s="35">
        <f>'Отсутствие потенциала'!N31</f>
        <v>6.3</v>
      </c>
      <c r="AA32" s="35" t="str">
        <f>'Отсутствие потенциала'!S31</f>
        <v>x</v>
      </c>
      <c r="AB32" s="24">
        <f>'Отсутствие потенциала'!T31</f>
        <v>5.8</v>
      </c>
      <c r="AC32" s="35">
        <f>'Отсутствие потенциала'!W31</f>
        <v>3.4</v>
      </c>
      <c r="AD32" s="35">
        <f>'Отсутствие потенциала'!AB31</f>
        <v>3.9</v>
      </c>
      <c r="AE32" s="35">
        <f>'Отсутствие потенциала'!AF31</f>
        <v>5.3</v>
      </c>
      <c r="AF32" s="24">
        <f>'Отсутствие потенциала'!AG31</f>
        <v>4.2</v>
      </c>
      <c r="AG32" s="25">
        <f t="shared" si="9"/>
        <v>5.0999999999999996</v>
      </c>
      <c r="AH32" s="40">
        <f t="shared" si="3"/>
        <v>5.6</v>
      </c>
      <c r="AI32" s="47" t="str">
        <f t="shared" si="5"/>
        <v>Высокий</v>
      </c>
      <c r="AJ32" s="57">
        <f t="shared" si="10"/>
        <v>7</v>
      </c>
      <c r="AK32" s="58">
        <f>VLOOKUP($C32,'Индекс надежности данных'!$A$2:$H$84,8,FALSE)</f>
        <v>3</v>
      </c>
      <c r="AL32" s="59">
        <f>'Издержки и отсутсв индик скрыт'!BK30</f>
        <v>4</v>
      </c>
      <c r="AM32" s="60">
        <f t="shared" si="11"/>
        <v>7.407407407407407E-2</v>
      </c>
      <c r="AN32" s="61">
        <f>'Дата индикатора скрыт2'!BI31</f>
        <v>0.35185185185185186</v>
      </c>
      <c r="AO32" s="61">
        <f>'Географич. уровень индикатора'!BP33</f>
        <v>1.1111111111111112</v>
      </c>
    </row>
    <row r="33" spans="1:41" ht="15.75" x14ac:dyDescent="0.25">
      <c r="A33" s="121" t="s">
        <v>327</v>
      </c>
      <c r="B33" s="129" t="s">
        <v>268</v>
      </c>
      <c r="C33" s="101" t="s">
        <v>77</v>
      </c>
      <c r="D33" s="39">
        <f>'Опасность&amp;Подверженность'!AF32</f>
        <v>8.6999999999999993</v>
      </c>
      <c r="E33" s="38">
        <f>'Опасность&amp;Подверженность'!AG32</f>
        <v>7</v>
      </c>
      <c r="F33" s="38">
        <f>'Опасность&amp;Подверженность'!AH32</f>
        <v>2.2000000000000002</v>
      </c>
      <c r="G33" s="38">
        <f>'Опасность&amp;Подверженность'!AJ32</f>
        <v>4.9000000000000004</v>
      </c>
      <c r="H33" s="24">
        <f>'Опасность&amp;Подверженность'!AK32</f>
        <v>6.3</v>
      </c>
      <c r="I33" s="38">
        <f>'Опасность&amp;Подверженность'!AN32</f>
        <v>6.1</v>
      </c>
      <c r="J33" s="38">
        <f>'Опасность&amp;Подверженность'!AQ32</f>
        <v>3.6</v>
      </c>
      <c r="K33" s="24">
        <f>'Опасность&amp;Подверженность'!AR32</f>
        <v>5</v>
      </c>
      <c r="L33" s="25">
        <f t="shared" si="7"/>
        <v>5.7</v>
      </c>
      <c r="M33" s="36">
        <f>Уязвимость!G32</f>
        <v>1.1000000000000001</v>
      </c>
      <c r="N33" s="36">
        <f>Уязвимость!K32</f>
        <v>5.6</v>
      </c>
      <c r="O33" s="36">
        <f>Уязвимость!Q32</f>
        <v>3.9</v>
      </c>
      <c r="P33" s="24">
        <f>Уязвимость!R32</f>
        <v>2.9</v>
      </c>
      <c r="Q33" s="36">
        <f>Уязвимость!V32</f>
        <v>9.6</v>
      </c>
      <c r="R33" s="36">
        <f>Уязвимость!AB32</f>
        <v>5.0999999999999996</v>
      </c>
      <c r="S33" s="36">
        <f>Уязвимость!AD32</f>
        <v>1.1000000000000001</v>
      </c>
      <c r="T33" s="36">
        <f>Уязвимость!AF32</f>
        <v>0</v>
      </c>
      <c r="U33" s="36">
        <f>Уязвимость!AK32</f>
        <v>5.0999999999999996</v>
      </c>
      <c r="V33" s="24">
        <f>Уязвимость!AL32</f>
        <v>6.3</v>
      </c>
      <c r="W33" s="25">
        <f t="shared" si="8"/>
        <v>4.8</v>
      </c>
      <c r="X33" s="35">
        <f>'Отсутствие потенциала'!E32</f>
        <v>3.3</v>
      </c>
      <c r="Y33" s="35">
        <f>'Отсутствие потенциала'!H32</f>
        <v>7.5</v>
      </c>
      <c r="Z33" s="35">
        <f>'Отсутствие потенциала'!N32</f>
        <v>5.5</v>
      </c>
      <c r="AA33" s="35" t="str">
        <f>'Отсутствие потенциала'!S32</f>
        <v>x</v>
      </c>
      <c r="AB33" s="24">
        <f>'Отсутствие потенциала'!T32</f>
        <v>5.4</v>
      </c>
      <c r="AC33" s="35">
        <f>'Отсутствие потенциала'!W32</f>
        <v>3</v>
      </c>
      <c r="AD33" s="35">
        <f>'Отсутствие потенциала'!AB32</f>
        <v>4.7</v>
      </c>
      <c r="AE33" s="35">
        <f>'Отсутствие потенциала'!AF32</f>
        <v>5.3</v>
      </c>
      <c r="AF33" s="24">
        <f>'Отсутствие потенциала'!AG32</f>
        <v>4.3</v>
      </c>
      <c r="AG33" s="25">
        <f t="shared" si="9"/>
        <v>4.9000000000000004</v>
      </c>
      <c r="AH33" s="40">
        <f t="shared" si="3"/>
        <v>5.0999999999999996</v>
      </c>
      <c r="AI33" s="47" t="str">
        <f t="shared" si="5"/>
        <v>Средний</v>
      </c>
      <c r="AJ33" s="57">
        <f t="shared" si="10"/>
        <v>21</v>
      </c>
      <c r="AK33" s="58">
        <f>VLOOKUP($C33,'Индекс надежности данных'!$A$2:$H$84,8,FALSE)</f>
        <v>3</v>
      </c>
      <c r="AL33" s="59">
        <f>'Издержки и отсутсв индик скрыт'!BK31</f>
        <v>4</v>
      </c>
      <c r="AM33" s="60">
        <f t="shared" si="11"/>
        <v>7.407407407407407E-2</v>
      </c>
      <c r="AN33" s="61">
        <f>'Дата индикатора скрыт2'!BI32</f>
        <v>0.35185185185185186</v>
      </c>
      <c r="AO33" s="61">
        <f>'Географич. уровень индикатора'!BP34</f>
        <v>1.1111111111111112</v>
      </c>
    </row>
    <row r="34" spans="1:41" ht="15.75" x14ac:dyDescent="0.25">
      <c r="A34" s="121" t="s">
        <v>327</v>
      </c>
      <c r="B34" s="129" t="s">
        <v>269</v>
      </c>
      <c r="C34" s="101" t="s">
        <v>78</v>
      </c>
      <c r="D34" s="39">
        <f>'Опасность&amp;Подверженность'!AF33</f>
        <v>8.8000000000000007</v>
      </c>
      <c r="E34" s="38">
        <f>'Опасность&amp;Подверженность'!AG33</f>
        <v>6.8</v>
      </c>
      <c r="F34" s="38">
        <f>'Опасность&amp;Подверженность'!AH33</f>
        <v>0</v>
      </c>
      <c r="G34" s="38">
        <f>'Опасность&amp;Подверженность'!AJ33</f>
        <v>4</v>
      </c>
      <c r="H34" s="24">
        <f>'Опасность&amp;Подверженность'!AK33</f>
        <v>5.8</v>
      </c>
      <c r="I34" s="38">
        <f>'Опасность&amp;Подверженность'!AN33</f>
        <v>6.1</v>
      </c>
      <c r="J34" s="38">
        <f>'Опасность&amp;Подверженность'!AQ33</f>
        <v>6.5</v>
      </c>
      <c r="K34" s="24">
        <f>'Опасность&amp;Подверженность'!AR33</f>
        <v>6.5</v>
      </c>
      <c r="L34" s="25">
        <f t="shared" si="7"/>
        <v>6.2</v>
      </c>
      <c r="M34" s="36">
        <f>Уязвимость!G33</f>
        <v>1.1000000000000001</v>
      </c>
      <c r="N34" s="36">
        <f>Уязвимость!K33</f>
        <v>7.6</v>
      </c>
      <c r="O34" s="36">
        <f>Уязвимость!Q33</f>
        <v>3.7</v>
      </c>
      <c r="P34" s="24">
        <f>Уязвимость!R33</f>
        <v>3.4</v>
      </c>
      <c r="Q34" s="36">
        <f>Уязвимость!V33</f>
        <v>9.6</v>
      </c>
      <c r="R34" s="36">
        <f>Уязвимость!AB33</f>
        <v>6.4</v>
      </c>
      <c r="S34" s="36">
        <f>Уязвимость!AD33</f>
        <v>0.4</v>
      </c>
      <c r="T34" s="36">
        <f>Уязвимость!AF33</f>
        <v>0</v>
      </c>
      <c r="U34" s="36">
        <f>Уязвимость!AK33</f>
        <v>5.0999999999999996</v>
      </c>
      <c r="V34" s="24">
        <f>Уязвимость!AL33</f>
        <v>6.5</v>
      </c>
      <c r="W34" s="25">
        <f t="shared" si="8"/>
        <v>5.0999999999999996</v>
      </c>
      <c r="X34" s="35">
        <f>'Отсутствие потенциала'!E33</f>
        <v>3.3</v>
      </c>
      <c r="Y34" s="35">
        <f>'Отсутствие потенциала'!H33</f>
        <v>8</v>
      </c>
      <c r="Z34" s="35">
        <f>'Отсутствие потенциала'!N33</f>
        <v>7.3</v>
      </c>
      <c r="AA34" s="35" t="str">
        <f>'Отсутствие потенциала'!S33</f>
        <v>x</v>
      </c>
      <c r="AB34" s="24">
        <f>'Отсутствие потенциала'!T33</f>
        <v>6.2</v>
      </c>
      <c r="AC34" s="35">
        <f>'Отсутствие потенциала'!W33</f>
        <v>3.1</v>
      </c>
      <c r="AD34" s="35">
        <f>'Отсутствие потенциала'!AB33</f>
        <v>2.7</v>
      </c>
      <c r="AE34" s="35">
        <f>'Отсутствие потенциала'!AF33</f>
        <v>8.6999999999999993</v>
      </c>
      <c r="AF34" s="24">
        <f>'Отсутствие потенциала'!AG33</f>
        <v>4.8</v>
      </c>
      <c r="AG34" s="25">
        <f t="shared" si="9"/>
        <v>5.5</v>
      </c>
      <c r="AH34" s="40">
        <f t="shared" si="3"/>
        <v>5.6</v>
      </c>
      <c r="AI34" s="47" t="str">
        <f t="shared" si="5"/>
        <v>Высокий</v>
      </c>
      <c r="AJ34" s="57">
        <f t="shared" si="10"/>
        <v>7</v>
      </c>
      <c r="AK34" s="58">
        <f>VLOOKUP($C34,'Индекс надежности данных'!$A$2:$H$84,8,FALSE)</f>
        <v>3</v>
      </c>
      <c r="AL34" s="59">
        <f>'Издержки и отсутсв индик скрыт'!BK32</f>
        <v>4</v>
      </c>
      <c r="AM34" s="60">
        <f t="shared" si="11"/>
        <v>7.407407407407407E-2</v>
      </c>
      <c r="AN34" s="61">
        <f>'Дата индикатора скрыт2'!BI33</f>
        <v>0.35185185185185186</v>
      </c>
      <c r="AO34" s="61">
        <f>'Географич. уровень индикатора'!BP35</f>
        <v>1.1111111111111112</v>
      </c>
    </row>
    <row r="35" spans="1:41" ht="15.75" x14ac:dyDescent="0.25">
      <c r="A35" s="134" t="s">
        <v>327</v>
      </c>
      <c r="B35" s="129" t="s">
        <v>270</v>
      </c>
      <c r="C35" s="101" t="s">
        <v>79</v>
      </c>
      <c r="D35" s="63">
        <f>'Опасность&amp;Подверженность'!AF34</f>
        <v>8.8000000000000007</v>
      </c>
      <c r="E35" s="64">
        <f>'Опасность&amp;Подверженность'!AG34</f>
        <v>7.6</v>
      </c>
      <c r="F35" s="64">
        <f>'Опасность&amp;Подверженность'!AH34</f>
        <v>0</v>
      </c>
      <c r="G35" s="64">
        <f>'Опасность&amp;Подверженность'!AJ34</f>
        <v>0</v>
      </c>
      <c r="H35" s="65">
        <f>'Опасность&amp;Подверженность'!AK34</f>
        <v>5.5</v>
      </c>
      <c r="I35" s="64">
        <f>'Опасность&amp;Подверженность'!AN34</f>
        <v>6.1</v>
      </c>
      <c r="J35" s="64">
        <f>'Опасность&amp;Подверженность'!AQ34</f>
        <v>6.5</v>
      </c>
      <c r="K35" s="65">
        <f>'Опасность&amp;Подверженность'!AR34</f>
        <v>6.5</v>
      </c>
      <c r="L35" s="66">
        <f t="shared" si="7"/>
        <v>6</v>
      </c>
      <c r="M35" s="67">
        <f>Уязвимость!G34</f>
        <v>1.1000000000000001</v>
      </c>
      <c r="N35" s="67">
        <f>Уязвимость!K34</f>
        <v>7</v>
      </c>
      <c r="O35" s="67">
        <f>Уязвимость!Q34</f>
        <v>3.7</v>
      </c>
      <c r="P35" s="65">
        <f>Уязвимость!R34</f>
        <v>3.2</v>
      </c>
      <c r="Q35" s="67">
        <f>Уязвимость!V34</f>
        <v>8.5</v>
      </c>
      <c r="R35" s="67">
        <f>Уязвимость!AB34</f>
        <v>7.4</v>
      </c>
      <c r="S35" s="67">
        <f>Уязвимость!AD34</f>
        <v>0.6</v>
      </c>
      <c r="T35" s="67">
        <f>Уязвимость!AF34</f>
        <v>0</v>
      </c>
      <c r="U35" s="67">
        <f>Уязвимость!AK34</f>
        <v>5.0999999999999996</v>
      </c>
      <c r="V35" s="65">
        <f>Уязвимость!AL34</f>
        <v>6.1</v>
      </c>
      <c r="W35" s="66">
        <f t="shared" si="8"/>
        <v>4.8</v>
      </c>
      <c r="X35" s="68">
        <f>'Отсутствие потенциала'!E34</f>
        <v>3.3</v>
      </c>
      <c r="Y35" s="68">
        <f>'Отсутствие потенциала'!H34</f>
        <v>6.2</v>
      </c>
      <c r="Z35" s="68">
        <f>'Отсутствие потенциала'!N34</f>
        <v>4.4000000000000004</v>
      </c>
      <c r="AA35" s="68" t="str">
        <f>'Отсутствие потенциала'!S34</f>
        <v>x</v>
      </c>
      <c r="AB35" s="65">
        <f>'Отсутствие потенциала'!T34</f>
        <v>4.5999999999999996</v>
      </c>
      <c r="AC35" s="68">
        <f>'Отсутствие потенциала'!W34</f>
        <v>2.2999999999999998</v>
      </c>
      <c r="AD35" s="68">
        <f>'Отсутствие потенциала'!AB34</f>
        <v>0.1</v>
      </c>
      <c r="AE35" s="68">
        <f>'Отсутствие потенциала'!AF34</f>
        <v>8.5</v>
      </c>
      <c r="AF35" s="65">
        <f>'Отсутствие потенциала'!AG34</f>
        <v>3.6</v>
      </c>
      <c r="AG35" s="66">
        <f t="shared" si="9"/>
        <v>4.0999999999999996</v>
      </c>
      <c r="AH35" s="69">
        <f t="shared" si="3"/>
        <v>4.9000000000000004</v>
      </c>
      <c r="AI35" s="47" t="str">
        <f t="shared" si="5"/>
        <v>Средний</v>
      </c>
      <c r="AJ35" s="57">
        <f t="shared" si="10"/>
        <v>28</v>
      </c>
      <c r="AK35" s="58">
        <f>VLOOKUP($C35,'Индекс надежности данных'!$A$2:$H$84,8,FALSE)</f>
        <v>3</v>
      </c>
      <c r="AL35" s="59">
        <f>'Издержки и отсутсв индик скрыт'!BK33</f>
        <v>4</v>
      </c>
      <c r="AM35" s="60">
        <f t="shared" si="11"/>
        <v>7.407407407407407E-2</v>
      </c>
      <c r="AN35" s="61">
        <f>'Дата индикатора скрыт2'!BI34</f>
        <v>0.35185185185185186</v>
      </c>
      <c r="AO35" s="61">
        <f>'Географич. уровень индикатора'!BP36</f>
        <v>1.1111111111111112</v>
      </c>
    </row>
    <row r="36" spans="1:41" ht="15.75" x14ac:dyDescent="0.25">
      <c r="A36" s="121" t="s">
        <v>326</v>
      </c>
      <c r="B36" s="130" t="s">
        <v>271</v>
      </c>
      <c r="C36" s="102" t="s">
        <v>80</v>
      </c>
      <c r="D36" s="71">
        <f>'Опасность&amp;Подверженность'!AF35</f>
        <v>5.4</v>
      </c>
      <c r="E36" s="72">
        <f>'Опасность&amp;Подверженность'!AG35</f>
        <v>5.7</v>
      </c>
      <c r="F36" s="72">
        <f>'Опасность&amp;Подверженность'!AH35</f>
        <v>7.5</v>
      </c>
      <c r="G36" s="72">
        <f>'Опасность&amp;Подверженность'!AJ35</f>
        <v>7.2</v>
      </c>
      <c r="H36" s="73">
        <f>'Опасность&amp;Подверженность'!AK35</f>
        <v>6.5</v>
      </c>
      <c r="I36" s="72">
        <f>'Опасность&amp;Подверженность'!AN35</f>
        <v>6.4</v>
      </c>
      <c r="J36" s="72">
        <f>'Опасность&amp;Подверженность'!AQ35</f>
        <v>4.4000000000000004</v>
      </c>
      <c r="K36" s="73">
        <f>'Опасность&amp;Подверженность'!AR35</f>
        <v>5.5</v>
      </c>
      <c r="L36" s="74">
        <f t="shared" si="7"/>
        <v>6</v>
      </c>
      <c r="M36" s="75">
        <f>Уязвимость!G35</f>
        <v>3.3</v>
      </c>
      <c r="N36" s="75">
        <f>Уязвимость!K35</f>
        <v>5.3</v>
      </c>
      <c r="O36" s="75">
        <f>Уязвимость!Q35</f>
        <v>6.7</v>
      </c>
      <c r="P36" s="73">
        <f>Уязвимость!R35</f>
        <v>4.7</v>
      </c>
      <c r="Q36" s="75">
        <f>Уязвимость!V35</f>
        <v>0.5</v>
      </c>
      <c r="R36" s="75">
        <f>Уязвимость!AB35</f>
        <v>2.7</v>
      </c>
      <c r="S36" s="75">
        <f>Уязвимость!AD35</f>
        <v>3.6</v>
      </c>
      <c r="T36" s="75" t="str">
        <f>Уязвимость!AF35</f>
        <v>x</v>
      </c>
      <c r="U36" s="75">
        <f>Уязвимость!AK35</f>
        <v>3.9</v>
      </c>
      <c r="V36" s="73">
        <f>Уязвимость!AL35</f>
        <v>2.8</v>
      </c>
      <c r="W36" s="74">
        <f t="shared" si="8"/>
        <v>3.8</v>
      </c>
      <c r="X36" s="76">
        <f>'Отсутствие потенциала'!E35</f>
        <v>6.4</v>
      </c>
      <c r="Y36" s="76">
        <f>'Отсутствие потенциала'!H35</f>
        <v>10</v>
      </c>
      <c r="Z36" s="76">
        <f>'Отсутствие потенциала'!N35</f>
        <v>6</v>
      </c>
      <c r="AA36" s="76">
        <f>'Отсутствие потенциала'!S35</f>
        <v>6.4</v>
      </c>
      <c r="AB36" s="73">
        <f>'Отсутствие потенциала'!T35</f>
        <v>7.2</v>
      </c>
      <c r="AC36" s="76">
        <f>'Отсутствие потенциала'!W35</f>
        <v>2.7</v>
      </c>
      <c r="AD36" s="76">
        <f>'Отсутствие потенциала'!AB35</f>
        <v>5.7</v>
      </c>
      <c r="AE36" s="76">
        <f>'Отсутствие потенциала'!AF35</f>
        <v>7.7</v>
      </c>
      <c r="AF36" s="73">
        <f>'Отсутствие потенциала'!AG35</f>
        <v>5.4</v>
      </c>
      <c r="AG36" s="74">
        <f t="shared" si="9"/>
        <v>6.4</v>
      </c>
      <c r="AH36" s="77">
        <f t="shared" ref="AH36:AH67" si="12">ROUND(L36^(1/3)*W36^(1/3)*AG36^(1/3),1)</f>
        <v>5.3</v>
      </c>
      <c r="AI36" s="47" t="str">
        <f t="shared" si="5"/>
        <v>Высокий</v>
      </c>
      <c r="AJ36" s="78">
        <f t="shared" si="10"/>
        <v>14</v>
      </c>
      <c r="AK36" s="79">
        <f>VLOOKUP($C36,'Индекс надежности данных'!$A$2:$H$84,8,FALSE)</f>
        <v>3.7</v>
      </c>
      <c r="AL36" s="80">
        <f>'Издержки и отсутсв индик скрыт'!BK34</f>
        <v>1</v>
      </c>
      <c r="AM36" s="81">
        <f t="shared" si="11"/>
        <v>1.8518518518518517E-2</v>
      </c>
      <c r="AN36" s="82">
        <f>'Дата индикатора скрыт2'!BI35</f>
        <v>0.7192982456140351</v>
      </c>
      <c r="AO36" s="82">
        <f>'Географич. уровень индикатора'!BP37</f>
        <v>1.3076923076923077</v>
      </c>
    </row>
    <row r="37" spans="1:41" ht="15.75" x14ac:dyDescent="0.25">
      <c r="A37" s="121" t="s">
        <v>326</v>
      </c>
      <c r="B37" s="127" t="s">
        <v>272</v>
      </c>
      <c r="C37" s="99" t="s">
        <v>81</v>
      </c>
      <c r="D37" s="39">
        <f>'Опасность&amp;Подверженность'!AF36</f>
        <v>6.5</v>
      </c>
      <c r="E37" s="38">
        <f>'Опасность&amp;Подверженность'!AG36</f>
        <v>6.4</v>
      </c>
      <c r="F37" s="38">
        <f>'Опасность&amp;Подверженность'!AH36</f>
        <v>0</v>
      </c>
      <c r="G37" s="38">
        <f>'Опасность&amp;Подверженность'!AJ36</f>
        <v>0</v>
      </c>
      <c r="H37" s="24">
        <f>'Опасность&amp;Подверженность'!AK36</f>
        <v>3.9</v>
      </c>
      <c r="I37" s="38">
        <f>'Опасность&amp;Подверженность'!AN36</f>
        <v>6.4</v>
      </c>
      <c r="J37" s="38">
        <f>'Опасность&amp;Подверженность'!AQ36</f>
        <v>7</v>
      </c>
      <c r="K37" s="24">
        <f>'Опасность&amp;Подверженность'!AR36</f>
        <v>7</v>
      </c>
      <c r="L37" s="25">
        <f t="shared" si="7"/>
        <v>5.7</v>
      </c>
      <c r="M37" s="36">
        <f>Уязвимость!G36</f>
        <v>2.1</v>
      </c>
      <c r="N37" s="36">
        <f>Уязвимость!K36</f>
        <v>4.3</v>
      </c>
      <c r="O37" s="36">
        <f>Уязвимость!Q36</f>
        <v>6.7</v>
      </c>
      <c r="P37" s="24">
        <f>Уязвимость!R36</f>
        <v>3.8</v>
      </c>
      <c r="Q37" s="36">
        <f>Уязвимость!V36</f>
        <v>0.5</v>
      </c>
      <c r="R37" s="36">
        <f>Уязвимость!AB36</f>
        <v>8.4</v>
      </c>
      <c r="S37" s="36">
        <f>Уязвимость!AD36</f>
        <v>1.7</v>
      </c>
      <c r="T37" s="36" t="str">
        <f>Уязвимость!AF36</f>
        <v>x</v>
      </c>
      <c r="U37" s="36">
        <f>Уязвимость!AK36</f>
        <v>3.9</v>
      </c>
      <c r="V37" s="24">
        <f>Уязвимость!AL36</f>
        <v>4.5</v>
      </c>
      <c r="W37" s="25">
        <f t="shared" si="8"/>
        <v>4.2</v>
      </c>
      <c r="X37" s="35">
        <f>'Отсутствие потенциала'!E36</f>
        <v>6.4</v>
      </c>
      <c r="Y37" s="35">
        <f>'Отсутствие потенциала'!H36</f>
        <v>9.1</v>
      </c>
      <c r="Z37" s="35">
        <f>'Отсутствие потенциала'!N36</f>
        <v>3.4</v>
      </c>
      <c r="AA37" s="35">
        <f>'Отсутствие потенциала'!S36</f>
        <v>6.4</v>
      </c>
      <c r="AB37" s="24">
        <f>'Отсутствие потенциала'!T36</f>
        <v>6.3</v>
      </c>
      <c r="AC37" s="35">
        <f>'Отсутствие потенциала'!W36</f>
        <v>2.7</v>
      </c>
      <c r="AD37" s="35">
        <f>'Отсутствие потенциала'!AB36</f>
        <v>0</v>
      </c>
      <c r="AE37" s="35">
        <f>'Отсутствие потенциала'!AF36</f>
        <v>7.2</v>
      </c>
      <c r="AF37" s="24">
        <f>'Отсутствие потенциала'!AG36</f>
        <v>3.3</v>
      </c>
      <c r="AG37" s="25">
        <f t="shared" si="9"/>
        <v>5</v>
      </c>
      <c r="AH37" s="40">
        <f t="shared" si="12"/>
        <v>4.9000000000000004</v>
      </c>
      <c r="AI37" s="47" t="str">
        <f t="shared" si="5"/>
        <v>Средний</v>
      </c>
      <c r="AJ37" s="57">
        <f t="shared" si="10"/>
        <v>28</v>
      </c>
      <c r="AK37" s="58">
        <f>VLOOKUP($C37,'Индекс надежности данных'!$A$2:$H$84,8,FALSE)</f>
        <v>3.7</v>
      </c>
      <c r="AL37" s="59">
        <f>'Издержки и отсутсв индик скрыт'!BK35</f>
        <v>1</v>
      </c>
      <c r="AM37" s="60">
        <f t="shared" si="11"/>
        <v>1.8518518518518517E-2</v>
      </c>
      <c r="AN37" s="61">
        <f>'Дата индикатора скрыт2'!BI36</f>
        <v>0.7192982456140351</v>
      </c>
      <c r="AO37" s="61">
        <f>'Географич. уровень индикатора'!BP38</f>
        <v>1.3076923076923077</v>
      </c>
    </row>
    <row r="38" spans="1:41" ht="15.75" x14ac:dyDescent="0.25">
      <c r="A38" s="121" t="s">
        <v>326</v>
      </c>
      <c r="B38" s="127" t="s">
        <v>273</v>
      </c>
      <c r="C38" s="99" t="s">
        <v>82</v>
      </c>
      <c r="D38" s="39">
        <f>'Опасность&amp;Подверженность'!AF37</f>
        <v>6.8</v>
      </c>
      <c r="E38" s="38">
        <f>'Опасность&amp;Подверженность'!AG37</f>
        <v>5</v>
      </c>
      <c r="F38" s="38">
        <f>'Опасность&amp;Подверженность'!AH37</f>
        <v>8.6</v>
      </c>
      <c r="G38" s="38">
        <f>'Опасность&amp;Подверженность'!AJ37</f>
        <v>2</v>
      </c>
      <c r="H38" s="24">
        <f>'Опасность&amp;Подверженность'!AK37</f>
        <v>6.2</v>
      </c>
      <c r="I38" s="38">
        <f>'Опасность&amp;Подверженность'!AN37</f>
        <v>6.4</v>
      </c>
      <c r="J38" s="38">
        <f>'Опасность&amp;Подверженность'!AQ37</f>
        <v>4.4000000000000004</v>
      </c>
      <c r="K38" s="24">
        <f>'Опасность&amp;Подверженность'!AR37</f>
        <v>5.5</v>
      </c>
      <c r="L38" s="25">
        <f t="shared" si="7"/>
        <v>5.9</v>
      </c>
      <c r="M38" s="36">
        <f>Уязвимость!G37</f>
        <v>2.5</v>
      </c>
      <c r="N38" s="36">
        <f>Уязвимость!K37</f>
        <v>5.2</v>
      </c>
      <c r="O38" s="36">
        <f>Уязвимость!Q37</f>
        <v>6.7</v>
      </c>
      <c r="P38" s="24">
        <f>Уязвимость!R37</f>
        <v>4.2</v>
      </c>
      <c r="Q38" s="36">
        <f>Уязвимость!V37</f>
        <v>0.5</v>
      </c>
      <c r="R38" s="36">
        <f>Уязвимость!AB37</f>
        <v>7</v>
      </c>
      <c r="S38" s="36">
        <f>Уязвимость!AD37</f>
        <v>3.1</v>
      </c>
      <c r="T38" s="36" t="str">
        <f>Уязвимость!AF37</f>
        <v>x</v>
      </c>
      <c r="U38" s="36">
        <f>Уязвимость!AK37</f>
        <v>3.9</v>
      </c>
      <c r="V38" s="24">
        <f>Уязвимость!AL37</f>
        <v>4</v>
      </c>
      <c r="W38" s="25">
        <f t="shared" si="8"/>
        <v>4.0999999999999996</v>
      </c>
      <c r="X38" s="35">
        <f>'Отсутствие потенциала'!E37</f>
        <v>6.4</v>
      </c>
      <c r="Y38" s="35">
        <f>'Отсутствие потенциала'!H37</f>
        <v>9.6999999999999993</v>
      </c>
      <c r="Z38" s="35">
        <f>'Отсутствие потенциала'!N37</f>
        <v>6.6</v>
      </c>
      <c r="AA38" s="35">
        <f>'Отсутствие потенциала'!S37</f>
        <v>6.4</v>
      </c>
      <c r="AB38" s="24">
        <f>'Отсутствие потенциала'!T37</f>
        <v>7.3</v>
      </c>
      <c r="AC38" s="35">
        <f>'Отсутствие потенциала'!W37</f>
        <v>2.7</v>
      </c>
      <c r="AD38" s="35">
        <f>'Отсутствие потенциала'!AB37</f>
        <v>2.6</v>
      </c>
      <c r="AE38" s="35">
        <f>'Отсутствие потенциала'!AF37</f>
        <v>8.1</v>
      </c>
      <c r="AF38" s="24">
        <f>'Отсутствие потенциала'!AG37</f>
        <v>4.5</v>
      </c>
      <c r="AG38" s="25">
        <f t="shared" si="9"/>
        <v>6.1</v>
      </c>
      <c r="AH38" s="40">
        <f t="shared" si="12"/>
        <v>5.3</v>
      </c>
      <c r="AI38" s="47" t="str">
        <f t="shared" si="5"/>
        <v>Высокий</v>
      </c>
      <c r="AJ38" s="57">
        <f t="shared" si="10"/>
        <v>14</v>
      </c>
      <c r="AK38" s="58">
        <f>VLOOKUP($C38,'Индекс надежности данных'!$A$2:$H$84,8,FALSE)</f>
        <v>3.7</v>
      </c>
      <c r="AL38" s="59">
        <f>'Издержки и отсутсв индик скрыт'!BK36</f>
        <v>1</v>
      </c>
      <c r="AM38" s="60">
        <f t="shared" si="11"/>
        <v>1.8518518518518517E-2</v>
      </c>
      <c r="AN38" s="61">
        <f>'Дата индикатора скрыт2'!BI37</f>
        <v>0.7192982456140351</v>
      </c>
      <c r="AO38" s="61">
        <f>'Географич. уровень индикатора'!BP39</f>
        <v>1.3076923076923077</v>
      </c>
    </row>
    <row r="39" spans="1:41" ht="15.75" x14ac:dyDescent="0.25">
      <c r="A39" s="121" t="s">
        <v>326</v>
      </c>
      <c r="B39" s="127" t="s">
        <v>274</v>
      </c>
      <c r="C39" s="99" t="s">
        <v>83</v>
      </c>
      <c r="D39" s="39">
        <f>'Опасность&amp;Подверженность'!AF38</f>
        <v>8.1999999999999993</v>
      </c>
      <c r="E39" s="38">
        <f>'Опасность&amp;Подверженность'!AG38</f>
        <v>4.7</v>
      </c>
      <c r="F39" s="38">
        <f>'Опасность&amp;Подверженность'!AH38</f>
        <v>9.1</v>
      </c>
      <c r="G39" s="38">
        <f>'Опасность&amp;Подверженность'!AJ38</f>
        <v>2.5</v>
      </c>
      <c r="H39" s="24">
        <f>'Опасность&amp;Подверженность'!AK38</f>
        <v>6.9</v>
      </c>
      <c r="I39" s="38">
        <f>'Опасность&amp;Подверженность'!AN38</f>
        <v>6.4</v>
      </c>
      <c r="J39" s="38">
        <f>'Опасность&amp;Подверженность'!AQ38</f>
        <v>7</v>
      </c>
      <c r="K39" s="24">
        <f>'Опасность&amp;Подверженность'!AR38</f>
        <v>7</v>
      </c>
      <c r="L39" s="25">
        <f t="shared" si="7"/>
        <v>7</v>
      </c>
      <c r="M39" s="36">
        <f>Уязвимость!G38</f>
        <v>3</v>
      </c>
      <c r="N39" s="36">
        <f>Уязвимость!K38</f>
        <v>4.8</v>
      </c>
      <c r="O39" s="36">
        <f>Уязвимость!Q38</f>
        <v>6.7</v>
      </c>
      <c r="P39" s="24">
        <f>Уязвимость!R38</f>
        <v>4.4000000000000004</v>
      </c>
      <c r="Q39" s="36">
        <f>Уязвимость!V38</f>
        <v>0.5</v>
      </c>
      <c r="R39" s="36">
        <f>Уязвимость!AB38</f>
        <v>3.4</v>
      </c>
      <c r="S39" s="36">
        <f>Уязвимость!AD38</f>
        <v>2.8</v>
      </c>
      <c r="T39" s="36" t="str">
        <f>Уязвимость!AF38</f>
        <v>x</v>
      </c>
      <c r="U39" s="36">
        <f>Уязвимость!AK38</f>
        <v>3.9</v>
      </c>
      <c r="V39" s="24">
        <f>Уязвимость!AL38</f>
        <v>2.7</v>
      </c>
      <c r="W39" s="25">
        <f t="shared" si="8"/>
        <v>3.6</v>
      </c>
      <c r="X39" s="35">
        <f>'Отсутствие потенциала'!E38</f>
        <v>6.4</v>
      </c>
      <c r="Y39" s="35">
        <f>'Отсутствие потенциала'!H38</f>
        <v>9.4</v>
      </c>
      <c r="Z39" s="35">
        <f>'Отсутствие потенциала'!N38</f>
        <v>4.3</v>
      </c>
      <c r="AA39" s="35">
        <f>'Отсутствие потенциала'!S38</f>
        <v>6.4</v>
      </c>
      <c r="AB39" s="24">
        <f>'Отсутствие потенциала'!T38</f>
        <v>6.6</v>
      </c>
      <c r="AC39" s="35">
        <f>'Отсутствие потенциала'!W38</f>
        <v>2.7</v>
      </c>
      <c r="AD39" s="35">
        <f>'Отсутствие потенциала'!AB38</f>
        <v>3.2</v>
      </c>
      <c r="AE39" s="35">
        <f>'Отсутствие потенциала'!AF38</f>
        <v>7.9</v>
      </c>
      <c r="AF39" s="24">
        <f>'Отсутствие потенциала'!AG38</f>
        <v>4.5999999999999996</v>
      </c>
      <c r="AG39" s="25">
        <f t="shared" si="9"/>
        <v>5.7</v>
      </c>
      <c r="AH39" s="40">
        <f t="shared" si="12"/>
        <v>5.2</v>
      </c>
      <c r="AI39" s="47" t="str">
        <f t="shared" si="5"/>
        <v>Средний</v>
      </c>
      <c r="AJ39" s="57">
        <f t="shared" si="10"/>
        <v>18</v>
      </c>
      <c r="AK39" s="58">
        <f>VLOOKUP($C39,'Индекс надежности данных'!$A$2:$H$84,8,FALSE)</f>
        <v>3.7</v>
      </c>
      <c r="AL39" s="59">
        <f>'Издержки и отсутсв индик скрыт'!BK37</f>
        <v>1</v>
      </c>
      <c r="AM39" s="60">
        <f t="shared" si="11"/>
        <v>1.8518518518518517E-2</v>
      </c>
      <c r="AN39" s="61">
        <f>'Дата индикатора скрыт2'!BI38</f>
        <v>0.7192982456140351</v>
      </c>
      <c r="AO39" s="61">
        <f>'Географич. уровень индикатора'!BP40</f>
        <v>1.3076923076923077</v>
      </c>
    </row>
    <row r="40" spans="1:41" ht="15.75" x14ac:dyDescent="0.25">
      <c r="A40" s="121" t="s">
        <v>326</v>
      </c>
      <c r="B40" s="127" t="s">
        <v>275</v>
      </c>
      <c r="C40" s="99" t="s">
        <v>84</v>
      </c>
      <c r="D40" s="39">
        <f>'Опасность&amp;Подверженность'!AF39</f>
        <v>9.4</v>
      </c>
      <c r="E40" s="38">
        <f>'Опасность&amp;Подверженность'!AG39</f>
        <v>7.3</v>
      </c>
      <c r="F40" s="38">
        <f>'Опасность&amp;Подверженность'!AH39</f>
        <v>9.4</v>
      </c>
      <c r="G40" s="38">
        <f>'Опасность&amp;Подверженность'!AJ39</f>
        <v>9.3000000000000007</v>
      </c>
      <c r="H40" s="24">
        <f>'Опасность&amp;Подверженность'!AK39</f>
        <v>9</v>
      </c>
      <c r="I40" s="38">
        <f>'Опасность&amp;Подверженность'!AN39</f>
        <v>6.4</v>
      </c>
      <c r="J40" s="38">
        <f>'Опасность&amp;Подверженность'!AQ39</f>
        <v>7</v>
      </c>
      <c r="K40" s="24">
        <f>'Опасность&amp;Подверженность'!AR39</f>
        <v>7</v>
      </c>
      <c r="L40" s="25">
        <f t="shared" si="7"/>
        <v>8.1999999999999993</v>
      </c>
      <c r="M40" s="36">
        <f>Уязвимость!G39</f>
        <v>3.3</v>
      </c>
      <c r="N40" s="36">
        <f>Уязвимость!K39</f>
        <v>5.4</v>
      </c>
      <c r="O40" s="36">
        <f>Уязвимость!Q39</f>
        <v>6.7</v>
      </c>
      <c r="P40" s="24">
        <f>Уязвимость!R39</f>
        <v>4.7</v>
      </c>
      <c r="Q40" s="36">
        <f>Уязвимость!V39</f>
        <v>0.5</v>
      </c>
      <c r="R40" s="36">
        <f>Уязвимость!AB39</f>
        <v>3</v>
      </c>
      <c r="S40" s="36">
        <f>Уязвимость!AD39</f>
        <v>1.9</v>
      </c>
      <c r="T40" s="36" t="str">
        <f>Уязвимость!AF39</f>
        <v>x</v>
      </c>
      <c r="U40" s="36">
        <f>Уязвимость!AK39</f>
        <v>3.9</v>
      </c>
      <c r="V40" s="24">
        <f>Уязвимость!AL39</f>
        <v>2.4</v>
      </c>
      <c r="W40" s="25">
        <f t="shared" si="8"/>
        <v>3.6</v>
      </c>
      <c r="X40" s="35">
        <f>'Отсутствие потенциала'!E39</f>
        <v>6.4</v>
      </c>
      <c r="Y40" s="35">
        <f>'Отсутствие потенциала'!H39</f>
        <v>9.9</v>
      </c>
      <c r="Z40" s="35">
        <f>'Отсутствие потенциала'!N39</f>
        <v>5.2</v>
      </c>
      <c r="AA40" s="35">
        <f>'Отсутствие потенциала'!S39</f>
        <v>6.4</v>
      </c>
      <c r="AB40" s="24">
        <f>'Отсутствие потенциала'!T39</f>
        <v>7</v>
      </c>
      <c r="AC40" s="35">
        <f>'Отсутствие потенциала'!W39</f>
        <v>2.7</v>
      </c>
      <c r="AD40" s="35">
        <f>'Отсутствие потенциала'!AB39</f>
        <v>4.3</v>
      </c>
      <c r="AE40" s="35">
        <f>'Отсутствие потенциала'!AF39</f>
        <v>8.4</v>
      </c>
      <c r="AF40" s="24">
        <f>'Отсутствие потенциала'!AG39</f>
        <v>5.0999999999999996</v>
      </c>
      <c r="AG40" s="25">
        <f t="shared" si="9"/>
        <v>6.1</v>
      </c>
      <c r="AH40" s="40">
        <f t="shared" si="12"/>
        <v>5.6</v>
      </c>
      <c r="AI40" s="47" t="str">
        <f t="shared" si="5"/>
        <v>Высокий</v>
      </c>
      <c r="AJ40" s="57">
        <f t="shared" si="10"/>
        <v>7</v>
      </c>
      <c r="AK40" s="58">
        <f>VLOOKUP($C40,'Индекс надежности данных'!$A$2:$H$84,8,FALSE)</f>
        <v>3.7</v>
      </c>
      <c r="AL40" s="59">
        <f>'Издержки и отсутсв индик скрыт'!BK38</f>
        <v>1</v>
      </c>
      <c r="AM40" s="60">
        <f t="shared" si="11"/>
        <v>1.8518518518518517E-2</v>
      </c>
      <c r="AN40" s="61">
        <f>'Дата индикатора скрыт2'!BI39</f>
        <v>0.7192982456140351</v>
      </c>
      <c r="AO40" s="61">
        <f>'Географич. уровень индикатора'!BP41</f>
        <v>1.3076923076923077</v>
      </c>
    </row>
    <row r="41" spans="1:41" ht="15.75" x14ac:dyDescent="0.25">
      <c r="A41" s="121" t="s">
        <v>326</v>
      </c>
      <c r="B41" s="127" t="s">
        <v>276</v>
      </c>
      <c r="C41" s="99" t="s">
        <v>85</v>
      </c>
      <c r="D41" s="39">
        <f>'Опасность&amp;Подверженность'!AF40</f>
        <v>5.9</v>
      </c>
      <c r="E41" s="38">
        <f>'Опасность&amp;Подверженность'!AG40</f>
        <v>5.2</v>
      </c>
      <c r="F41" s="38">
        <f>'Опасность&amp;Подверженность'!AH40</f>
        <v>9.1</v>
      </c>
      <c r="G41" s="38">
        <f>'Опасность&amp;Подверженность'!AJ40</f>
        <v>2</v>
      </c>
      <c r="H41" s="24">
        <f>'Опасность&amp;Подверженность'!AK40</f>
        <v>6.2</v>
      </c>
      <c r="I41" s="38">
        <f>'Опасность&amp;Подверженность'!AN40</f>
        <v>6.4</v>
      </c>
      <c r="J41" s="38">
        <f>'Опасность&amp;Подверженность'!AQ40</f>
        <v>4.4000000000000004</v>
      </c>
      <c r="K41" s="24">
        <f>'Опасность&amp;Подверженность'!AR40</f>
        <v>5.5</v>
      </c>
      <c r="L41" s="25">
        <f t="shared" si="7"/>
        <v>5.9</v>
      </c>
      <c r="M41" s="36">
        <f>Уязвимость!G40</f>
        <v>2.9</v>
      </c>
      <c r="N41" s="36">
        <f>Уязвимость!K40</f>
        <v>4.5</v>
      </c>
      <c r="O41" s="36">
        <f>Уязвимость!Q40</f>
        <v>6.7</v>
      </c>
      <c r="P41" s="24">
        <f>Уязвимость!R40</f>
        <v>4.3</v>
      </c>
      <c r="Q41" s="36">
        <f>Уязвимость!V40</f>
        <v>0.5</v>
      </c>
      <c r="R41" s="36">
        <f>Уязвимость!AB40</f>
        <v>3.3</v>
      </c>
      <c r="S41" s="36">
        <f>Уязвимость!AD40</f>
        <v>5.3</v>
      </c>
      <c r="T41" s="36" t="str">
        <f>Уязвимость!AF40</f>
        <v>x</v>
      </c>
      <c r="U41" s="36">
        <f>Уязвимость!AK40</f>
        <v>3.9</v>
      </c>
      <c r="V41" s="24">
        <f>Уязвимость!AL40</f>
        <v>3.4</v>
      </c>
      <c r="W41" s="25">
        <f t="shared" si="8"/>
        <v>3.9</v>
      </c>
      <c r="X41" s="35">
        <f>'Отсутствие потенциала'!E40</f>
        <v>6.4</v>
      </c>
      <c r="Y41" s="35">
        <f>'Отсутствие потенциала'!H40</f>
        <v>10</v>
      </c>
      <c r="Z41" s="35">
        <f>'Отсутствие потенциала'!N40</f>
        <v>4.2</v>
      </c>
      <c r="AA41" s="35">
        <f>'Отсутствие потенциала'!S40</f>
        <v>6.4</v>
      </c>
      <c r="AB41" s="24">
        <f>'Отсутствие потенциала'!T40</f>
        <v>6.8</v>
      </c>
      <c r="AC41" s="35">
        <f>'Отсутствие потенциала'!W40</f>
        <v>2.7</v>
      </c>
      <c r="AD41" s="35">
        <f>'Отсутствие потенциала'!AB40</f>
        <v>3.3</v>
      </c>
      <c r="AE41" s="35">
        <f>'Отсутствие потенциала'!AF40</f>
        <v>7.2</v>
      </c>
      <c r="AF41" s="24">
        <f>'Отсутствие потенциала'!AG40</f>
        <v>4.4000000000000004</v>
      </c>
      <c r="AG41" s="25">
        <f t="shared" si="9"/>
        <v>5.7</v>
      </c>
      <c r="AH41" s="40">
        <f t="shared" si="12"/>
        <v>5.0999999999999996</v>
      </c>
      <c r="AI41" s="47" t="str">
        <f t="shared" si="5"/>
        <v>Средний</v>
      </c>
      <c r="AJ41" s="57">
        <f t="shared" si="10"/>
        <v>21</v>
      </c>
      <c r="AK41" s="58">
        <f>VLOOKUP($C41,'Индекс надежности данных'!$A$2:$H$84,8,FALSE)</f>
        <v>3.7</v>
      </c>
      <c r="AL41" s="59">
        <f>'Издержки и отсутсв индик скрыт'!BK39</f>
        <v>1</v>
      </c>
      <c r="AM41" s="60">
        <f t="shared" si="11"/>
        <v>1.8518518518518517E-2</v>
      </c>
      <c r="AN41" s="61">
        <f>'Дата индикатора скрыт2'!BI40</f>
        <v>0.7192982456140351</v>
      </c>
      <c r="AO41" s="61">
        <f>'Географич. уровень индикатора'!BP42</f>
        <v>1.3076923076923077</v>
      </c>
    </row>
    <row r="42" spans="1:41" ht="15.75" x14ac:dyDescent="0.25">
      <c r="A42" s="121" t="s">
        <v>326</v>
      </c>
      <c r="B42" s="127" t="s">
        <v>277</v>
      </c>
      <c r="C42" s="99" t="s">
        <v>86</v>
      </c>
      <c r="D42" s="39">
        <f>'Опасность&amp;Подверженность'!AF41</f>
        <v>9.5</v>
      </c>
      <c r="E42" s="38">
        <f>'Опасность&amp;Подверженность'!AG41</f>
        <v>6.5</v>
      </c>
      <c r="F42" s="38">
        <f>'Опасность&amp;Подверженность'!AH41</f>
        <v>9.5</v>
      </c>
      <c r="G42" s="38">
        <f>'Опасность&amp;Подверженность'!AJ41</f>
        <v>7.7</v>
      </c>
      <c r="H42" s="24">
        <f>'Опасность&amp;Подверженность'!AK41</f>
        <v>8.6</v>
      </c>
      <c r="I42" s="38">
        <f>'Опасность&amp;Подверженность'!AN41</f>
        <v>6.4</v>
      </c>
      <c r="J42" s="38">
        <f>'Опасность&amp;Подверженность'!AQ41</f>
        <v>7</v>
      </c>
      <c r="K42" s="24">
        <f>'Опасность&amp;Подверженность'!AR41</f>
        <v>7</v>
      </c>
      <c r="L42" s="25">
        <f t="shared" si="7"/>
        <v>7.9</v>
      </c>
      <c r="M42" s="36">
        <f>Уязвимость!G41</f>
        <v>3.1</v>
      </c>
      <c r="N42" s="36">
        <f>Уязвимость!K41</f>
        <v>5.0999999999999996</v>
      </c>
      <c r="O42" s="36">
        <f>Уязвимость!Q41</f>
        <v>6.7</v>
      </c>
      <c r="P42" s="24">
        <f>Уязвимость!R41</f>
        <v>4.5</v>
      </c>
      <c r="Q42" s="36">
        <f>Уязвимость!V41</f>
        <v>0.5</v>
      </c>
      <c r="R42" s="36">
        <f>Уязвимость!AB41</f>
        <v>3.2</v>
      </c>
      <c r="S42" s="36">
        <f>Уязвимость!AD41</f>
        <v>2.7</v>
      </c>
      <c r="T42" s="36" t="str">
        <f>Уязвимость!AF41</f>
        <v>x</v>
      </c>
      <c r="U42" s="36">
        <f>Уязвимость!AK41</f>
        <v>3.9</v>
      </c>
      <c r="V42" s="24">
        <f>Уязвимость!AL41</f>
        <v>2.7</v>
      </c>
      <c r="W42" s="25">
        <f t="shared" si="8"/>
        <v>3.7</v>
      </c>
      <c r="X42" s="35">
        <f>'Отсутствие потенциала'!E41</f>
        <v>6.4</v>
      </c>
      <c r="Y42" s="35">
        <f>'Отсутствие потенциала'!H41</f>
        <v>10</v>
      </c>
      <c r="Z42" s="35">
        <f>'Отсутствие потенциала'!N41</f>
        <v>5.5</v>
      </c>
      <c r="AA42" s="35">
        <f>'Отсутствие потенциала'!S41</f>
        <v>6.4</v>
      </c>
      <c r="AB42" s="24">
        <f>'Отсутствие потенциала'!T41</f>
        <v>7.1</v>
      </c>
      <c r="AC42" s="35">
        <f>'Отсутствие потенциала'!W41</f>
        <v>2.7</v>
      </c>
      <c r="AD42" s="35">
        <f>'Отсутствие потенциала'!AB41</f>
        <v>4</v>
      </c>
      <c r="AE42" s="35">
        <f>'Отсутствие потенциала'!AF41</f>
        <v>7.7</v>
      </c>
      <c r="AF42" s="24">
        <f>'Отсутствие потенциала'!AG41</f>
        <v>4.8</v>
      </c>
      <c r="AG42" s="25">
        <f t="shared" si="9"/>
        <v>6.1</v>
      </c>
      <c r="AH42" s="40">
        <f t="shared" si="12"/>
        <v>5.6</v>
      </c>
      <c r="AI42" s="47" t="str">
        <f t="shared" si="5"/>
        <v>Высокий</v>
      </c>
      <c r="AJ42" s="57">
        <f t="shared" si="10"/>
        <v>7</v>
      </c>
      <c r="AK42" s="58">
        <f>VLOOKUP($C42,'Индекс надежности данных'!$A$2:$H$84,8,FALSE)</f>
        <v>3.7</v>
      </c>
      <c r="AL42" s="59">
        <f>'Издержки и отсутсв индик скрыт'!BK40</f>
        <v>1</v>
      </c>
      <c r="AM42" s="60">
        <f t="shared" si="11"/>
        <v>1.8518518518518517E-2</v>
      </c>
      <c r="AN42" s="61">
        <f>'Дата индикатора скрыт2'!BI41</f>
        <v>0.7192982456140351</v>
      </c>
      <c r="AO42" s="61">
        <f>'Географич. уровень индикатора'!BP43</f>
        <v>1.3076923076923077</v>
      </c>
    </row>
    <row r="43" spans="1:41" ht="15.75" x14ac:dyDescent="0.25">
      <c r="A43" s="121" t="s">
        <v>326</v>
      </c>
      <c r="B43" s="127" t="s">
        <v>278</v>
      </c>
      <c r="C43" s="99" t="s">
        <v>87</v>
      </c>
      <c r="D43" s="39">
        <f>'Опасность&amp;Подверженность'!AF42</f>
        <v>8.9</v>
      </c>
      <c r="E43" s="38">
        <f>'Опасность&amp;Подверженность'!AG42</f>
        <v>7</v>
      </c>
      <c r="F43" s="38">
        <f>'Опасность&amp;Подверженность'!AH42</f>
        <v>0</v>
      </c>
      <c r="G43" s="38">
        <f>'Опасность&amp;Подверженность'!AJ42</f>
        <v>9.1999999999999993</v>
      </c>
      <c r="H43" s="24">
        <f>'Опасность&amp;Подверженность'!AK42</f>
        <v>7.4</v>
      </c>
      <c r="I43" s="38">
        <f>'Опасность&amp;Подверженность'!AN42</f>
        <v>6.4</v>
      </c>
      <c r="J43" s="38">
        <f>'Опасность&amp;Подверженность'!AQ42</f>
        <v>7</v>
      </c>
      <c r="K43" s="24">
        <f>'Опасность&amp;Подверженность'!AR42</f>
        <v>7</v>
      </c>
      <c r="L43" s="25">
        <f t="shared" si="7"/>
        <v>7.2</v>
      </c>
      <c r="M43" s="36">
        <f>Уязвимость!G42</f>
        <v>6.6</v>
      </c>
      <c r="N43" s="36">
        <f>Уязвимость!K42</f>
        <v>5.4</v>
      </c>
      <c r="O43" s="36">
        <f>Уязвимость!Q42</f>
        <v>6.7</v>
      </c>
      <c r="P43" s="24">
        <f>Уязвимость!R42</f>
        <v>6.3</v>
      </c>
      <c r="Q43" s="36">
        <f>Уязвимость!V42</f>
        <v>0.5</v>
      </c>
      <c r="R43" s="36">
        <f>Уязвимость!AB42</f>
        <v>5.5</v>
      </c>
      <c r="S43" s="36">
        <f>Уязвимость!AD42</f>
        <v>3.1</v>
      </c>
      <c r="T43" s="36" t="str">
        <f>Уязвимость!AF42</f>
        <v>x</v>
      </c>
      <c r="U43" s="36">
        <f>Уязвимость!AK42</f>
        <v>3.9</v>
      </c>
      <c r="V43" s="24">
        <f>Уязвимость!AL42</f>
        <v>3.5</v>
      </c>
      <c r="W43" s="25">
        <f t="shared" si="8"/>
        <v>5.0999999999999996</v>
      </c>
      <c r="X43" s="35">
        <f>'Отсутствие потенциала'!E42</f>
        <v>6.4</v>
      </c>
      <c r="Y43" s="35">
        <f>'Отсутствие потенциала'!H42</f>
        <v>9.6</v>
      </c>
      <c r="Z43" s="35">
        <f>'Отсутствие потенциала'!N42</f>
        <v>8.6999999999999993</v>
      </c>
      <c r="AA43" s="35">
        <f>'Отсутствие потенциала'!S42</f>
        <v>6.4</v>
      </c>
      <c r="AB43" s="24">
        <f>'Отсутствие потенциала'!T42</f>
        <v>7.8</v>
      </c>
      <c r="AC43" s="35">
        <f>'Отсутствие потенциала'!W42</f>
        <v>2.7</v>
      </c>
      <c r="AD43" s="35">
        <f>'Отсутствие потенциала'!AB42</f>
        <v>0.1</v>
      </c>
      <c r="AE43" s="35">
        <f>'Отсутствие потенциала'!AF42</f>
        <v>6.3</v>
      </c>
      <c r="AF43" s="24">
        <f>'Отсутствие потенциала'!AG42</f>
        <v>3</v>
      </c>
      <c r="AG43" s="25">
        <f t="shared" si="9"/>
        <v>5.9</v>
      </c>
      <c r="AH43" s="40">
        <f t="shared" si="12"/>
        <v>6</v>
      </c>
      <c r="AI43" s="47" t="str">
        <f t="shared" si="5"/>
        <v>Высокий</v>
      </c>
      <c r="AJ43" s="57">
        <f t="shared" si="10"/>
        <v>5</v>
      </c>
      <c r="AK43" s="58">
        <f>VLOOKUP($C43,'Индекс надежности данных'!$A$2:$H$84,8,FALSE)</f>
        <v>4.3</v>
      </c>
      <c r="AL43" s="59">
        <f>'Издержки и отсутсв индик скрыт'!BK41</f>
        <v>3</v>
      </c>
      <c r="AM43" s="60">
        <f t="shared" si="11"/>
        <v>5.5555555555555552E-2</v>
      </c>
      <c r="AN43" s="61">
        <f>'Дата индикатора скрыт2'!BI42</f>
        <v>0.7192982456140351</v>
      </c>
      <c r="AO43" s="61">
        <f>'Географич. уровень индикатора'!BP44</f>
        <v>1.3076923076923077</v>
      </c>
    </row>
    <row r="44" spans="1:41" ht="15.75" x14ac:dyDescent="0.25">
      <c r="A44" s="123" t="s">
        <v>326</v>
      </c>
      <c r="B44" s="128" t="s">
        <v>279</v>
      </c>
      <c r="C44" s="100" t="s">
        <v>88</v>
      </c>
      <c r="D44" s="106">
        <f>'Опасность&amp;Подверженность'!AF43</f>
        <v>5.9</v>
      </c>
      <c r="E44" s="107">
        <f>'Опасность&amp;Подверженность'!AG43</f>
        <v>5.6</v>
      </c>
      <c r="F44" s="107">
        <f>'Опасность&amp;Подверженность'!AH43</f>
        <v>2.5</v>
      </c>
      <c r="G44" s="107">
        <f>'Опасность&amp;Подверженность'!AJ43</f>
        <v>6.4</v>
      </c>
      <c r="H44" s="108">
        <f>'Опасность&amp;Подверженность'!AK43</f>
        <v>5.3</v>
      </c>
      <c r="I44" s="107">
        <f>'Опасность&amp;Подверженность'!AN43</f>
        <v>6.4</v>
      </c>
      <c r="J44" s="107">
        <f>'Опасность&amp;Подверженность'!AQ43</f>
        <v>7</v>
      </c>
      <c r="K44" s="108">
        <f>'Опасность&amp;Подверженность'!AR43</f>
        <v>7</v>
      </c>
      <c r="L44" s="109">
        <f t="shared" si="7"/>
        <v>6.2</v>
      </c>
      <c r="M44" s="110">
        <f>Уязвимость!G43</f>
        <v>3.5</v>
      </c>
      <c r="N44" s="110">
        <f>Уязвимость!K43</f>
        <v>4.5</v>
      </c>
      <c r="O44" s="110">
        <f>Уязвимость!Q43</f>
        <v>6.7</v>
      </c>
      <c r="P44" s="108">
        <f>Уязвимость!R43</f>
        <v>4.5999999999999996</v>
      </c>
      <c r="Q44" s="110">
        <f>Уязвимость!V43</f>
        <v>0.5</v>
      </c>
      <c r="R44" s="110">
        <f>Уязвимость!AB43</f>
        <v>3</v>
      </c>
      <c r="S44" s="110">
        <f>Уязвимость!AD43</f>
        <v>0.3</v>
      </c>
      <c r="T44" s="110" t="str">
        <f>Уязвимость!AF43</f>
        <v>x</v>
      </c>
      <c r="U44" s="110">
        <f>Уязвимость!AK43</f>
        <v>3.9</v>
      </c>
      <c r="V44" s="108">
        <f>Уязвимость!AL43</f>
        <v>2.1</v>
      </c>
      <c r="W44" s="109">
        <f t="shared" si="8"/>
        <v>3.5</v>
      </c>
      <c r="X44" s="111">
        <f>'Отсутствие потенциала'!E43</f>
        <v>6.4</v>
      </c>
      <c r="Y44" s="111">
        <f>'Отсутствие потенциала'!H43</f>
        <v>9.9</v>
      </c>
      <c r="Z44" s="111">
        <f>'Отсутствие потенциала'!N43</f>
        <v>3.4</v>
      </c>
      <c r="AA44" s="111">
        <f>'Отсутствие потенциала'!S43</f>
        <v>6.4</v>
      </c>
      <c r="AB44" s="108">
        <f>'Отсутствие потенциала'!T43</f>
        <v>6.5</v>
      </c>
      <c r="AC44" s="111">
        <f>'Отсутствие потенциала'!W43</f>
        <v>2.7</v>
      </c>
      <c r="AD44" s="111">
        <f>'Отсутствие потенциала'!AB43</f>
        <v>2.9</v>
      </c>
      <c r="AE44" s="111">
        <f>'Отсутствие потенциала'!AF43</f>
        <v>7.2</v>
      </c>
      <c r="AF44" s="108">
        <f>'Отсутствие потенциала'!AG43</f>
        <v>4.3</v>
      </c>
      <c r="AG44" s="109">
        <f t="shared" si="9"/>
        <v>5.5</v>
      </c>
      <c r="AH44" s="112">
        <f t="shared" si="12"/>
        <v>4.9000000000000004</v>
      </c>
      <c r="AI44" s="47" t="str">
        <f t="shared" si="5"/>
        <v>Средний</v>
      </c>
      <c r="AJ44" s="115">
        <f t="shared" si="10"/>
        <v>28</v>
      </c>
      <c r="AK44" s="116">
        <f>VLOOKUP($C44,'Индекс надежности данных'!$A$2:$H$84,8,FALSE)</f>
        <v>3.7</v>
      </c>
      <c r="AL44" s="117">
        <f>'Издержки и отсутсв индик скрыт'!BK42</f>
        <v>1</v>
      </c>
      <c r="AM44" s="118">
        <f t="shared" si="11"/>
        <v>1.8518518518518517E-2</v>
      </c>
      <c r="AN44" s="119">
        <f>'Дата индикатора скрыт2'!BI43</f>
        <v>0.7192982456140351</v>
      </c>
      <c r="AO44" s="119">
        <f>'Географич. уровень индикатора'!BP45</f>
        <v>1.3076923076923077</v>
      </c>
    </row>
    <row r="45" spans="1:41" ht="15.75" x14ac:dyDescent="0.25">
      <c r="A45" s="125" t="s">
        <v>325</v>
      </c>
      <c r="B45" s="129" t="s">
        <v>280</v>
      </c>
      <c r="C45" s="101" t="s">
        <v>89</v>
      </c>
      <c r="D45" s="113">
        <f>'Опасность&amp;Подверженность'!AF44</f>
        <v>0.1</v>
      </c>
      <c r="E45" s="38">
        <f>'Опасность&amp;Подверженность'!AG44</f>
        <v>6.1</v>
      </c>
      <c r="F45" s="38">
        <f>'Опасность&amp;Подверженность'!AH44</f>
        <v>0</v>
      </c>
      <c r="G45" s="38">
        <f>'Опасность&amp;Подверженность'!AJ44</f>
        <v>3</v>
      </c>
      <c r="H45" s="24">
        <f>'Опасность&amp;Подверженность'!AK44</f>
        <v>2.7</v>
      </c>
      <c r="I45" s="38">
        <f>'Опасность&amp;Подверженность'!AN44</f>
        <v>0.4</v>
      </c>
      <c r="J45" s="38">
        <f>'Опасность&amp;Подверженность'!AQ44</f>
        <v>0</v>
      </c>
      <c r="K45" s="24">
        <f>'Опасность&amp;Подверженность'!AR44</f>
        <v>0.2</v>
      </c>
      <c r="L45" s="25">
        <f t="shared" si="7"/>
        <v>1.5</v>
      </c>
      <c r="M45" s="36">
        <f>Уязвимость!G44</f>
        <v>5.3</v>
      </c>
      <c r="N45" s="36">
        <f>Уязвимость!K44</f>
        <v>3.7</v>
      </c>
      <c r="O45" s="36">
        <f>Уязвимость!Q44</f>
        <v>0.2</v>
      </c>
      <c r="P45" s="24">
        <f>Уязвимость!R44</f>
        <v>3.6</v>
      </c>
      <c r="Q45" s="36">
        <f>Уязвимость!V44</f>
        <v>0.6</v>
      </c>
      <c r="R45" s="36">
        <f>Уязвимость!AB44</f>
        <v>2.7</v>
      </c>
      <c r="S45" s="36">
        <f>Уязвимость!AD44</f>
        <v>0.4</v>
      </c>
      <c r="T45" s="36">
        <f>Уязвимость!AF44</f>
        <v>0</v>
      </c>
      <c r="U45" s="36">
        <f>Уязвимость!AK44</f>
        <v>0.4</v>
      </c>
      <c r="V45" s="24">
        <f>Уязвимость!AL44</f>
        <v>1.1000000000000001</v>
      </c>
      <c r="W45" s="25">
        <f t="shared" si="8"/>
        <v>2.4</v>
      </c>
      <c r="X45" s="35">
        <f>'Отсутствие потенциала'!E44</f>
        <v>4.8</v>
      </c>
      <c r="Y45" s="35">
        <f>'Отсутствие потенциала'!H44</f>
        <v>2.7</v>
      </c>
      <c r="Z45" s="35">
        <f>'Отсутствие потенциала'!N44</f>
        <v>7.5</v>
      </c>
      <c r="AA45" s="35">
        <f>'Отсутствие потенциала'!S44</f>
        <v>1.9</v>
      </c>
      <c r="AB45" s="24">
        <f>'Отсутствие потенциала'!T44</f>
        <v>4.2</v>
      </c>
      <c r="AC45" s="35">
        <f>'Отсутствие потенциала'!W44</f>
        <v>2.6</v>
      </c>
      <c r="AD45" s="35">
        <f>'Отсутствие потенциала'!AB44</f>
        <v>3.6</v>
      </c>
      <c r="AE45" s="35">
        <f>'Отсутствие потенциала'!AF44</f>
        <v>5.3</v>
      </c>
      <c r="AF45" s="24">
        <f>'Отсутствие потенциала'!AG44</f>
        <v>3.8</v>
      </c>
      <c r="AG45" s="25">
        <f t="shared" si="9"/>
        <v>4</v>
      </c>
      <c r="AH45" s="114">
        <f t="shared" si="12"/>
        <v>2.4</v>
      </c>
      <c r="AI45" s="47" t="str">
        <f t="shared" si="5"/>
        <v>Очень низкий</v>
      </c>
      <c r="AJ45" s="57">
        <f t="shared" si="10"/>
        <v>75</v>
      </c>
      <c r="AK45" s="58">
        <f>VLOOKUP($C45,'Индекс надежности данных'!$A$2:$H$84,8,FALSE)</f>
        <v>4.7</v>
      </c>
      <c r="AL45" s="59">
        <f>'Издержки и отсутсв индик скрыт'!BK43</f>
        <v>1</v>
      </c>
      <c r="AM45" s="60">
        <f t="shared" si="11"/>
        <v>1.8518518518518517E-2</v>
      </c>
      <c r="AN45" s="61">
        <f>'Дата индикатора скрыт2'!BI44</f>
        <v>0.78947368421052633</v>
      </c>
      <c r="AO45" s="61">
        <f>'Географич. уровень индикатора'!BP46</f>
        <v>1.4</v>
      </c>
    </row>
    <row r="46" spans="1:41" ht="15.75" x14ac:dyDescent="0.25">
      <c r="A46" s="121" t="s">
        <v>325</v>
      </c>
      <c r="B46" s="129" t="s">
        <v>281</v>
      </c>
      <c r="C46" s="101" t="s">
        <v>90</v>
      </c>
      <c r="D46" s="39">
        <f>'Опасность&amp;Подверженность'!AF45</f>
        <v>0.1</v>
      </c>
      <c r="E46" s="38">
        <f>'Опасность&amp;Подверженность'!AG45</f>
        <v>5.3</v>
      </c>
      <c r="F46" s="38">
        <f>'Опасность&amp;Подверженность'!AH45</f>
        <v>0</v>
      </c>
      <c r="G46" s="38">
        <f>'Опасность&amp;Подверженность'!AJ45</f>
        <v>3</v>
      </c>
      <c r="H46" s="24">
        <f>'Опасность&amp;Подверженность'!AK45</f>
        <v>2.4</v>
      </c>
      <c r="I46" s="38">
        <f>'Опасность&amp;Подверженность'!AN45</f>
        <v>0.4</v>
      </c>
      <c r="J46" s="38">
        <f>'Опасность&amp;Подверженность'!AQ45</f>
        <v>1</v>
      </c>
      <c r="K46" s="24">
        <f>'Опасность&amp;Подверженность'!AR45</f>
        <v>1</v>
      </c>
      <c r="L46" s="25">
        <f t="shared" si="7"/>
        <v>1.7</v>
      </c>
      <c r="M46" s="36">
        <f>Уязвимость!G45</f>
        <v>3.4</v>
      </c>
      <c r="N46" s="36">
        <f>Уязвимость!K45</f>
        <v>3</v>
      </c>
      <c r="O46" s="36">
        <f>Уязвимость!Q45</f>
        <v>0.2</v>
      </c>
      <c r="P46" s="24">
        <f>Уязвимость!R45</f>
        <v>2.5</v>
      </c>
      <c r="Q46" s="36">
        <f>Уязвимость!V45</f>
        <v>0.6</v>
      </c>
      <c r="R46" s="36">
        <f>Уязвимость!AB45</f>
        <v>3.3</v>
      </c>
      <c r="S46" s="36">
        <f>Уязвимость!AD45</f>
        <v>1</v>
      </c>
      <c r="T46" s="36">
        <f>Уязвимость!AF45</f>
        <v>0</v>
      </c>
      <c r="U46" s="36">
        <f>Уязвимость!AK45</f>
        <v>0.4</v>
      </c>
      <c r="V46" s="24">
        <f>Уязвимость!AL45</f>
        <v>1.4</v>
      </c>
      <c r="W46" s="25">
        <f t="shared" si="8"/>
        <v>2</v>
      </c>
      <c r="X46" s="35">
        <f>'Отсутствие потенциала'!E45</f>
        <v>4.8</v>
      </c>
      <c r="Y46" s="35">
        <f>'Отсутствие потенциала'!H45</f>
        <v>1.6</v>
      </c>
      <c r="Z46" s="35">
        <f>'Отсутствие потенциала'!N45</f>
        <v>6.5</v>
      </c>
      <c r="AA46" s="35">
        <f>'Отсутствие потенциала'!S45</f>
        <v>1.9</v>
      </c>
      <c r="AB46" s="24">
        <f>'Отсутствие потенциала'!T45</f>
        <v>3.7</v>
      </c>
      <c r="AC46" s="35">
        <f>'Отсутствие потенциала'!W45</f>
        <v>2.2000000000000002</v>
      </c>
      <c r="AD46" s="35">
        <f>'Отсутствие потенциала'!AB45</f>
        <v>3.9</v>
      </c>
      <c r="AE46" s="35">
        <f>'Отсутствие потенциала'!AF45</f>
        <v>4.5999999999999996</v>
      </c>
      <c r="AF46" s="24">
        <f>'Отсутствие потенциала'!AG45</f>
        <v>3.6</v>
      </c>
      <c r="AG46" s="25">
        <f t="shared" si="9"/>
        <v>3.7</v>
      </c>
      <c r="AH46" s="40">
        <f t="shared" si="12"/>
        <v>2.2999999999999998</v>
      </c>
      <c r="AI46" s="47" t="str">
        <f t="shared" si="5"/>
        <v>Очень низкий</v>
      </c>
      <c r="AJ46" s="57">
        <f t="shared" si="10"/>
        <v>76</v>
      </c>
      <c r="AK46" s="58">
        <f>VLOOKUP($C46,'Индекс надежности данных'!$A$2:$H$84,8,FALSE)</f>
        <v>4.7</v>
      </c>
      <c r="AL46" s="59">
        <f>'Издержки и отсутсв индик скрыт'!BK44</f>
        <v>1</v>
      </c>
      <c r="AM46" s="60">
        <f t="shared" si="11"/>
        <v>1.8518518518518517E-2</v>
      </c>
      <c r="AN46" s="61">
        <f>'Дата индикатора скрыт2'!BI45</f>
        <v>0.78947368421052633</v>
      </c>
      <c r="AO46" s="61">
        <f>'Географич. уровень индикатора'!BP47</f>
        <v>1.4</v>
      </c>
    </row>
    <row r="47" spans="1:41" ht="15.75" x14ac:dyDescent="0.25">
      <c r="A47" s="121" t="s">
        <v>325</v>
      </c>
      <c r="B47" s="129" t="s">
        <v>282</v>
      </c>
      <c r="C47" s="101" t="s">
        <v>91</v>
      </c>
      <c r="D47" s="39">
        <f>'Опасность&amp;Подверженность'!AF46</f>
        <v>9.1</v>
      </c>
      <c r="E47" s="38">
        <f>'Опасность&amp;Подверженность'!AG46</f>
        <v>5.8</v>
      </c>
      <c r="F47" s="38">
        <f>'Опасность&amp;Подверженность'!AH46</f>
        <v>0.9</v>
      </c>
      <c r="G47" s="38">
        <f>'Опасность&amp;Подверженность'!AJ46</f>
        <v>5</v>
      </c>
      <c r="H47" s="24">
        <f>'Опасность&amp;Подверженность'!AK46</f>
        <v>6</v>
      </c>
      <c r="I47" s="38">
        <f>'Опасность&amp;Подверженность'!AN46</f>
        <v>0.4</v>
      </c>
      <c r="J47" s="38">
        <f>'Опасность&amp;Подверженность'!AQ46</f>
        <v>1</v>
      </c>
      <c r="K47" s="24">
        <f>'Опасность&amp;Подверженность'!AR46</f>
        <v>1</v>
      </c>
      <c r="L47" s="25">
        <f t="shared" si="7"/>
        <v>3.9</v>
      </c>
      <c r="M47" s="36">
        <f>Уязвимость!G46</f>
        <v>4.3</v>
      </c>
      <c r="N47" s="36">
        <f>Уязвимость!K46</f>
        <v>4.0999999999999996</v>
      </c>
      <c r="O47" s="36">
        <f>Уязвимость!Q46</f>
        <v>0.2</v>
      </c>
      <c r="P47" s="24">
        <f>Уязвимость!R46</f>
        <v>3.2</v>
      </c>
      <c r="Q47" s="36">
        <f>Уязвимость!V46</f>
        <v>4.4000000000000004</v>
      </c>
      <c r="R47" s="36">
        <f>Уязвимость!AB46</f>
        <v>2.5</v>
      </c>
      <c r="S47" s="36">
        <f>Уязвимость!AD46</f>
        <v>0.9</v>
      </c>
      <c r="T47" s="36">
        <f>Уязвимость!AF46</f>
        <v>0</v>
      </c>
      <c r="U47" s="36">
        <f>Уязвимость!AK46</f>
        <v>0.4</v>
      </c>
      <c r="V47" s="24">
        <f>Уязвимость!AL46</f>
        <v>2.2000000000000002</v>
      </c>
      <c r="W47" s="25">
        <f t="shared" si="8"/>
        <v>2.7</v>
      </c>
      <c r="X47" s="35">
        <f>'Отсутствие потенциала'!E46</f>
        <v>4.8</v>
      </c>
      <c r="Y47" s="35">
        <f>'Отсутствие потенциала'!H46</f>
        <v>4.4000000000000004</v>
      </c>
      <c r="Z47" s="35">
        <f>'Отсутствие потенциала'!N46</f>
        <v>6.4</v>
      </c>
      <c r="AA47" s="35">
        <f>'Отсутствие потенциала'!S46</f>
        <v>1.9</v>
      </c>
      <c r="AB47" s="24">
        <f>'Отсутствие потенциала'!T46</f>
        <v>4.4000000000000004</v>
      </c>
      <c r="AC47" s="35">
        <f>'Отсутствие потенциала'!W46</f>
        <v>2.1</v>
      </c>
      <c r="AD47" s="35">
        <f>'Отсутствие потенциала'!AB46</f>
        <v>3.7</v>
      </c>
      <c r="AE47" s="35">
        <f>'Отсутствие потенциала'!AF46</f>
        <v>5.7</v>
      </c>
      <c r="AF47" s="24">
        <f>'Отсутствие потенциала'!AG46</f>
        <v>3.8</v>
      </c>
      <c r="AG47" s="25">
        <f t="shared" si="9"/>
        <v>4.0999999999999996</v>
      </c>
      <c r="AH47" s="40">
        <f t="shared" si="12"/>
        <v>3.5</v>
      </c>
      <c r="AI47" s="47" t="str">
        <f t="shared" si="5"/>
        <v>Низкий</v>
      </c>
      <c r="AJ47" s="57">
        <f t="shared" si="10"/>
        <v>59</v>
      </c>
      <c r="AK47" s="58">
        <f>VLOOKUP($C47,'Индекс надежности данных'!$A$2:$H$84,8,FALSE)</f>
        <v>4.7</v>
      </c>
      <c r="AL47" s="59">
        <f>'Издержки и отсутсв индик скрыт'!BK45</f>
        <v>1</v>
      </c>
      <c r="AM47" s="60">
        <f t="shared" si="11"/>
        <v>1.8518518518518517E-2</v>
      </c>
      <c r="AN47" s="61">
        <f>'Дата индикатора скрыт2'!BI46</f>
        <v>0.78947368421052633</v>
      </c>
      <c r="AO47" s="61">
        <f>'Географич. уровень индикатора'!BP48</f>
        <v>1.4</v>
      </c>
    </row>
    <row r="48" spans="1:41" ht="15.75" x14ac:dyDescent="0.25">
      <c r="A48" s="121" t="s">
        <v>325</v>
      </c>
      <c r="B48" s="131" t="s">
        <v>283</v>
      </c>
      <c r="C48" s="103" t="s">
        <v>92</v>
      </c>
      <c r="D48" s="39">
        <f>'Опасность&amp;Подверженность'!AF47</f>
        <v>9.6999999999999993</v>
      </c>
      <c r="E48" s="38">
        <f>'Опасность&amp;Подверженность'!AG47</f>
        <v>0.1</v>
      </c>
      <c r="F48" s="38">
        <f>'Опасность&amp;Подверженность'!AH47</f>
        <v>0</v>
      </c>
      <c r="G48" s="38" t="str">
        <f>'Опасность&amp;Подверженность'!AJ47</f>
        <v>x</v>
      </c>
      <c r="H48" s="24">
        <f>'Опасность&amp;Подверженность'!AK47</f>
        <v>5.5</v>
      </c>
      <c r="I48" s="38">
        <f>'Опасность&amp;Подверженность'!AN47</f>
        <v>0.4</v>
      </c>
      <c r="J48" s="38">
        <f>'Опасность&amp;Подверженность'!AQ47</f>
        <v>3.6</v>
      </c>
      <c r="K48" s="24">
        <f>'Опасность&amp;Подверженность'!AR47</f>
        <v>3.6</v>
      </c>
      <c r="L48" s="25">
        <f t="shared" si="7"/>
        <v>4.5999999999999996</v>
      </c>
      <c r="M48" s="36">
        <f>Уязвимость!G47</f>
        <v>1.7</v>
      </c>
      <c r="N48" s="36">
        <f>Уязвимость!K47</f>
        <v>3.4</v>
      </c>
      <c r="O48" s="36">
        <f>Уязвимость!Q47</f>
        <v>0.2</v>
      </c>
      <c r="P48" s="24">
        <f>Уязвимость!R47</f>
        <v>1.8</v>
      </c>
      <c r="Q48" s="36">
        <f>Уязвимость!V47</f>
        <v>0.6</v>
      </c>
      <c r="R48" s="36">
        <f>Уязвимость!AB47</f>
        <v>3.2</v>
      </c>
      <c r="S48" s="36">
        <f>Уязвимость!AD47</f>
        <v>0.4</v>
      </c>
      <c r="T48" s="36">
        <f>Уязвимость!AF47</f>
        <v>0</v>
      </c>
      <c r="U48" s="36">
        <f>Уязвимость!AK47</f>
        <v>0.4</v>
      </c>
      <c r="V48" s="24">
        <f>Уязвимость!AL47</f>
        <v>1.2</v>
      </c>
      <c r="W48" s="25">
        <f t="shared" si="8"/>
        <v>1.5</v>
      </c>
      <c r="X48" s="35">
        <f>'Отсутствие потенциала'!E47</f>
        <v>4.8</v>
      </c>
      <c r="Y48" s="35">
        <f>'Отсутствие потенциала'!H47</f>
        <v>0.7</v>
      </c>
      <c r="Z48" s="35">
        <f>'Отсутствие потенциала'!N47</f>
        <v>7.7</v>
      </c>
      <c r="AA48" s="35">
        <f>'Отсутствие потенциала'!S47</f>
        <v>1.9</v>
      </c>
      <c r="AB48" s="24">
        <f>'Отсутствие потенциала'!T47</f>
        <v>3.8</v>
      </c>
      <c r="AC48" s="35">
        <f>'Отсутствие потенциала'!W47</f>
        <v>2.1</v>
      </c>
      <c r="AD48" s="35">
        <f>'Отсутствие потенциала'!AB47</f>
        <v>0.7</v>
      </c>
      <c r="AE48" s="35">
        <f>'Отсутствие потенциала'!AF47</f>
        <v>5.2</v>
      </c>
      <c r="AF48" s="24">
        <f>'Отсутствие потенциала'!AG47</f>
        <v>2.7</v>
      </c>
      <c r="AG48" s="25">
        <f t="shared" si="9"/>
        <v>3.3</v>
      </c>
      <c r="AH48" s="40">
        <f t="shared" si="12"/>
        <v>2.8</v>
      </c>
      <c r="AI48" s="47" t="str">
        <f t="shared" si="5"/>
        <v>Очень низкий</v>
      </c>
      <c r="AJ48" s="57">
        <f t="shared" si="10"/>
        <v>70</v>
      </c>
      <c r="AK48" s="58">
        <f>VLOOKUP($C48,'Индекс надежности данных'!$A$2:$H$84,8,FALSE)</f>
        <v>5</v>
      </c>
      <c r="AL48" s="59">
        <f>'Издержки и отсутсв индик скрыт'!BK46</f>
        <v>1</v>
      </c>
      <c r="AM48" s="60">
        <f t="shared" si="11"/>
        <v>1.8518518518518517E-2</v>
      </c>
      <c r="AN48" s="61">
        <f>'Дата индикатора скрыт2'!BI47</f>
        <v>0.8035714285714286</v>
      </c>
      <c r="AO48" s="61">
        <f>'Географич. уровень индикатора'!BP49</f>
        <v>1.36</v>
      </c>
    </row>
    <row r="49" spans="1:41" ht="15.75" x14ac:dyDescent="0.25">
      <c r="A49" s="121" t="s">
        <v>325</v>
      </c>
      <c r="B49" s="131" t="s">
        <v>284</v>
      </c>
      <c r="C49" s="103" t="s">
        <v>94</v>
      </c>
      <c r="D49" s="39">
        <f>'Опасность&amp;Подверженность'!AF48</f>
        <v>0.1</v>
      </c>
      <c r="E49" s="38">
        <f>'Опасность&amp;Подверженность'!AG48</f>
        <v>9.3000000000000007</v>
      </c>
      <c r="F49" s="38">
        <f>'Опасность&amp;Подверженность'!AH48</f>
        <v>0</v>
      </c>
      <c r="G49" s="38">
        <f>'Опасность&amp;Подверженность'!AJ48</f>
        <v>10</v>
      </c>
      <c r="H49" s="24">
        <f>'Опасность&amp;Подверженность'!AK48</f>
        <v>7.1</v>
      </c>
      <c r="I49" s="38">
        <f>'Опасность&amp;Подверженность'!AN48</f>
        <v>0.4</v>
      </c>
      <c r="J49" s="38">
        <f>'Опасность&amp;Подверженность'!AQ48</f>
        <v>1</v>
      </c>
      <c r="K49" s="24">
        <f>'Опасность&amp;Подверженность'!AR48</f>
        <v>1</v>
      </c>
      <c r="L49" s="25">
        <f t="shared" si="7"/>
        <v>4.7</v>
      </c>
      <c r="M49" s="36">
        <f>Уязвимость!G48</f>
        <v>3.5</v>
      </c>
      <c r="N49" s="36">
        <f>Уязвимость!K48</f>
        <v>2.7</v>
      </c>
      <c r="O49" s="36">
        <f>Уязвимость!Q48</f>
        <v>0.2</v>
      </c>
      <c r="P49" s="24">
        <f>Уязвимость!R48</f>
        <v>2.5</v>
      </c>
      <c r="Q49" s="36">
        <f>Уязвимость!V48</f>
        <v>0.6</v>
      </c>
      <c r="R49" s="36">
        <f>Уязвимость!AB48</f>
        <v>5.8</v>
      </c>
      <c r="S49" s="36">
        <f>Уязвимость!AD48</f>
        <v>1.2</v>
      </c>
      <c r="T49" s="36">
        <f>Уязвимость!AF48</f>
        <v>0</v>
      </c>
      <c r="U49" s="36">
        <f>Уязвимость!AK48</f>
        <v>0.4</v>
      </c>
      <c r="V49" s="24">
        <f>Уязвимость!AL48</f>
        <v>2.2999999999999998</v>
      </c>
      <c r="W49" s="25">
        <f t="shared" si="8"/>
        <v>2.4</v>
      </c>
      <c r="X49" s="35">
        <f>'Отсутствие потенциала'!E48</f>
        <v>4.8</v>
      </c>
      <c r="Y49" s="35">
        <f>'Отсутствие потенциала'!H48</f>
        <v>0.7</v>
      </c>
      <c r="Z49" s="35">
        <f>'Отсутствие потенциала'!N48</f>
        <v>6.5</v>
      </c>
      <c r="AA49" s="35">
        <f>'Отсутствие потенциала'!S48</f>
        <v>1.9</v>
      </c>
      <c r="AB49" s="24">
        <f>'Отсутствие потенциала'!T48</f>
        <v>3.5</v>
      </c>
      <c r="AC49" s="35">
        <f>'Отсутствие потенциала'!W48</f>
        <v>2.4</v>
      </c>
      <c r="AD49" s="35">
        <f>'Отсутствие потенциала'!AB48</f>
        <v>3.9</v>
      </c>
      <c r="AE49" s="35">
        <f>'Отсутствие потенциала'!AF48</f>
        <v>5.3</v>
      </c>
      <c r="AF49" s="24">
        <f>'Отсутствие потенциала'!AG48</f>
        <v>3.9</v>
      </c>
      <c r="AG49" s="25">
        <f t="shared" si="9"/>
        <v>3.7</v>
      </c>
      <c r="AH49" s="40">
        <f t="shared" si="12"/>
        <v>3.5</v>
      </c>
      <c r="AI49" s="47" t="str">
        <f t="shared" si="5"/>
        <v>Низкий</v>
      </c>
      <c r="AJ49" s="57">
        <f t="shared" si="10"/>
        <v>59</v>
      </c>
      <c r="AK49" s="58">
        <f>VLOOKUP($C49,'Индекс надежности данных'!$A$2:$H$84,8,FALSE)</f>
        <v>4.7</v>
      </c>
      <c r="AL49" s="59">
        <f>'Издержки и отсутсв индик скрыт'!BK47</f>
        <v>1</v>
      </c>
      <c r="AM49" s="60">
        <f t="shared" si="11"/>
        <v>1.8518518518518517E-2</v>
      </c>
      <c r="AN49" s="61">
        <f>'Дата индикатора скрыт2'!BI48</f>
        <v>0.78947368421052633</v>
      </c>
      <c r="AO49" s="61">
        <f>'Географич. уровень индикатора'!BP50</f>
        <v>1.4</v>
      </c>
    </row>
    <row r="50" spans="1:41" ht="15.75" x14ac:dyDescent="0.25">
      <c r="A50" s="121" t="s">
        <v>325</v>
      </c>
      <c r="B50" s="131" t="s">
        <v>285</v>
      </c>
      <c r="C50" s="103" t="s">
        <v>95</v>
      </c>
      <c r="D50" s="39">
        <f>'Опасность&amp;Подверженность'!AF49</f>
        <v>3.3</v>
      </c>
      <c r="E50" s="38">
        <f>'Опасность&amp;Подверженность'!AG49</f>
        <v>7.4</v>
      </c>
      <c r="F50" s="38">
        <f>'Опасность&amp;Подверженность'!AH49</f>
        <v>0.6</v>
      </c>
      <c r="G50" s="38">
        <f>'Опасность&amp;Подверженность'!AJ49</f>
        <v>1</v>
      </c>
      <c r="H50" s="24">
        <f>'Опасность&amp;Подверженность'!AK49</f>
        <v>3.7</v>
      </c>
      <c r="I50" s="38">
        <f>'Опасность&amp;Подверженность'!AN49</f>
        <v>0.4</v>
      </c>
      <c r="J50" s="38">
        <f>'Опасность&amp;Подверженность'!AQ49</f>
        <v>0</v>
      </c>
      <c r="K50" s="24">
        <f>'Опасность&amp;Подверженность'!AR49</f>
        <v>0.2</v>
      </c>
      <c r="L50" s="25">
        <f t="shared" si="7"/>
        <v>2.1</v>
      </c>
      <c r="M50" s="36">
        <f>Уязвимость!G49</f>
        <v>3.2</v>
      </c>
      <c r="N50" s="36">
        <f>Уязвимость!K49</f>
        <v>3.7</v>
      </c>
      <c r="O50" s="36">
        <f>Уязвимость!Q49</f>
        <v>0.2</v>
      </c>
      <c r="P50" s="24">
        <f>Уязвимость!R49</f>
        <v>2.6</v>
      </c>
      <c r="Q50" s="36">
        <f>Уязвимость!V49</f>
        <v>4.4000000000000004</v>
      </c>
      <c r="R50" s="36">
        <f>Уязвимость!AB49</f>
        <v>3.8</v>
      </c>
      <c r="S50" s="36">
        <f>Уязвимость!AD49</f>
        <v>0.6</v>
      </c>
      <c r="T50" s="36">
        <f>Уязвимость!AF49</f>
        <v>0.1</v>
      </c>
      <c r="U50" s="36">
        <f>Уязвимость!AK49</f>
        <v>0.4</v>
      </c>
      <c r="V50" s="24">
        <f>Уязвимость!AL49</f>
        <v>2.5</v>
      </c>
      <c r="W50" s="25">
        <f t="shared" si="8"/>
        <v>2.6</v>
      </c>
      <c r="X50" s="35">
        <f>'Отсутствие потенциала'!E49</f>
        <v>4.8</v>
      </c>
      <c r="Y50" s="35">
        <f>'Отсутствие потенциала'!H49</f>
        <v>2.2000000000000002</v>
      </c>
      <c r="Z50" s="35">
        <f>'Отсутствие потенциала'!N49</f>
        <v>7.3</v>
      </c>
      <c r="AA50" s="35">
        <f>'Отсутствие потенциала'!S49</f>
        <v>1.9</v>
      </c>
      <c r="AB50" s="24">
        <f>'Отсутствие потенциала'!T49</f>
        <v>4.0999999999999996</v>
      </c>
      <c r="AC50" s="35">
        <f>'Отсутствие потенциала'!W49</f>
        <v>2.4</v>
      </c>
      <c r="AD50" s="35">
        <f>'Отсутствие потенциала'!AB49</f>
        <v>3.8</v>
      </c>
      <c r="AE50" s="35">
        <f>'Отсутствие потенциала'!AF49</f>
        <v>5.6</v>
      </c>
      <c r="AF50" s="24">
        <f>'Отсутствие потенциала'!AG49</f>
        <v>3.9</v>
      </c>
      <c r="AG50" s="25">
        <f t="shared" si="9"/>
        <v>4</v>
      </c>
      <c r="AH50" s="40">
        <f t="shared" si="12"/>
        <v>2.8</v>
      </c>
      <c r="AI50" s="47" t="str">
        <f t="shared" si="5"/>
        <v>Очень низкий</v>
      </c>
      <c r="AJ50" s="57">
        <f t="shared" si="10"/>
        <v>70</v>
      </c>
      <c r="AK50" s="58">
        <f>VLOOKUP($C50,'Индекс надежности данных'!$A$2:$H$84,8,FALSE)</f>
        <v>4.7</v>
      </c>
      <c r="AL50" s="59">
        <f>'Издержки и отсутсв индик скрыт'!BK48</f>
        <v>1</v>
      </c>
      <c r="AM50" s="60">
        <f t="shared" si="11"/>
        <v>1.8518518518518517E-2</v>
      </c>
      <c r="AN50" s="61">
        <f>'Дата индикатора скрыт2'!BI49</f>
        <v>0.78947368421052633</v>
      </c>
      <c r="AO50" s="61">
        <f>'Географич. уровень индикатора'!BP51</f>
        <v>1.4</v>
      </c>
    </row>
    <row r="51" spans="1:41" ht="15.75" x14ac:dyDescent="0.25">
      <c r="A51" s="121" t="s">
        <v>325</v>
      </c>
      <c r="B51" s="131" t="s">
        <v>286</v>
      </c>
      <c r="C51" s="103" t="s">
        <v>97</v>
      </c>
      <c r="D51" s="39">
        <f>'Опасность&amp;Подверженность'!AF50</f>
        <v>0.1</v>
      </c>
      <c r="E51" s="38">
        <f>'Опасность&amp;Подверженность'!AG50</f>
        <v>4.9000000000000004</v>
      </c>
      <c r="F51" s="38">
        <f>'Опасность&amp;Подверженность'!AH50</f>
        <v>0</v>
      </c>
      <c r="G51" s="38">
        <f>'Опасность&amp;Подверженность'!AJ50</f>
        <v>1</v>
      </c>
      <c r="H51" s="24">
        <f>'Опасность&amp;Подверженность'!AK50</f>
        <v>1.7</v>
      </c>
      <c r="I51" s="38">
        <f>'Опасность&amp;Подверженность'!AN50</f>
        <v>0.4</v>
      </c>
      <c r="J51" s="38">
        <f>'Опасность&amp;Подверженность'!AQ50</f>
        <v>0</v>
      </c>
      <c r="K51" s="24">
        <f>'Опасность&amp;Подверженность'!AR50</f>
        <v>0.2</v>
      </c>
      <c r="L51" s="25">
        <f t="shared" si="7"/>
        <v>1</v>
      </c>
      <c r="M51" s="36">
        <f>Уязвимость!G50</f>
        <v>2.9</v>
      </c>
      <c r="N51" s="36">
        <f>Уязвимость!K50</f>
        <v>4.7</v>
      </c>
      <c r="O51" s="36">
        <f>Уязвимость!Q50</f>
        <v>0.2</v>
      </c>
      <c r="P51" s="24">
        <f>Уязвимость!R50</f>
        <v>2.7</v>
      </c>
      <c r="Q51" s="36">
        <f>Уязвимость!V50</f>
        <v>0.6</v>
      </c>
      <c r="R51" s="36">
        <f>Уязвимость!AB50</f>
        <v>3.5</v>
      </c>
      <c r="S51" s="36">
        <f>Уязвимость!AD50</f>
        <v>0.5</v>
      </c>
      <c r="T51" s="36">
        <f>Уязвимость!AF50</f>
        <v>0</v>
      </c>
      <c r="U51" s="36">
        <f>Уязвимость!AK50</f>
        <v>0.4</v>
      </c>
      <c r="V51" s="24">
        <f>Уязвимость!AL50</f>
        <v>1.3</v>
      </c>
      <c r="W51" s="25">
        <f t="shared" si="8"/>
        <v>2</v>
      </c>
      <c r="X51" s="35">
        <f>'Отсутствие потенциала'!E50</f>
        <v>4.8</v>
      </c>
      <c r="Y51" s="35">
        <f>'Отсутствие потенциала'!H50</f>
        <v>1</v>
      </c>
      <c r="Z51" s="35">
        <f>'Отсутствие потенциала'!N50</f>
        <v>4.5</v>
      </c>
      <c r="AA51" s="35">
        <f>'Отсутствие потенциала'!S50</f>
        <v>1.9</v>
      </c>
      <c r="AB51" s="24">
        <f>'Отсутствие потенциала'!T50</f>
        <v>3.1</v>
      </c>
      <c r="AC51" s="35">
        <f>'Отсутствие потенциала'!W50</f>
        <v>2.4</v>
      </c>
      <c r="AD51" s="35">
        <f>'Отсутствие потенциала'!AB50</f>
        <v>3.9</v>
      </c>
      <c r="AE51" s="35">
        <f>'Отсутствие потенциала'!AF50</f>
        <v>6.5</v>
      </c>
      <c r="AF51" s="24">
        <f>'Отсутствие потенциала'!AG50</f>
        <v>4.3</v>
      </c>
      <c r="AG51" s="25">
        <f t="shared" si="9"/>
        <v>3.7</v>
      </c>
      <c r="AH51" s="40">
        <f t="shared" si="12"/>
        <v>1.9</v>
      </c>
      <c r="AI51" s="47" t="str">
        <f t="shared" si="5"/>
        <v>Очень низкий</v>
      </c>
      <c r="AJ51" s="57">
        <f t="shared" si="10"/>
        <v>83</v>
      </c>
      <c r="AK51" s="58">
        <f>VLOOKUP($C51,'Индекс надежности данных'!$A$2:$H$84,8,FALSE)</f>
        <v>4.7</v>
      </c>
      <c r="AL51" s="59">
        <f>'Издержки и отсутсв индик скрыт'!BK49</f>
        <v>1</v>
      </c>
      <c r="AM51" s="60">
        <f t="shared" si="11"/>
        <v>1.8518518518518517E-2</v>
      </c>
      <c r="AN51" s="61">
        <f>'Дата индикатора скрыт2'!BI50</f>
        <v>0.78947368421052633</v>
      </c>
      <c r="AO51" s="61">
        <f>'Географич. уровень индикатора'!BP52</f>
        <v>1.4</v>
      </c>
    </row>
    <row r="52" spans="1:41" ht="15.75" x14ac:dyDescent="0.25">
      <c r="A52" s="121" t="s">
        <v>325</v>
      </c>
      <c r="B52" s="131" t="s">
        <v>287</v>
      </c>
      <c r="C52" s="103" t="s">
        <v>98</v>
      </c>
      <c r="D52" s="39">
        <f>'Опасность&amp;Подверженность'!AF51</f>
        <v>0.1</v>
      </c>
      <c r="E52" s="38">
        <f>'Опасность&amp;Подверженность'!AG51</f>
        <v>5.3</v>
      </c>
      <c r="F52" s="38">
        <f>'Опасность&amp;Подверженность'!AH51</f>
        <v>0</v>
      </c>
      <c r="G52" s="38">
        <f>'Опасность&amp;Подверженность'!AJ51</f>
        <v>3</v>
      </c>
      <c r="H52" s="24">
        <f>'Опасность&amp;Подверженность'!AK51</f>
        <v>2.4</v>
      </c>
      <c r="I52" s="38">
        <f>'Опасность&amp;Подверженность'!AN51</f>
        <v>0.4</v>
      </c>
      <c r="J52" s="38">
        <f>'Опасность&amp;Подверженность'!AQ51</f>
        <v>0</v>
      </c>
      <c r="K52" s="24">
        <f>'Опасность&amp;Подверженность'!AR51</f>
        <v>0.2</v>
      </c>
      <c r="L52" s="25">
        <f t="shared" si="7"/>
        <v>1.4</v>
      </c>
      <c r="M52" s="36">
        <f>Уязвимость!G51</f>
        <v>4.7</v>
      </c>
      <c r="N52" s="36">
        <f>Уязвимость!K51</f>
        <v>3.3</v>
      </c>
      <c r="O52" s="36">
        <f>Уязвимость!Q51</f>
        <v>0.2</v>
      </c>
      <c r="P52" s="24">
        <f>Уязвимость!R51</f>
        <v>3.2</v>
      </c>
      <c r="Q52" s="36">
        <f>Уязвимость!V51</f>
        <v>0.6</v>
      </c>
      <c r="R52" s="36">
        <f>Уязвимость!AB51</f>
        <v>2.8</v>
      </c>
      <c r="S52" s="36">
        <f>Уязвимость!AD51</f>
        <v>0.3</v>
      </c>
      <c r="T52" s="36">
        <f>Уязвимость!AF51</f>
        <v>0</v>
      </c>
      <c r="U52" s="36">
        <f>Уязвимость!AK51</f>
        <v>0.4</v>
      </c>
      <c r="V52" s="24">
        <f>Уязвимость!AL51</f>
        <v>1.1000000000000001</v>
      </c>
      <c r="W52" s="25">
        <f t="shared" si="8"/>
        <v>2.2000000000000002</v>
      </c>
      <c r="X52" s="35">
        <f>'Отсутствие потенциала'!E51</f>
        <v>4.8</v>
      </c>
      <c r="Y52" s="35">
        <f>'Отсутствие потенциала'!H51</f>
        <v>2.4</v>
      </c>
      <c r="Z52" s="35">
        <f>'Отсутствие потенциала'!N51</f>
        <v>7.2</v>
      </c>
      <c r="AA52" s="35">
        <f>'Отсутствие потенциала'!S51</f>
        <v>1.9</v>
      </c>
      <c r="AB52" s="24">
        <f>'Отсутствие потенциала'!T51</f>
        <v>4.0999999999999996</v>
      </c>
      <c r="AC52" s="35">
        <f>'Отсутствие потенциала'!W51</f>
        <v>2.1</v>
      </c>
      <c r="AD52" s="35">
        <f>'Отсутствие потенциала'!AB51</f>
        <v>3.8</v>
      </c>
      <c r="AE52" s="35">
        <f>'Отсутствие потенциала'!AF51</f>
        <v>5.8</v>
      </c>
      <c r="AF52" s="24">
        <f>'Отсутствие потенциала'!AG51</f>
        <v>3.9</v>
      </c>
      <c r="AG52" s="25">
        <f t="shared" si="9"/>
        <v>4</v>
      </c>
      <c r="AH52" s="40">
        <f t="shared" si="12"/>
        <v>2.2999999999999998</v>
      </c>
      <c r="AI52" s="47" t="str">
        <f t="shared" si="5"/>
        <v>Очень низкий</v>
      </c>
      <c r="AJ52" s="57">
        <f t="shared" si="10"/>
        <v>76</v>
      </c>
      <c r="AK52" s="58">
        <f>VLOOKUP($C52,'Индекс надежности данных'!$A$2:$H$84,8,FALSE)</f>
        <v>4.7</v>
      </c>
      <c r="AL52" s="59">
        <f>'Издержки и отсутсв индик скрыт'!BK50</f>
        <v>1</v>
      </c>
      <c r="AM52" s="60">
        <f t="shared" si="11"/>
        <v>1.8518518518518517E-2</v>
      </c>
      <c r="AN52" s="61">
        <f>'Дата индикатора скрыт2'!BI51</f>
        <v>0.78947368421052633</v>
      </c>
      <c r="AO52" s="61">
        <f>'Географич. уровень индикатора'!BP53</f>
        <v>1.4</v>
      </c>
    </row>
    <row r="53" spans="1:41" ht="15.75" x14ac:dyDescent="0.25">
      <c r="A53" s="121" t="s">
        <v>325</v>
      </c>
      <c r="B53" s="131" t="s">
        <v>288</v>
      </c>
      <c r="C53" s="103" t="s">
        <v>99</v>
      </c>
      <c r="D53" s="39">
        <f>'Опасность&amp;Подверженность'!AF52</f>
        <v>0.1</v>
      </c>
      <c r="E53" s="38">
        <f>'Опасность&amp;Подверженность'!AG52</f>
        <v>8.5</v>
      </c>
      <c r="F53" s="38">
        <f>'Опасность&amp;Подверженность'!AH52</f>
        <v>0</v>
      </c>
      <c r="G53" s="38">
        <f>'Опасность&amp;Подверженность'!AJ52</f>
        <v>1</v>
      </c>
      <c r="H53" s="24">
        <f>'Опасность&amp;Подверженность'!AK52</f>
        <v>3.6</v>
      </c>
      <c r="I53" s="38">
        <f>'Опасность&amp;Подверженность'!AN52</f>
        <v>0.4</v>
      </c>
      <c r="J53" s="38">
        <f>'Опасность&amp;Подверженность'!AQ52</f>
        <v>0</v>
      </c>
      <c r="K53" s="24">
        <f>'Опасность&amp;Подверженность'!AR52</f>
        <v>0.2</v>
      </c>
      <c r="L53" s="25">
        <f t="shared" si="7"/>
        <v>2.1</v>
      </c>
      <c r="M53" s="36">
        <f>Уязвимость!G52</f>
        <v>5.2</v>
      </c>
      <c r="N53" s="36">
        <f>Уязвимость!K52</f>
        <v>2.5</v>
      </c>
      <c r="O53" s="36">
        <f>Уязвимость!Q52</f>
        <v>0.2</v>
      </c>
      <c r="P53" s="24">
        <f>Уязвимость!R52</f>
        <v>3.3</v>
      </c>
      <c r="Q53" s="36">
        <f>Уязвимость!V52</f>
        <v>0.6</v>
      </c>
      <c r="R53" s="36">
        <f>Уязвимость!AB52</f>
        <v>4.9000000000000004</v>
      </c>
      <c r="S53" s="36">
        <f>Уязвимость!AD52</f>
        <v>0.3</v>
      </c>
      <c r="T53" s="36">
        <f>Уязвимость!AF52</f>
        <v>0</v>
      </c>
      <c r="U53" s="36">
        <f>Уязвимость!AK52</f>
        <v>0.4</v>
      </c>
      <c r="V53" s="24">
        <f>Уязвимость!AL52</f>
        <v>1.8</v>
      </c>
      <c r="W53" s="25">
        <f t="shared" si="8"/>
        <v>2.6</v>
      </c>
      <c r="X53" s="35">
        <f>'Отсутствие потенциала'!E52</f>
        <v>4.8</v>
      </c>
      <c r="Y53" s="35">
        <f>'Отсутствие потенциала'!H52</f>
        <v>3.2</v>
      </c>
      <c r="Z53" s="35">
        <f>'Отсутствие потенциала'!N52</f>
        <v>7.7</v>
      </c>
      <c r="AA53" s="35">
        <f>'Отсутствие потенциала'!S52</f>
        <v>1.9</v>
      </c>
      <c r="AB53" s="24">
        <f>'Отсутствие потенциала'!T52</f>
        <v>4.4000000000000004</v>
      </c>
      <c r="AC53" s="35">
        <f>'Отсутствие потенциала'!W52</f>
        <v>2.5</v>
      </c>
      <c r="AD53" s="35">
        <f>'Отсутствие потенциала'!AB52</f>
        <v>4</v>
      </c>
      <c r="AE53" s="35">
        <f>'Отсутствие потенциала'!AF52</f>
        <v>4.5999999999999996</v>
      </c>
      <c r="AF53" s="24">
        <f>'Отсутствие потенциала'!AG52</f>
        <v>3.7</v>
      </c>
      <c r="AG53" s="25">
        <f t="shared" si="9"/>
        <v>4.0999999999999996</v>
      </c>
      <c r="AH53" s="40">
        <f t="shared" si="12"/>
        <v>2.8</v>
      </c>
      <c r="AI53" s="47" t="str">
        <f t="shared" si="5"/>
        <v>Очень низкий</v>
      </c>
      <c r="AJ53" s="57">
        <f t="shared" si="10"/>
        <v>70</v>
      </c>
      <c r="AK53" s="58">
        <f>VLOOKUP($C53,'Индекс надежности данных'!$A$2:$H$84,8,FALSE)</f>
        <v>4.7</v>
      </c>
      <c r="AL53" s="59">
        <f>'Издержки и отсутсв индик скрыт'!BK51</f>
        <v>1</v>
      </c>
      <c r="AM53" s="60">
        <f t="shared" si="11"/>
        <v>1.8518518518518517E-2</v>
      </c>
      <c r="AN53" s="61">
        <f>'Дата индикатора скрыт2'!BI52</f>
        <v>0.78947368421052633</v>
      </c>
      <c r="AO53" s="61">
        <f>'Географич. уровень индикатора'!BP54</f>
        <v>1.4</v>
      </c>
    </row>
    <row r="54" spans="1:41" ht="15.75" x14ac:dyDescent="0.25">
      <c r="A54" s="121" t="s">
        <v>325</v>
      </c>
      <c r="B54" s="132" t="s">
        <v>289</v>
      </c>
      <c r="C54" s="103" t="s">
        <v>100</v>
      </c>
      <c r="D54" s="39">
        <f>'Опасность&amp;Подверженность'!AF53</f>
        <v>0.1</v>
      </c>
      <c r="E54" s="38">
        <f>'Опасность&amp;Подверженность'!AG53</f>
        <v>2.1</v>
      </c>
      <c r="F54" s="38">
        <f>'Опасность&amp;Подверженность'!AH53</f>
        <v>0</v>
      </c>
      <c r="G54" s="38">
        <f>'Опасность&amp;Подверженность'!AJ53</f>
        <v>6</v>
      </c>
      <c r="H54" s="24">
        <f>'Опасность&amp;Подверженность'!AK53</f>
        <v>2.4</v>
      </c>
      <c r="I54" s="38">
        <f>'Опасность&amp;Подверженность'!AN53</f>
        <v>0.4</v>
      </c>
      <c r="J54" s="38">
        <f>'Опасность&amp;Подверженность'!AQ53</f>
        <v>0</v>
      </c>
      <c r="K54" s="24">
        <f>'Опасность&amp;Подверженность'!AR53</f>
        <v>0.2</v>
      </c>
      <c r="L54" s="25">
        <f t="shared" si="7"/>
        <v>1.4</v>
      </c>
      <c r="M54" s="36">
        <f>Уязвимость!G53</f>
        <v>3.8</v>
      </c>
      <c r="N54" s="36">
        <f>Уязвимость!K53</f>
        <v>2.1</v>
      </c>
      <c r="O54" s="36">
        <f>Уязвимость!Q53</f>
        <v>0.2</v>
      </c>
      <c r="P54" s="24">
        <f>Уязвимость!R53</f>
        <v>2.5</v>
      </c>
      <c r="Q54" s="36">
        <f>Уязвимость!V53</f>
        <v>0.6</v>
      </c>
      <c r="R54" s="36">
        <f>Уязвимость!AB53</f>
        <v>4.7</v>
      </c>
      <c r="S54" s="36">
        <f>Уязвимость!AD53</f>
        <v>0.6</v>
      </c>
      <c r="T54" s="36">
        <f>Уязвимость!AF53</f>
        <v>0</v>
      </c>
      <c r="U54" s="36">
        <f>Уязвимость!AK53</f>
        <v>0.4</v>
      </c>
      <c r="V54" s="24">
        <f>Уязвимость!AL53</f>
        <v>1.8</v>
      </c>
      <c r="W54" s="25">
        <f t="shared" si="8"/>
        <v>2.2000000000000002</v>
      </c>
      <c r="X54" s="35">
        <f>'Отсутствие потенциала'!E53</f>
        <v>4.8</v>
      </c>
      <c r="Y54" s="35">
        <f>'Отсутствие потенциала'!H53</f>
        <v>0.7</v>
      </c>
      <c r="Z54" s="35">
        <f>'Отсутствие потенциала'!N53</f>
        <v>5.8</v>
      </c>
      <c r="AA54" s="35">
        <f>'Отсутствие потенциала'!S53</f>
        <v>1.9</v>
      </c>
      <c r="AB54" s="24">
        <f>'Отсутствие потенциала'!T53</f>
        <v>3.3</v>
      </c>
      <c r="AC54" s="35">
        <f>'Отсутствие потенциала'!W53</f>
        <v>2.2999999999999998</v>
      </c>
      <c r="AD54" s="35">
        <f>'Отсутствие потенциала'!AB53</f>
        <v>4</v>
      </c>
      <c r="AE54" s="35">
        <f>'Отсутствие потенциала'!AF53</f>
        <v>4.5999999999999996</v>
      </c>
      <c r="AF54" s="24">
        <f>'Отсутствие потенциала'!AG53</f>
        <v>3.6</v>
      </c>
      <c r="AG54" s="25">
        <f t="shared" si="9"/>
        <v>3.5</v>
      </c>
      <c r="AH54" s="40">
        <f t="shared" si="12"/>
        <v>2.2000000000000002</v>
      </c>
      <c r="AI54" s="47" t="str">
        <f t="shared" si="5"/>
        <v>Очень низкий</v>
      </c>
      <c r="AJ54" s="57">
        <f t="shared" si="10"/>
        <v>80</v>
      </c>
      <c r="AK54" s="58">
        <f>VLOOKUP($C54,'Индекс надежности данных'!$A$2:$H$84,8,FALSE)</f>
        <v>4.7</v>
      </c>
      <c r="AL54" s="59">
        <f>'Издержки и отсутсв индик скрыт'!BK52</f>
        <v>1</v>
      </c>
      <c r="AM54" s="60">
        <f t="shared" si="11"/>
        <v>1.8518518518518517E-2</v>
      </c>
      <c r="AN54" s="61">
        <f>'Дата индикатора скрыт2'!BI53</f>
        <v>0.78947368421052633</v>
      </c>
      <c r="AO54" s="61">
        <f>'Географич. уровень индикатора'!BP55</f>
        <v>1.4</v>
      </c>
    </row>
    <row r="55" spans="1:41" ht="15.75" x14ac:dyDescent="0.25">
      <c r="A55" s="121" t="s">
        <v>325</v>
      </c>
      <c r="B55" s="132" t="s">
        <v>290</v>
      </c>
      <c r="C55" s="103" t="s">
        <v>101</v>
      </c>
      <c r="D55" s="39">
        <f>'Опасность&amp;Подверженность'!AF54</f>
        <v>0.1</v>
      </c>
      <c r="E55" s="38">
        <f>'Опасность&amp;Подверженность'!AG54</f>
        <v>5.0999999999999996</v>
      </c>
      <c r="F55" s="38">
        <f>'Опасность&amp;Подверженность'!AH54</f>
        <v>0</v>
      </c>
      <c r="G55" s="38">
        <f>'Опасность&amp;Подверженность'!AJ54</f>
        <v>2</v>
      </c>
      <c r="H55" s="24">
        <f>'Опасность&amp;Подверженность'!AK54</f>
        <v>2.1</v>
      </c>
      <c r="I55" s="38">
        <f>'Опасность&amp;Подверженность'!AN54</f>
        <v>0.4</v>
      </c>
      <c r="J55" s="38">
        <f>'Опасность&amp;Подверженность'!AQ54</f>
        <v>0</v>
      </c>
      <c r="K55" s="24">
        <f>'Опасность&amp;Подверженность'!AR54</f>
        <v>0.2</v>
      </c>
      <c r="L55" s="25">
        <f t="shared" si="7"/>
        <v>1.2</v>
      </c>
      <c r="M55" s="36">
        <f>Уязвимость!G54</f>
        <v>5.4</v>
      </c>
      <c r="N55" s="36">
        <f>Уязвимость!K54</f>
        <v>3.5</v>
      </c>
      <c r="O55" s="36">
        <f>Уязвимость!Q54</f>
        <v>0.2</v>
      </c>
      <c r="P55" s="24">
        <f>Уязвимость!R54</f>
        <v>3.6</v>
      </c>
      <c r="Q55" s="36">
        <f>Уязвимость!V54</f>
        <v>0.6</v>
      </c>
      <c r="R55" s="36">
        <f>Уязвимость!AB54</f>
        <v>3.6</v>
      </c>
      <c r="S55" s="36">
        <f>Уязвимость!AD54</f>
        <v>0.3</v>
      </c>
      <c r="T55" s="36">
        <f>Уязвимость!AF54</f>
        <v>0</v>
      </c>
      <c r="U55" s="36">
        <f>Уязвимость!AK54</f>
        <v>0.4</v>
      </c>
      <c r="V55" s="24">
        <f>Уязвимость!AL54</f>
        <v>1.3</v>
      </c>
      <c r="W55" s="25">
        <f t="shared" si="8"/>
        <v>2.5</v>
      </c>
      <c r="X55" s="35">
        <f>'Отсутствие потенциала'!E54</f>
        <v>4.8</v>
      </c>
      <c r="Y55" s="35">
        <f>'Отсутствие потенциала'!H54</f>
        <v>2.9</v>
      </c>
      <c r="Z55" s="35">
        <f>'Отсутствие потенциала'!N54</f>
        <v>6.4</v>
      </c>
      <c r="AA55" s="35">
        <f>'Отсутствие потенциала'!S54</f>
        <v>1.9</v>
      </c>
      <c r="AB55" s="24">
        <f>'Отсутствие потенциала'!T54</f>
        <v>4</v>
      </c>
      <c r="AC55" s="35">
        <f>'Отсутствие потенциала'!W54</f>
        <v>2.5</v>
      </c>
      <c r="AD55" s="35">
        <f>'Отсутствие потенциала'!AB54</f>
        <v>3.5</v>
      </c>
      <c r="AE55" s="35">
        <f>'Отсутствие потенциала'!AF54</f>
        <v>4.3</v>
      </c>
      <c r="AF55" s="24">
        <f>'Отсутствие потенциала'!AG54</f>
        <v>3.4</v>
      </c>
      <c r="AG55" s="25">
        <f t="shared" si="9"/>
        <v>3.7</v>
      </c>
      <c r="AH55" s="40">
        <f t="shared" si="12"/>
        <v>2.2000000000000002</v>
      </c>
      <c r="AI55" s="47" t="str">
        <f t="shared" si="5"/>
        <v>Очень низкий</v>
      </c>
      <c r="AJ55" s="57">
        <f t="shared" si="10"/>
        <v>80</v>
      </c>
      <c r="AK55" s="58">
        <f>VLOOKUP($C55,'Индекс надежности данных'!$A$2:$H$84,8,FALSE)</f>
        <v>4.7</v>
      </c>
      <c r="AL55" s="59">
        <f>'Издержки и отсутсв индик скрыт'!BK53</f>
        <v>1</v>
      </c>
      <c r="AM55" s="60">
        <f t="shared" si="11"/>
        <v>1.8518518518518517E-2</v>
      </c>
      <c r="AN55" s="61">
        <f>'Дата индикатора скрыт2'!BI54</f>
        <v>0.78947368421052633</v>
      </c>
      <c r="AO55" s="61">
        <f>'Географич. уровень индикатора'!BP56</f>
        <v>1.4</v>
      </c>
    </row>
    <row r="56" spans="1:41" ht="15.75" x14ac:dyDescent="0.25">
      <c r="A56" s="121" t="s">
        <v>325</v>
      </c>
      <c r="B56" s="132" t="s">
        <v>291</v>
      </c>
      <c r="C56" s="103" t="s">
        <v>93</v>
      </c>
      <c r="D56" s="39">
        <f>'Опасность&amp;Подверженность'!AF55</f>
        <v>0.1</v>
      </c>
      <c r="E56" s="38">
        <f>'Опасность&amp;Подверженность'!AG55</f>
        <v>7.9</v>
      </c>
      <c r="F56" s="38">
        <f>'Опасность&amp;Подверженность'!AH55</f>
        <v>0</v>
      </c>
      <c r="G56" s="38" t="str">
        <f>'Опасность&amp;Подверженность'!AJ55</f>
        <v>x</v>
      </c>
      <c r="H56" s="24">
        <f>'Опасность&amp;Подверженность'!AK55</f>
        <v>3.8</v>
      </c>
      <c r="I56" s="38">
        <f>'Опасность&amp;Подверженность'!AN55</f>
        <v>0.4</v>
      </c>
      <c r="J56" s="38">
        <f>'Опасность&amp;Подверженность'!AQ55</f>
        <v>3.6</v>
      </c>
      <c r="K56" s="24">
        <f>'Опасность&amp;Подверженность'!AR55</f>
        <v>3.6</v>
      </c>
      <c r="L56" s="25">
        <f t="shared" si="7"/>
        <v>3.7</v>
      </c>
      <c r="M56" s="36">
        <f>Уязвимость!G55</f>
        <v>0.9</v>
      </c>
      <c r="N56" s="36">
        <f>Уязвимость!K55</f>
        <v>2.2000000000000002</v>
      </c>
      <c r="O56" s="36">
        <f>Уязвимость!Q55</f>
        <v>0.2</v>
      </c>
      <c r="P56" s="24">
        <f>Уязвимость!R55</f>
        <v>1.1000000000000001</v>
      </c>
      <c r="Q56" s="36">
        <f>Уязвимость!V55</f>
        <v>0.6</v>
      </c>
      <c r="R56" s="36">
        <f>Уязвимость!AB55</f>
        <v>3.8</v>
      </c>
      <c r="S56" s="36">
        <f>Уязвимость!AD55</f>
        <v>0.4</v>
      </c>
      <c r="T56" s="36">
        <f>Уязвимость!AF55</f>
        <v>0</v>
      </c>
      <c r="U56" s="36">
        <f>Уязвимость!AK55</f>
        <v>0.4</v>
      </c>
      <c r="V56" s="24">
        <f>Уязвимость!AL55</f>
        <v>1.4</v>
      </c>
      <c r="W56" s="25">
        <f t="shared" si="8"/>
        <v>1.3</v>
      </c>
      <c r="X56" s="35">
        <f>'Отсутствие потенциала'!E55</f>
        <v>4.8</v>
      </c>
      <c r="Y56" s="35">
        <f>'Отсутствие потенциала'!H55</f>
        <v>0.7</v>
      </c>
      <c r="Z56" s="35">
        <f>'Отсутствие потенциала'!N55</f>
        <v>7.2</v>
      </c>
      <c r="AA56" s="35">
        <f>'Отсутствие потенциала'!S55</f>
        <v>1.9</v>
      </c>
      <c r="AB56" s="24">
        <f>'Отсутствие потенциала'!T55</f>
        <v>3.7</v>
      </c>
      <c r="AC56" s="35">
        <f>'Отсутствие потенциала'!W55</f>
        <v>2</v>
      </c>
      <c r="AD56" s="35">
        <f>'Отсутствие потенциала'!AB55</f>
        <v>0.7</v>
      </c>
      <c r="AE56" s="35">
        <f>'Отсутствие потенциала'!AF55</f>
        <v>4.5</v>
      </c>
      <c r="AF56" s="24">
        <f>'Отсутствие потенциала'!AG55</f>
        <v>2.4</v>
      </c>
      <c r="AG56" s="25">
        <f t="shared" si="9"/>
        <v>3.1</v>
      </c>
      <c r="AH56" s="40">
        <f t="shared" si="12"/>
        <v>2.5</v>
      </c>
      <c r="AI56" s="47" t="str">
        <f t="shared" si="5"/>
        <v>Очень низкий</v>
      </c>
      <c r="AJ56" s="57">
        <f t="shared" si="10"/>
        <v>74</v>
      </c>
      <c r="AK56" s="58">
        <f>VLOOKUP($C56,'Индекс надежности данных'!$A$2:$H$84,8,FALSE)</f>
        <v>5</v>
      </c>
      <c r="AL56" s="59">
        <f>'Издержки и отсутсв индик скрыт'!BK54</f>
        <v>2</v>
      </c>
      <c r="AM56" s="60">
        <f t="shared" si="11"/>
        <v>3.7037037037037035E-2</v>
      </c>
      <c r="AN56" s="61">
        <f>'Дата индикатора скрыт2'!BI55</f>
        <v>0.78947368421052633</v>
      </c>
      <c r="AO56" s="61">
        <f>'Географич. уровень индикатора'!BP57</f>
        <v>1.4</v>
      </c>
    </row>
    <row r="57" spans="1:41" ht="15.75" x14ac:dyDescent="0.25">
      <c r="A57" s="121" t="s">
        <v>325</v>
      </c>
      <c r="B57" s="132" t="s">
        <v>292</v>
      </c>
      <c r="C57" s="103" t="s">
        <v>102</v>
      </c>
      <c r="D57" s="39">
        <f>'Опасность&amp;Подверженность'!AF56</f>
        <v>0.1</v>
      </c>
      <c r="E57" s="38">
        <f>'Опасность&amp;Подверженность'!AG56</f>
        <v>5</v>
      </c>
      <c r="F57" s="38">
        <f>'Опасность&amp;Подверженность'!AH56</f>
        <v>0</v>
      </c>
      <c r="G57" s="38">
        <f>'Опасность&amp;Подверженность'!AJ56</f>
        <v>6</v>
      </c>
      <c r="H57" s="24">
        <f>'Опасность&amp;Подверженность'!AK56</f>
        <v>3.2</v>
      </c>
      <c r="I57" s="38">
        <f>'Опасность&amp;Подверженность'!AN56</f>
        <v>0.4</v>
      </c>
      <c r="J57" s="38">
        <f>'Опасность&amp;Подверженность'!AQ56</f>
        <v>0</v>
      </c>
      <c r="K57" s="24">
        <f>'Опасность&amp;Подверженность'!AR56</f>
        <v>0.2</v>
      </c>
      <c r="L57" s="25">
        <f t="shared" si="7"/>
        <v>1.8</v>
      </c>
      <c r="M57" s="36">
        <f>Уязвимость!G56</f>
        <v>2.2000000000000002</v>
      </c>
      <c r="N57" s="36">
        <f>Уязвимость!K56</f>
        <v>3</v>
      </c>
      <c r="O57" s="36">
        <f>Уязвимость!Q56</f>
        <v>0.2</v>
      </c>
      <c r="P57" s="24">
        <f>Уязвимость!R56</f>
        <v>1.9</v>
      </c>
      <c r="Q57" s="36">
        <f>Уязвимость!V56</f>
        <v>0.6</v>
      </c>
      <c r="R57" s="36">
        <f>Уязвимость!AB56</f>
        <v>3.1</v>
      </c>
      <c r="S57" s="36">
        <f>Уязвимость!AD56</f>
        <v>0.3</v>
      </c>
      <c r="T57" s="36">
        <f>Уязвимость!AF56</f>
        <v>0</v>
      </c>
      <c r="U57" s="36">
        <f>Уязвимость!AK56</f>
        <v>0.4</v>
      </c>
      <c r="V57" s="24">
        <f>Уязвимость!AL56</f>
        <v>1.2</v>
      </c>
      <c r="W57" s="25">
        <f t="shared" si="8"/>
        <v>1.6</v>
      </c>
      <c r="X57" s="35">
        <f>'Отсутствие потенциала'!E56</f>
        <v>4.8</v>
      </c>
      <c r="Y57" s="35">
        <f>'Отсутствие потенциала'!H56</f>
        <v>0.8</v>
      </c>
      <c r="Z57" s="35">
        <f>'Отсутствие потенциала'!N56</f>
        <v>5.3</v>
      </c>
      <c r="AA57" s="35">
        <f>'Отсутствие потенциала'!S56</f>
        <v>1.9</v>
      </c>
      <c r="AB57" s="24">
        <f>'Отсутствие потенциала'!T56</f>
        <v>3.2</v>
      </c>
      <c r="AC57" s="35">
        <f>'Отсутствие потенциала'!W56</f>
        <v>2.2000000000000002</v>
      </c>
      <c r="AD57" s="35">
        <f>'Отсутствие потенциала'!AB56</f>
        <v>3.7</v>
      </c>
      <c r="AE57" s="35">
        <f>'Отсутствие потенциала'!AF56</f>
        <v>4.3</v>
      </c>
      <c r="AF57" s="24">
        <f>'Отсутствие потенциала'!AG56</f>
        <v>3.4</v>
      </c>
      <c r="AG57" s="25">
        <f t="shared" si="9"/>
        <v>3.3</v>
      </c>
      <c r="AH57" s="40">
        <f t="shared" si="12"/>
        <v>2.1</v>
      </c>
      <c r="AI57" s="47" t="str">
        <f t="shared" si="5"/>
        <v>Очень низкий</v>
      </c>
      <c r="AJ57" s="57">
        <f t="shared" si="10"/>
        <v>82</v>
      </c>
      <c r="AK57" s="58">
        <f>VLOOKUP($C57,'Индекс надежности данных'!$A$2:$H$84,8,FALSE)</f>
        <v>4.7</v>
      </c>
      <c r="AL57" s="59">
        <f>'Издержки и отсутсв индик скрыт'!BK55</f>
        <v>1</v>
      </c>
      <c r="AM57" s="60">
        <f t="shared" si="11"/>
        <v>1.8518518518518517E-2</v>
      </c>
      <c r="AN57" s="61">
        <f>'Дата индикатора скрыт2'!BI56</f>
        <v>0.78947368421052633</v>
      </c>
      <c r="AO57" s="61">
        <f>'Географич. уровень индикатора'!BP58</f>
        <v>1.4</v>
      </c>
    </row>
    <row r="58" spans="1:41" ht="15.75" x14ac:dyDescent="0.25">
      <c r="A58" s="121" t="s">
        <v>325</v>
      </c>
      <c r="B58" s="132" t="s">
        <v>293</v>
      </c>
      <c r="C58" s="103" t="s">
        <v>174</v>
      </c>
      <c r="D58" s="39">
        <f>'Опасность&amp;Подверженность'!AF57</f>
        <v>6.3</v>
      </c>
      <c r="E58" s="38">
        <f>'Опасность&amp;Подверженность'!AG57</f>
        <v>1.9</v>
      </c>
      <c r="F58" s="38">
        <f>'Опасность&amp;Подверженность'!AH57</f>
        <v>0</v>
      </c>
      <c r="G58" s="38" t="str">
        <f>'Опасность&amp;Подверженность'!AJ57</f>
        <v>x</v>
      </c>
      <c r="H58" s="24">
        <f>'Опасность&amp;Подверженность'!AK57</f>
        <v>3.2</v>
      </c>
      <c r="I58" s="38">
        <f>'Опасность&amp;Подверженность'!AN57</f>
        <v>0.4</v>
      </c>
      <c r="J58" s="38">
        <f>'Опасность&amp;Подверженность'!AQ57</f>
        <v>0</v>
      </c>
      <c r="K58" s="24">
        <f>'Опасность&amp;Подверженность'!AR57</f>
        <v>0.2</v>
      </c>
      <c r="L58" s="25">
        <f t="shared" si="7"/>
        <v>1.8</v>
      </c>
      <c r="M58" s="36">
        <f>Уязвимость!G57</f>
        <v>3.7</v>
      </c>
      <c r="N58" s="36">
        <f>Уязвимость!K57</f>
        <v>2.1</v>
      </c>
      <c r="O58" s="36">
        <f>Уязвимость!Q57</f>
        <v>0.2</v>
      </c>
      <c r="P58" s="24">
        <f>Уязвимость!R57</f>
        <v>2.4</v>
      </c>
      <c r="Q58" s="36">
        <f>Уязвимость!V57</f>
        <v>0.1</v>
      </c>
      <c r="R58" s="36">
        <f>Уязвимость!AB57</f>
        <v>3</v>
      </c>
      <c r="S58" s="36">
        <f>Уязвимость!AD57</f>
        <v>0.7</v>
      </c>
      <c r="T58" s="36">
        <f>Уязвимость!AF57</f>
        <v>0</v>
      </c>
      <c r="U58" s="36">
        <f>Уязвимость!AK57</f>
        <v>0.4</v>
      </c>
      <c r="V58" s="24">
        <f>Уязвимость!AL57</f>
        <v>1.1000000000000001</v>
      </c>
      <c r="W58" s="25">
        <f t="shared" si="8"/>
        <v>1.8</v>
      </c>
      <c r="X58" s="35">
        <f>'Отсутствие потенциала'!E57</f>
        <v>4.8</v>
      </c>
      <c r="Y58" s="35">
        <f>'Отсутствие потенциала'!H57</f>
        <v>3.5</v>
      </c>
      <c r="Z58" s="35">
        <f>'Отсутствие потенциала'!N57</f>
        <v>7.8</v>
      </c>
      <c r="AA58" s="35">
        <f>'Отсутствие потенциала'!S57</f>
        <v>1.9</v>
      </c>
      <c r="AB58" s="24">
        <f>'Отсутствие потенциала'!T57</f>
        <v>4.5</v>
      </c>
      <c r="AC58" s="35">
        <f>'Отсутствие потенциала'!W57</f>
        <v>2.4</v>
      </c>
      <c r="AD58" s="35">
        <f>'Отсутствие потенциала'!AB57</f>
        <v>0.7</v>
      </c>
      <c r="AE58" s="35">
        <f>'Отсутствие потенциала'!AF57</f>
        <v>4.7</v>
      </c>
      <c r="AF58" s="24">
        <f>'Отсутствие потенциала'!AG57</f>
        <v>2.6</v>
      </c>
      <c r="AG58" s="25">
        <f t="shared" si="9"/>
        <v>3.6</v>
      </c>
      <c r="AH58" s="40">
        <f t="shared" si="12"/>
        <v>2.2999999999999998</v>
      </c>
      <c r="AI58" s="47" t="str">
        <f t="shared" si="5"/>
        <v>Очень низкий</v>
      </c>
      <c r="AJ58" s="57">
        <f t="shared" si="10"/>
        <v>76</v>
      </c>
      <c r="AK58" s="58">
        <f>VLOOKUP($C58,'Индекс надежности данных'!$A$2:$H$84,8,FALSE)</f>
        <v>6.1</v>
      </c>
      <c r="AL58" s="59">
        <f>'Издержки и отсутсв индик скрыт'!BK56</f>
        <v>5</v>
      </c>
      <c r="AM58" s="60">
        <f t="shared" si="11"/>
        <v>9.2592592592592587E-2</v>
      </c>
      <c r="AN58" s="61">
        <f>'Дата индикатора скрыт2'!BI57</f>
        <v>0.8035714285714286</v>
      </c>
      <c r="AO58" s="61">
        <f>'Географич. уровень индикатора'!BP59</f>
        <v>1.32</v>
      </c>
    </row>
    <row r="59" spans="1:41" ht="15.75" x14ac:dyDescent="0.25">
      <c r="A59" s="121" t="s">
        <v>325</v>
      </c>
      <c r="B59" s="132" t="s">
        <v>294</v>
      </c>
      <c r="C59" s="103" t="s">
        <v>103</v>
      </c>
      <c r="D59" s="39">
        <f>'Опасность&amp;Подверженность'!AF58</f>
        <v>5.3</v>
      </c>
      <c r="E59" s="38">
        <f>'Опасность&amp;Подверженность'!AG58</f>
        <v>7.4</v>
      </c>
      <c r="F59" s="38">
        <f>'Опасность&amp;Подверженность'!AH58</f>
        <v>3.2</v>
      </c>
      <c r="G59" s="38">
        <f>'Опасность&amp;Подверженность'!AJ58</f>
        <v>7</v>
      </c>
      <c r="H59" s="24">
        <f>'Опасность&amp;Подверженность'!AK58</f>
        <v>6</v>
      </c>
      <c r="I59" s="38">
        <f>'Опасность&amp;Подверженность'!AN58</f>
        <v>0.4</v>
      </c>
      <c r="J59" s="38">
        <f>'Опасность&amp;Подверженность'!AQ58</f>
        <v>0</v>
      </c>
      <c r="K59" s="24">
        <f>'Опасность&amp;Подверженность'!AR58</f>
        <v>0.2</v>
      </c>
      <c r="L59" s="25">
        <f t="shared" si="7"/>
        <v>3.6</v>
      </c>
      <c r="M59" s="36">
        <f>Уязвимость!G58</f>
        <v>5.6</v>
      </c>
      <c r="N59" s="36">
        <f>Уязвимость!K58</f>
        <v>2.1</v>
      </c>
      <c r="O59" s="36">
        <f>Уязвимость!Q58</f>
        <v>0.2</v>
      </c>
      <c r="P59" s="24">
        <f>Уязвимость!R58</f>
        <v>3.4</v>
      </c>
      <c r="Q59" s="36">
        <f>Уязвимость!V58</f>
        <v>0.6</v>
      </c>
      <c r="R59" s="36">
        <f>Уязвимость!AB58</f>
        <v>2.7</v>
      </c>
      <c r="S59" s="36">
        <f>Уязвимость!AD58</f>
        <v>0.7</v>
      </c>
      <c r="T59" s="36">
        <f>Уязвимость!AF58</f>
        <v>3.2</v>
      </c>
      <c r="U59" s="36">
        <f>Уязвимость!AK58</f>
        <v>0.4</v>
      </c>
      <c r="V59" s="24">
        <f>Уязвимость!AL58</f>
        <v>1.6</v>
      </c>
      <c r="W59" s="25">
        <f t="shared" si="8"/>
        <v>2.5</v>
      </c>
      <c r="X59" s="35">
        <f>'Отсутствие потенциала'!E58</f>
        <v>4.8</v>
      </c>
      <c r="Y59" s="35">
        <f>'Отсутствие потенциала'!H58</f>
        <v>5.6</v>
      </c>
      <c r="Z59" s="35">
        <f>'Отсутствие потенциала'!N58</f>
        <v>7.9</v>
      </c>
      <c r="AA59" s="35">
        <f>'Отсутствие потенциала'!S58</f>
        <v>1.9</v>
      </c>
      <c r="AB59" s="24">
        <f>'Отсутствие потенциала'!T58</f>
        <v>5.0999999999999996</v>
      </c>
      <c r="AC59" s="35">
        <f>'Отсутствие потенциала'!W58</f>
        <v>2</v>
      </c>
      <c r="AD59" s="35">
        <f>'Отсутствие потенциала'!AB58</f>
        <v>3.7</v>
      </c>
      <c r="AE59" s="35">
        <f>'Отсутствие потенциала'!AF58</f>
        <v>4.8</v>
      </c>
      <c r="AF59" s="24">
        <f>'Отсутствие потенциала'!AG58</f>
        <v>3.5</v>
      </c>
      <c r="AG59" s="25">
        <f t="shared" si="9"/>
        <v>4.3</v>
      </c>
      <c r="AH59" s="40">
        <f t="shared" si="12"/>
        <v>3.4</v>
      </c>
      <c r="AI59" s="47" t="str">
        <f t="shared" si="5"/>
        <v>Очень низкий</v>
      </c>
      <c r="AJ59" s="57">
        <f t="shared" si="10"/>
        <v>62</v>
      </c>
      <c r="AK59" s="58">
        <f>VLOOKUP($C59,'Индекс надежности данных'!$A$2:$H$84,8,FALSE)</f>
        <v>4.7</v>
      </c>
      <c r="AL59" s="59">
        <f>'Издержки и отсутсв индик скрыт'!BK57</f>
        <v>1</v>
      </c>
      <c r="AM59" s="60">
        <f t="shared" si="11"/>
        <v>1.8518518518518517E-2</v>
      </c>
      <c r="AN59" s="61">
        <f>'Дата индикатора скрыт2'!BI58</f>
        <v>0.78947368421052633</v>
      </c>
      <c r="AO59" s="61">
        <f>'Географич. уровень индикатора'!BP60</f>
        <v>1.4</v>
      </c>
    </row>
    <row r="60" spans="1:41" ht="15.75" x14ac:dyDescent="0.25">
      <c r="A60" s="121" t="s">
        <v>325</v>
      </c>
      <c r="B60" s="132" t="s">
        <v>295</v>
      </c>
      <c r="C60" s="103" t="s">
        <v>104</v>
      </c>
      <c r="D60" s="39">
        <f>'Опасность&amp;Подверженность'!AF59</f>
        <v>0.1</v>
      </c>
      <c r="E60" s="38">
        <f>'Опасность&amp;Подверженность'!AG59</f>
        <v>7.6</v>
      </c>
      <c r="F60" s="38">
        <f>'Опасность&amp;Подверженность'!AH59</f>
        <v>0</v>
      </c>
      <c r="G60" s="38">
        <f>'Опасность&amp;Подверженность'!AJ59</f>
        <v>10</v>
      </c>
      <c r="H60" s="24">
        <f>'Опасность&amp;Подверженность'!AK59</f>
        <v>6.4</v>
      </c>
      <c r="I60" s="38">
        <f>'Опасность&amp;Подверженность'!AN59</f>
        <v>0.4</v>
      </c>
      <c r="J60" s="38">
        <f>'Опасность&amp;Подверженность'!AQ59</f>
        <v>0</v>
      </c>
      <c r="K60" s="24">
        <f>'Опасность&amp;Подверженность'!AR59</f>
        <v>0.2</v>
      </c>
      <c r="L60" s="25">
        <f t="shared" si="7"/>
        <v>3.9</v>
      </c>
      <c r="M60" s="36">
        <f>Уязвимость!G59</f>
        <v>3</v>
      </c>
      <c r="N60" s="36">
        <f>Уязвимость!K59</f>
        <v>2.9</v>
      </c>
      <c r="O60" s="36">
        <f>Уязвимость!Q59</f>
        <v>0.2</v>
      </c>
      <c r="P60" s="24">
        <f>Уязвимость!R59</f>
        <v>2.2999999999999998</v>
      </c>
      <c r="Q60" s="36">
        <f>Уязвимость!V59</f>
        <v>0.6</v>
      </c>
      <c r="R60" s="36">
        <f>Уязвимость!AB59</f>
        <v>4.4000000000000004</v>
      </c>
      <c r="S60" s="36">
        <f>Уязвимость!AD59</f>
        <v>0.5</v>
      </c>
      <c r="T60" s="36">
        <f>Уязвимость!AF59</f>
        <v>0</v>
      </c>
      <c r="U60" s="36">
        <f>Уязвимость!AK59</f>
        <v>0.4</v>
      </c>
      <c r="V60" s="24">
        <f>Уязвимость!AL59</f>
        <v>1.6</v>
      </c>
      <c r="W60" s="25">
        <f t="shared" si="8"/>
        <v>2</v>
      </c>
      <c r="X60" s="35">
        <f>'Отсутствие потенциала'!E59</f>
        <v>4.8</v>
      </c>
      <c r="Y60" s="35">
        <f>'Отсутствие потенциала'!H59</f>
        <v>0.7</v>
      </c>
      <c r="Z60" s="35">
        <f>'Отсутствие потенциала'!N59</f>
        <v>6.5</v>
      </c>
      <c r="AA60" s="35">
        <f>'Отсутствие потенциала'!S59</f>
        <v>1.9</v>
      </c>
      <c r="AB60" s="24">
        <f>'Отсутствие потенциала'!T59</f>
        <v>3.5</v>
      </c>
      <c r="AC60" s="35">
        <f>'Отсутствие потенциала'!W59</f>
        <v>2.5</v>
      </c>
      <c r="AD60" s="35">
        <f>'Отсутствие потенциала'!AB59</f>
        <v>3.8</v>
      </c>
      <c r="AE60" s="35">
        <f>'Отсутствие потенциала'!AF59</f>
        <v>4.7</v>
      </c>
      <c r="AF60" s="24">
        <f>'Отсутствие потенциала'!AG59</f>
        <v>3.7</v>
      </c>
      <c r="AG60" s="25">
        <f t="shared" si="9"/>
        <v>3.6</v>
      </c>
      <c r="AH60" s="40">
        <f t="shared" si="12"/>
        <v>3</v>
      </c>
      <c r="AI60" s="47" t="str">
        <f t="shared" si="5"/>
        <v>Очень низкий</v>
      </c>
      <c r="AJ60" s="57">
        <f t="shared" si="10"/>
        <v>69</v>
      </c>
      <c r="AK60" s="58">
        <f>VLOOKUP($C60,'Индекс надежности данных'!$A$2:$H$84,8,FALSE)</f>
        <v>4.7</v>
      </c>
      <c r="AL60" s="59">
        <f>'Издержки и отсутсв индик скрыт'!BK58</f>
        <v>1</v>
      </c>
      <c r="AM60" s="60">
        <f t="shared" si="11"/>
        <v>1.8518518518518517E-2</v>
      </c>
      <c r="AN60" s="61">
        <f>'Дата индикатора скрыт2'!BI59</f>
        <v>0.78947368421052633</v>
      </c>
      <c r="AO60" s="61">
        <f>'Географич. уровень индикатора'!BP61</f>
        <v>1.4</v>
      </c>
    </row>
    <row r="61" spans="1:41" ht="15.75" x14ac:dyDescent="0.25">
      <c r="A61" s="123" t="s">
        <v>325</v>
      </c>
      <c r="B61" s="131" t="s">
        <v>296</v>
      </c>
      <c r="C61" s="103" t="s">
        <v>96</v>
      </c>
      <c r="D61" s="63">
        <f>'Опасность&amp;Подверженность'!AF60</f>
        <v>6.5</v>
      </c>
      <c r="E61" s="64">
        <f>'Опасность&amp;Подверженность'!AG60</f>
        <v>5.7</v>
      </c>
      <c r="F61" s="64">
        <f>'Опасность&amp;Подверженность'!AH60</f>
        <v>1.3</v>
      </c>
      <c r="G61" s="64">
        <f>'Опасность&amp;Подверженность'!AJ60</f>
        <v>8</v>
      </c>
      <c r="H61" s="65">
        <f>'Опасность&amp;Подверженность'!AK60</f>
        <v>5.9</v>
      </c>
      <c r="I61" s="64">
        <f>'Опасность&amp;Подверженность'!AN60</f>
        <v>0.4</v>
      </c>
      <c r="J61" s="64">
        <f>'Опасность&amp;Подверженность'!AQ60</f>
        <v>1</v>
      </c>
      <c r="K61" s="65">
        <f>'Опасность&amp;Подверженность'!AR60</f>
        <v>1</v>
      </c>
      <c r="L61" s="66">
        <f t="shared" si="7"/>
        <v>3.9</v>
      </c>
      <c r="M61" s="67">
        <f>Уязвимость!G60</f>
        <v>3.2</v>
      </c>
      <c r="N61" s="67">
        <f>Уязвимость!K60</f>
        <v>3.1</v>
      </c>
      <c r="O61" s="67">
        <f>Уязвимость!Q60</f>
        <v>0.2</v>
      </c>
      <c r="P61" s="65">
        <f>Уязвимость!R60</f>
        <v>2.4</v>
      </c>
      <c r="Q61" s="67">
        <f>Уязвимость!V60</f>
        <v>0.6</v>
      </c>
      <c r="R61" s="67">
        <f>Уязвимость!AB60</f>
        <v>2.7</v>
      </c>
      <c r="S61" s="67">
        <f>Уязвимость!AD60</f>
        <v>1</v>
      </c>
      <c r="T61" s="67">
        <f>Уязвимость!AF60</f>
        <v>0</v>
      </c>
      <c r="U61" s="67">
        <f>Уязвимость!AK60</f>
        <v>0.4</v>
      </c>
      <c r="V61" s="65">
        <f>Уязвимость!AL60</f>
        <v>1.2</v>
      </c>
      <c r="W61" s="66">
        <f t="shared" si="8"/>
        <v>1.8</v>
      </c>
      <c r="X61" s="68">
        <f>'Отсутствие потенциала'!E60</f>
        <v>4.8</v>
      </c>
      <c r="Y61" s="68">
        <f>'Отсутствие потенциала'!H60</f>
        <v>4.5999999999999996</v>
      </c>
      <c r="Z61" s="68">
        <f>'Отсутствие потенциала'!N60</f>
        <v>6.7</v>
      </c>
      <c r="AA61" s="68">
        <f>'Отсутствие потенциала'!S60</f>
        <v>1.9</v>
      </c>
      <c r="AB61" s="65">
        <f>'Отсутствие потенциала'!T60</f>
        <v>4.5</v>
      </c>
      <c r="AC61" s="68">
        <f>'Отсутствие потенциала'!W60</f>
        <v>2.2999999999999998</v>
      </c>
      <c r="AD61" s="68">
        <f>'Отсутствие потенциала'!AB60</f>
        <v>3.9</v>
      </c>
      <c r="AE61" s="68">
        <f>'Отсутствие потенциала'!AF60</f>
        <v>5</v>
      </c>
      <c r="AF61" s="65">
        <f>'Отсутствие потенциала'!AG60</f>
        <v>3.7</v>
      </c>
      <c r="AG61" s="66">
        <f t="shared" si="9"/>
        <v>4.0999999999999996</v>
      </c>
      <c r="AH61" s="69">
        <f t="shared" si="12"/>
        <v>3.1</v>
      </c>
      <c r="AI61" s="47" t="str">
        <f t="shared" si="5"/>
        <v>Очень низкий</v>
      </c>
      <c r="AJ61" s="57">
        <f t="shared" si="10"/>
        <v>67</v>
      </c>
      <c r="AK61" s="58">
        <f>VLOOKUP($C61,'Индекс надежности данных'!$A$2:$H$84,8,FALSE)</f>
        <v>4.7</v>
      </c>
      <c r="AL61" s="59">
        <f>'Издержки и отсутсв индик скрыт'!BK59</f>
        <v>1</v>
      </c>
      <c r="AM61" s="60">
        <f t="shared" si="11"/>
        <v>1.8518518518518517E-2</v>
      </c>
      <c r="AN61" s="61">
        <f>'Дата индикатора скрыт2'!BI60</f>
        <v>0.78947368421052633</v>
      </c>
      <c r="AO61" s="61">
        <f>'Географич. уровень индикатора'!BP62</f>
        <v>1.4</v>
      </c>
    </row>
    <row r="62" spans="1:41" ht="15.75" x14ac:dyDescent="0.25">
      <c r="A62" s="125" t="s">
        <v>324</v>
      </c>
      <c r="B62" s="130" t="s">
        <v>297</v>
      </c>
      <c r="C62" s="102" t="s">
        <v>105</v>
      </c>
      <c r="D62" s="71">
        <f>'Опасность&amp;Подверженность'!AF61</f>
        <v>9.8000000000000007</v>
      </c>
      <c r="E62" s="72">
        <f>'Опасность&amp;Подверженность'!AG61</f>
        <v>7.1</v>
      </c>
      <c r="F62" s="72">
        <f>'Опасность&amp;Подверженность'!AH61</f>
        <v>9.9</v>
      </c>
      <c r="G62" s="72">
        <f>'Опасность&amp;Подверженность'!AJ61</f>
        <v>4</v>
      </c>
      <c r="H62" s="73">
        <f>'Опасность&amp;Подверженность'!AK61</f>
        <v>8.5</v>
      </c>
      <c r="I62" s="72">
        <f>'Опасность&amp;Подверженность'!AN61</f>
        <v>6.4</v>
      </c>
      <c r="J62" s="72">
        <f>'Опасность&amp;Подверженность'!AQ61</f>
        <v>6.1</v>
      </c>
      <c r="K62" s="73">
        <f>'Опасность&amp;Подверженность'!AR61</f>
        <v>6.3</v>
      </c>
      <c r="L62" s="74">
        <f t="shared" si="7"/>
        <v>7.6</v>
      </c>
      <c r="M62" s="75">
        <f>Уязвимость!G61</f>
        <v>5.8</v>
      </c>
      <c r="N62" s="75">
        <f>Уязвимость!K61</f>
        <v>5.2</v>
      </c>
      <c r="O62" s="75">
        <f>Уязвимость!Q61</f>
        <v>5.6</v>
      </c>
      <c r="P62" s="73">
        <f>Уязвимость!R61</f>
        <v>5.6</v>
      </c>
      <c r="Q62" s="75">
        <f>Уязвимость!V61</f>
        <v>0.8</v>
      </c>
      <c r="R62" s="75">
        <f>Уязвимость!AB61</f>
        <v>3</v>
      </c>
      <c r="S62" s="75">
        <f>Уязвимость!AD61</f>
        <v>2.2999999999999998</v>
      </c>
      <c r="T62" s="75">
        <f>Уязвимость!AF61</f>
        <v>0.3</v>
      </c>
      <c r="U62" s="75">
        <f>Уязвимость!AK61</f>
        <v>9.8000000000000007</v>
      </c>
      <c r="V62" s="73">
        <f>Уязвимость!AL61</f>
        <v>5.5</v>
      </c>
      <c r="W62" s="74">
        <f t="shared" si="8"/>
        <v>5.6</v>
      </c>
      <c r="X62" s="76">
        <f>'Отсутствие потенциала'!E61</f>
        <v>7.1</v>
      </c>
      <c r="Y62" s="76">
        <f>'Отсутствие потенциала'!H61</f>
        <v>10</v>
      </c>
      <c r="Z62" s="76">
        <f>'Отсутствие потенциала'!N61</f>
        <v>9</v>
      </c>
      <c r="AA62" s="76">
        <f>'Отсутствие потенциала'!S61</f>
        <v>3.7</v>
      </c>
      <c r="AB62" s="73">
        <f>'Отсутствие потенциала'!T61</f>
        <v>7.5</v>
      </c>
      <c r="AC62" s="76">
        <f>'Отсутствие потенциала'!W61</f>
        <v>6.7</v>
      </c>
      <c r="AD62" s="76">
        <f>'Отсутствие потенциала'!AB61</f>
        <v>5.3</v>
      </c>
      <c r="AE62" s="76">
        <f>'Отсутствие потенциала'!AF61</f>
        <v>7.6</v>
      </c>
      <c r="AF62" s="73">
        <f>'Отсутствие потенциала'!AG61</f>
        <v>6.5</v>
      </c>
      <c r="AG62" s="74">
        <f t="shared" si="9"/>
        <v>7</v>
      </c>
      <c r="AH62" s="77">
        <f t="shared" si="12"/>
        <v>6.7</v>
      </c>
      <c r="AI62" s="47" t="str">
        <f t="shared" si="5"/>
        <v>Высокий</v>
      </c>
      <c r="AJ62" s="78">
        <f t="shared" si="10"/>
        <v>3</v>
      </c>
      <c r="AK62" s="79">
        <f>VLOOKUP($C62,'Индекс надежности данных'!$A$2:$H$84,8,FALSE)</f>
        <v>7.6</v>
      </c>
      <c r="AL62" s="80">
        <f>'Издержки и отсутсв индик скрыт'!BK60</f>
        <v>0</v>
      </c>
      <c r="AM62" s="81">
        <f t="shared" si="11"/>
        <v>0</v>
      </c>
      <c r="AN62" s="82">
        <f>'Дата индикатора скрыт2'!BI61</f>
        <v>0.72413793103448276</v>
      </c>
      <c r="AO62" s="82">
        <f>'Географич. уровень индикатора'!BP63</f>
        <v>0.79411764705882348</v>
      </c>
    </row>
    <row r="63" spans="1:41" ht="15.75" x14ac:dyDescent="0.25">
      <c r="A63" s="121" t="s">
        <v>324</v>
      </c>
      <c r="B63" s="127" t="s">
        <v>298</v>
      </c>
      <c r="C63" s="99" t="s">
        <v>106</v>
      </c>
      <c r="D63" s="39">
        <f>'Опасность&amp;Подверженность'!AF62</f>
        <v>9.3000000000000007</v>
      </c>
      <c r="E63" s="38">
        <f>'Опасность&amp;Подверженность'!AG62</f>
        <v>4.9000000000000004</v>
      </c>
      <c r="F63" s="38">
        <f>'Опасность&amp;Подверженность'!AH62</f>
        <v>0</v>
      </c>
      <c r="G63" s="38">
        <f>'Опасность&amp;Подверженность'!AJ62</f>
        <v>0</v>
      </c>
      <c r="H63" s="24">
        <f>'Опасность&amp;Подверженность'!AK62</f>
        <v>5</v>
      </c>
      <c r="I63" s="38">
        <f>'Опасность&amp;Подверженность'!AN62</f>
        <v>6.4</v>
      </c>
      <c r="J63" s="38">
        <f>'Опасность&amp;Подверженность'!AQ62</f>
        <v>6.1</v>
      </c>
      <c r="K63" s="24">
        <f>'Опасность&amp;Подверженность'!AR62</f>
        <v>6.3</v>
      </c>
      <c r="L63" s="25">
        <f t="shared" si="7"/>
        <v>5.7</v>
      </c>
      <c r="M63" s="36">
        <f>Уязвимость!G62</f>
        <v>4.7</v>
      </c>
      <c r="N63" s="36">
        <f>Уязвимость!K62</f>
        <v>5.2</v>
      </c>
      <c r="O63" s="36">
        <f>Уязвимость!Q62</f>
        <v>5.6</v>
      </c>
      <c r="P63" s="24">
        <f>Уязвимость!R62</f>
        <v>5.0999999999999996</v>
      </c>
      <c r="Q63" s="36">
        <f>Уязвимость!V62</f>
        <v>0.6</v>
      </c>
      <c r="R63" s="36">
        <f>Уязвимость!AB62</f>
        <v>3.3</v>
      </c>
      <c r="S63" s="36">
        <f>Уязвимость!AD62</f>
        <v>4.4000000000000004</v>
      </c>
      <c r="T63" s="36">
        <f>Уязвимость!AF62</f>
        <v>0</v>
      </c>
      <c r="U63" s="36">
        <f>Уязвимость!AK62</f>
        <v>9.8000000000000007</v>
      </c>
      <c r="V63" s="24">
        <f>Уязвимость!AL62</f>
        <v>5.9</v>
      </c>
      <c r="W63" s="25">
        <f t="shared" si="8"/>
        <v>5.5</v>
      </c>
      <c r="X63" s="35">
        <f>'Отсутствие потенциала'!E62</f>
        <v>7.1</v>
      </c>
      <c r="Y63" s="35">
        <f>'Отсутствие потенциала'!H62</f>
        <v>9.6999999999999993</v>
      </c>
      <c r="Z63" s="35">
        <f>'Отсутствие потенциала'!N62</f>
        <v>10</v>
      </c>
      <c r="AA63" s="35">
        <f>'Отсутствие потенциала'!S62</f>
        <v>3.7</v>
      </c>
      <c r="AB63" s="24">
        <f>'Отсутствие потенциала'!T62</f>
        <v>7.6</v>
      </c>
      <c r="AC63" s="35">
        <f>'Отсутствие потенциала'!W62</f>
        <v>6.7</v>
      </c>
      <c r="AD63" s="35">
        <f>'Отсутствие потенциала'!AB62</f>
        <v>2.4</v>
      </c>
      <c r="AE63" s="35">
        <f>'Отсутствие потенциала'!AF62</f>
        <v>7.6</v>
      </c>
      <c r="AF63" s="24">
        <f>'Отсутствие потенциала'!AG62</f>
        <v>5.6</v>
      </c>
      <c r="AG63" s="25">
        <f t="shared" si="9"/>
        <v>6.7</v>
      </c>
      <c r="AH63" s="40">
        <f t="shared" si="12"/>
        <v>5.9</v>
      </c>
      <c r="AI63" s="47" t="str">
        <f t="shared" si="5"/>
        <v>Высокий</v>
      </c>
      <c r="AJ63" s="57">
        <f t="shared" si="10"/>
        <v>6</v>
      </c>
      <c r="AK63" s="58">
        <f>VLOOKUP($C63,'Индекс надежности данных'!$A$2:$H$84,8,FALSE)</f>
        <v>7.7</v>
      </c>
      <c r="AL63" s="59">
        <f>'Издержки и отсутсв индик скрыт'!BK61</f>
        <v>1</v>
      </c>
      <c r="AM63" s="60">
        <f t="shared" si="11"/>
        <v>1.8518518518518517E-2</v>
      </c>
      <c r="AN63" s="61">
        <f>'Дата индикатора скрыт2'!BI62</f>
        <v>0.72413793103448276</v>
      </c>
      <c r="AO63" s="61">
        <f>'Географич. уровень индикатора'!BP64</f>
        <v>0.79411764705882348</v>
      </c>
    </row>
    <row r="64" spans="1:41" ht="15.75" x14ac:dyDescent="0.25">
      <c r="A64" s="121" t="s">
        <v>324</v>
      </c>
      <c r="B64" s="127" t="s">
        <v>299</v>
      </c>
      <c r="C64" s="99" t="s">
        <v>107</v>
      </c>
      <c r="D64" s="39">
        <f>'Опасность&amp;Подверженность'!AF63</f>
        <v>6.9</v>
      </c>
      <c r="E64" s="38">
        <f>'Опасность&amp;Подверженность'!AG63</f>
        <v>9.1</v>
      </c>
      <c r="F64" s="38">
        <f>'Опасность&amp;Подверженность'!AH63</f>
        <v>10</v>
      </c>
      <c r="G64" s="38">
        <f>'Опасность&amp;Подверженность'!AJ63</f>
        <v>5.2</v>
      </c>
      <c r="H64" s="24">
        <f>'Опасность&amp;Подверженность'!AK63</f>
        <v>8.4</v>
      </c>
      <c r="I64" s="38">
        <f>'Опасность&amp;Подверженность'!AN63</f>
        <v>6.4</v>
      </c>
      <c r="J64" s="38">
        <f>'Опасность&amp;Подверженность'!AQ63</f>
        <v>6.1</v>
      </c>
      <c r="K64" s="24">
        <f>'Опасность&amp;Подверженность'!AR63</f>
        <v>6.3</v>
      </c>
      <c r="L64" s="25">
        <f t="shared" si="7"/>
        <v>7.5</v>
      </c>
      <c r="M64" s="36">
        <f>Уязвимость!G63</f>
        <v>5.6</v>
      </c>
      <c r="N64" s="36">
        <f>Уязвимость!K63</f>
        <v>6.2</v>
      </c>
      <c r="O64" s="36">
        <f>Уязвимость!Q63</f>
        <v>5.6</v>
      </c>
      <c r="P64" s="24">
        <f>Уязвимость!R63</f>
        <v>5.8</v>
      </c>
      <c r="Q64" s="36">
        <f>Уязвимость!V63</f>
        <v>4.4000000000000004</v>
      </c>
      <c r="R64" s="36">
        <f>Уязвимость!AB63</f>
        <v>4.2</v>
      </c>
      <c r="S64" s="36">
        <f>Уязвимость!AD63</f>
        <v>5.3</v>
      </c>
      <c r="T64" s="36">
        <f>Уязвимость!AF63</f>
        <v>0</v>
      </c>
      <c r="U64" s="36">
        <f>Уязвимость!AK63</f>
        <v>9.8000000000000007</v>
      </c>
      <c r="V64" s="24">
        <f>Уязвимость!AL63</f>
        <v>6.8</v>
      </c>
      <c r="W64" s="25">
        <f t="shared" si="8"/>
        <v>6.3</v>
      </c>
      <c r="X64" s="35">
        <f>'Отсутствие потенциала'!E63</f>
        <v>7.1</v>
      </c>
      <c r="Y64" s="35">
        <f>'Отсутствие потенциала'!H63</f>
        <v>10</v>
      </c>
      <c r="Z64" s="35">
        <f>'Отсутствие потенциала'!N63</f>
        <v>7.6</v>
      </c>
      <c r="AA64" s="35">
        <f>'Отсутствие потенциала'!S63</f>
        <v>3.7</v>
      </c>
      <c r="AB64" s="24">
        <f>'Отсутствие потенциала'!T63</f>
        <v>7.1</v>
      </c>
      <c r="AC64" s="35">
        <f>'Отсутствие потенциала'!W63</f>
        <v>6.7</v>
      </c>
      <c r="AD64" s="35">
        <f>'Отсутствие потенциала'!AB63</f>
        <v>5.6</v>
      </c>
      <c r="AE64" s="35">
        <f>'Отсутствие потенциала'!AF63</f>
        <v>7.6</v>
      </c>
      <c r="AF64" s="24">
        <f>'Отсутствие потенциала'!AG63</f>
        <v>6.6</v>
      </c>
      <c r="AG64" s="25">
        <f t="shared" si="9"/>
        <v>6.9</v>
      </c>
      <c r="AH64" s="40">
        <f t="shared" si="12"/>
        <v>6.9</v>
      </c>
      <c r="AI64" s="47" t="str">
        <f t="shared" si="5"/>
        <v>Высокий</v>
      </c>
      <c r="AJ64" s="57">
        <f t="shared" si="10"/>
        <v>1</v>
      </c>
      <c r="AK64" s="58">
        <f>VLOOKUP($C64,'Индекс надежности данных'!$A$2:$H$84,8,FALSE)</f>
        <v>7.6</v>
      </c>
      <c r="AL64" s="59">
        <f>'Издержки и отсутсв индик скрыт'!BK62</f>
        <v>0</v>
      </c>
      <c r="AM64" s="60">
        <f t="shared" si="11"/>
        <v>0</v>
      </c>
      <c r="AN64" s="61">
        <f>'Дата индикатора скрыт2'!BI63</f>
        <v>0.72413793103448276</v>
      </c>
      <c r="AO64" s="61">
        <f>'Географич. уровень индикатора'!BP65</f>
        <v>0.79411764705882348</v>
      </c>
    </row>
    <row r="65" spans="1:41" ht="15.75" x14ac:dyDescent="0.25">
      <c r="A65" s="121" t="s">
        <v>324</v>
      </c>
      <c r="B65" s="127" t="s">
        <v>300</v>
      </c>
      <c r="C65" s="99" t="s">
        <v>108</v>
      </c>
      <c r="D65" s="39">
        <f>'Опасность&amp;Подверженность'!AF64</f>
        <v>9.6999999999999993</v>
      </c>
      <c r="E65" s="38">
        <f>'Опасность&amp;Подверженность'!AG64</f>
        <v>7.2</v>
      </c>
      <c r="F65" s="38">
        <f>'Опасность&amp;Подверженность'!AH64</f>
        <v>7.2</v>
      </c>
      <c r="G65" s="38">
        <f>'Опасность&amp;Подверженность'!AJ64</f>
        <v>9.6999999999999993</v>
      </c>
      <c r="H65" s="24">
        <f>'Опасность&amp;Подверженность'!AK64</f>
        <v>8.8000000000000007</v>
      </c>
      <c r="I65" s="38">
        <f>'Опасность&amp;Подверженность'!AN64</f>
        <v>6.4</v>
      </c>
      <c r="J65" s="38">
        <f>'Опасность&amp;Подверженность'!AQ64</f>
        <v>6.1</v>
      </c>
      <c r="K65" s="24">
        <f>'Опасность&amp;Подверженность'!AR64</f>
        <v>6.3</v>
      </c>
      <c r="L65" s="25">
        <f t="shared" si="7"/>
        <v>7.8</v>
      </c>
      <c r="M65" s="36">
        <f>Уязвимость!G64</f>
        <v>6</v>
      </c>
      <c r="N65" s="36">
        <f>Уязвимость!K64</f>
        <v>4.9000000000000004</v>
      </c>
      <c r="O65" s="36">
        <f>Уязвимость!Q64</f>
        <v>5.6</v>
      </c>
      <c r="P65" s="24">
        <f>Уязвимость!R64</f>
        <v>5.6</v>
      </c>
      <c r="Q65" s="36">
        <f>Уязвимость!V64</f>
        <v>4.4000000000000004</v>
      </c>
      <c r="R65" s="36">
        <f>Уязвимость!AB64</f>
        <v>3.1</v>
      </c>
      <c r="S65" s="36">
        <f>Уязвимость!AD64</f>
        <v>3</v>
      </c>
      <c r="T65" s="36">
        <f>Уязвимость!AF64</f>
        <v>0.6</v>
      </c>
      <c r="U65" s="36">
        <f>Уязвимость!AK64</f>
        <v>9.8000000000000007</v>
      </c>
      <c r="V65" s="24">
        <f>Уязвимость!AL64</f>
        <v>6.2</v>
      </c>
      <c r="W65" s="25">
        <f t="shared" si="8"/>
        <v>5.9</v>
      </c>
      <c r="X65" s="35">
        <f>'Отсутствие потенциала'!E64</f>
        <v>7.1</v>
      </c>
      <c r="Y65" s="35">
        <f>'Отсутствие потенциала'!H64</f>
        <v>10</v>
      </c>
      <c r="Z65" s="35">
        <f>'Отсутствие потенциала'!N64</f>
        <v>9.5</v>
      </c>
      <c r="AA65" s="35">
        <f>'Отсутствие потенциала'!S64</f>
        <v>3.7</v>
      </c>
      <c r="AB65" s="24">
        <f>'Отсутствие потенциала'!T64</f>
        <v>7.6</v>
      </c>
      <c r="AC65" s="35">
        <f>'Отсутствие потенциала'!W64</f>
        <v>6.7</v>
      </c>
      <c r="AD65" s="35">
        <f>'Отсутствие потенциала'!AB64</f>
        <v>4.5999999999999996</v>
      </c>
      <c r="AE65" s="35">
        <f>'Отсутствие потенциала'!AF64</f>
        <v>7.6</v>
      </c>
      <c r="AF65" s="24">
        <f>'Отсутствие потенциала'!AG64</f>
        <v>6.3</v>
      </c>
      <c r="AG65" s="25">
        <f t="shared" si="9"/>
        <v>7</v>
      </c>
      <c r="AH65" s="40">
        <f t="shared" si="12"/>
        <v>6.9</v>
      </c>
      <c r="AI65" s="47" t="str">
        <f t="shared" si="5"/>
        <v>Высокий</v>
      </c>
      <c r="AJ65" s="57">
        <f t="shared" si="10"/>
        <v>1</v>
      </c>
      <c r="AK65" s="58">
        <f>VLOOKUP($C65,'Индекс надежности данных'!$A$2:$H$84,8,FALSE)</f>
        <v>7.6</v>
      </c>
      <c r="AL65" s="59">
        <f>'Издержки и отсутсв индик скрыт'!BK63</f>
        <v>0</v>
      </c>
      <c r="AM65" s="60">
        <f t="shared" si="11"/>
        <v>0</v>
      </c>
      <c r="AN65" s="61">
        <f>'Дата индикатора скрыт2'!BI64</f>
        <v>0.72413793103448276</v>
      </c>
      <c r="AO65" s="61">
        <f>'Географич. уровень индикатора'!BP66</f>
        <v>0.79411764705882348</v>
      </c>
    </row>
    <row r="66" spans="1:41" ht="15.75" x14ac:dyDescent="0.25">
      <c r="A66" s="134" t="s">
        <v>324</v>
      </c>
      <c r="B66" s="128" t="s">
        <v>301</v>
      </c>
      <c r="C66" s="100" t="s">
        <v>109</v>
      </c>
      <c r="D66" s="106">
        <f>'Опасность&amp;Подверженность'!AF65</f>
        <v>7</v>
      </c>
      <c r="E66" s="107">
        <f>'Опасность&amp;Подверженность'!AG65</f>
        <v>7.6</v>
      </c>
      <c r="F66" s="107">
        <f>'Опасность&amp;Подверженность'!AH65</f>
        <v>9.8000000000000007</v>
      </c>
      <c r="G66" s="107">
        <f>'Опасность&amp;Подверженность'!AJ65</f>
        <v>7</v>
      </c>
      <c r="H66" s="108">
        <f>'Опасность&amp;Подверженность'!AK65</f>
        <v>8.1</v>
      </c>
      <c r="I66" s="107">
        <f>'Опасность&amp;Подверженность'!AN65</f>
        <v>6.4</v>
      </c>
      <c r="J66" s="107">
        <f>'Опасность&amp;Подверженность'!AQ65</f>
        <v>6.1</v>
      </c>
      <c r="K66" s="108">
        <f>'Опасность&amp;Подверженность'!AR65</f>
        <v>6.3</v>
      </c>
      <c r="L66" s="109">
        <f t="shared" si="7"/>
        <v>7.3</v>
      </c>
      <c r="M66" s="110">
        <f>Уязвимость!G65</f>
        <v>5.6</v>
      </c>
      <c r="N66" s="110">
        <f>Уязвимость!K65</f>
        <v>3.2</v>
      </c>
      <c r="O66" s="110">
        <f>Уязвимость!Q65</f>
        <v>5.6</v>
      </c>
      <c r="P66" s="108">
        <f>Уязвимость!R65</f>
        <v>5</v>
      </c>
      <c r="Q66" s="110">
        <f>Уязвимость!V65</f>
        <v>0.6</v>
      </c>
      <c r="R66" s="110">
        <f>Уязвимость!AB65</f>
        <v>2.4</v>
      </c>
      <c r="S66" s="110">
        <f>Уязвимость!AD65</f>
        <v>1.5</v>
      </c>
      <c r="T66" s="110">
        <f>Уязвимость!AF65</f>
        <v>0.2</v>
      </c>
      <c r="U66" s="110">
        <f>Уязвимость!AK65</f>
        <v>9.8000000000000007</v>
      </c>
      <c r="V66" s="108">
        <f>Уязвимость!AL65</f>
        <v>5.3</v>
      </c>
      <c r="W66" s="109">
        <f t="shared" si="8"/>
        <v>5.2</v>
      </c>
      <c r="X66" s="111">
        <f>'Отсутствие потенциала'!E65</f>
        <v>7.1</v>
      </c>
      <c r="Y66" s="111">
        <f>'Отсутствие потенциала'!H65</f>
        <v>10</v>
      </c>
      <c r="Z66" s="111">
        <f>'Отсутствие потенциала'!N65</f>
        <v>9.1999999999999993</v>
      </c>
      <c r="AA66" s="111">
        <f>'Отсутствие потенциала'!S65</f>
        <v>3.7</v>
      </c>
      <c r="AB66" s="108">
        <f>'Отсутствие потенциала'!T65</f>
        <v>7.5</v>
      </c>
      <c r="AC66" s="111">
        <f>'Отсутствие потенциала'!W65</f>
        <v>6.7</v>
      </c>
      <c r="AD66" s="111">
        <f>'Отсутствие потенциала'!AB65</f>
        <v>4.7</v>
      </c>
      <c r="AE66" s="111">
        <f>'Отсутствие потенциала'!AF65</f>
        <v>7.6</v>
      </c>
      <c r="AF66" s="108">
        <f>'Отсутствие потенциала'!AG65</f>
        <v>6.3</v>
      </c>
      <c r="AG66" s="109">
        <f t="shared" si="9"/>
        <v>6.9</v>
      </c>
      <c r="AH66" s="112">
        <f t="shared" si="12"/>
        <v>6.4</v>
      </c>
      <c r="AI66" s="47" t="str">
        <f t="shared" si="5"/>
        <v>Высокий</v>
      </c>
      <c r="AJ66" s="115">
        <f t="shared" si="10"/>
        <v>4</v>
      </c>
      <c r="AK66" s="116">
        <f>VLOOKUP($C66,'Индекс надежности данных'!$A$2:$H$84,8,FALSE)</f>
        <v>7.6</v>
      </c>
      <c r="AL66" s="117">
        <f>'Издержки и отсутсв индик скрыт'!BK64</f>
        <v>0</v>
      </c>
      <c r="AM66" s="118">
        <f t="shared" si="11"/>
        <v>0</v>
      </c>
      <c r="AN66" s="119">
        <f>'Дата индикатора скрыт2'!BI65</f>
        <v>0.72413793103448276</v>
      </c>
      <c r="AO66" s="119">
        <f>'Географич. уровень индикатора'!BP67</f>
        <v>0.79411764705882348</v>
      </c>
    </row>
    <row r="67" spans="1:41" ht="15.75" x14ac:dyDescent="0.25">
      <c r="A67" s="121" t="s">
        <v>323</v>
      </c>
      <c r="B67" s="129" t="s">
        <v>302</v>
      </c>
      <c r="C67" s="101" t="s">
        <v>110</v>
      </c>
      <c r="D67" s="113">
        <f>'Опасность&amp;Подверженность'!AF66</f>
        <v>6.4</v>
      </c>
      <c r="E67" s="38">
        <f>'Опасность&amp;Подверженность'!AG66</f>
        <v>3.9</v>
      </c>
      <c r="F67" s="38">
        <f>'Опасность&amp;Подверженность'!AH66</f>
        <v>0</v>
      </c>
      <c r="G67" s="38">
        <f>'Опасность&amp;Подверженность'!AJ66</f>
        <v>5</v>
      </c>
      <c r="H67" s="24">
        <f>'Опасность&amp;Подверженность'!AK66</f>
        <v>4.2</v>
      </c>
      <c r="I67" s="38">
        <f>'Опасность&amp;Подверженность'!AN66</f>
        <v>0.4</v>
      </c>
      <c r="J67" s="38">
        <f>'Опасность&amp;Подверженность'!AQ66</f>
        <v>0</v>
      </c>
      <c r="K67" s="24">
        <f>'Опасность&amp;Подверженность'!AR66</f>
        <v>0.2</v>
      </c>
      <c r="L67" s="25">
        <f t="shared" si="7"/>
        <v>2.4</v>
      </c>
      <c r="M67" s="36">
        <f>Уязвимость!G66</f>
        <v>5</v>
      </c>
      <c r="N67" s="36">
        <f>Уязвимость!K66</f>
        <v>3.9</v>
      </c>
      <c r="O67" s="36">
        <f>Уязвимость!Q66</f>
        <v>0.1</v>
      </c>
      <c r="P67" s="24">
        <f>Уязвимость!R66</f>
        <v>3.5</v>
      </c>
      <c r="Q67" s="36">
        <f>Уязвимость!V66</f>
        <v>4.4000000000000004</v>
      </c>
      <c r="R67" s="36">
        <f>Уязвимость!AB66</f>
        <v>3.6</v>
      </c>
      <c r="S67" s="36">
        <f>Уязвимость!AD66</f>
        <v>1</v>
      </c>
      <c r="T67" s="36" t="str">
        <f>Уязвимость!AF66</f>
        <v>x</v>
      </c>
      <c r="U67" s="36">
        <f>Уязвимость!AK66</f>
        <v>1.9</v>
      </c>
      <c r="V67" s="24">
        <f>Уязвимость!AL66</f>
        <v>2.8</v>
      </c>
      <c r="W67" s="25">
        <f t="shared" si="8"/>
        <v>3.2</v>
      </c>
      <c r="X67" s="35">
        <f>'Отсутствие потенциала'!E66</f>
        <v>7.3</v>
      </c>
      <c r="Y67" s="35">
        <f>'Отсутствие потенциала'!H66</f>
        <v>3.6</v>
      </c>
      <c r="Z67" s="35">
        <f>'Отсутствие потенциала'!N66</f>
        <v>2.6</v>
      </c>
      <c r="AA67" s="35">
        <f>'Отсутствие потенциала'!S66</f>
        <v>1.4</v>
      </c>
      <c r="AB67" s="24">
        <f>'Отсутствие потенциала'!T66</f>
        <v>3.7</v>
      </c>
      <c r="AC67" s="35">
        <f>'Отсутствие потенциала'!W66</f>
        <v>4.9000000000000004</v>
      </c>
      <c r="AD67" s="35">
        <f>'Отсутствие потенциала'!AB66</f>
        <v>3.2</v>
      </c>
      <c r="AE67" s="35">
        <f>'Отсутствие потенциала'!AF66</f>
        <v>3.5</v>
      </c>
      <c r="AF67" s="24">
        <f>'Отсутствие потенциала'!AG66</f>
        <v>3.9</v>
      </c>
      <c r="AG67" s="25">
        <f t="shared" si="9"/>
        <v>3.8</v>
      </c>
      <c r="AH67" s="114">
        <f t="shared" si="12"/>
        <v>3.1</v>
      </c>
      <c r="AI67" s="47" t="str">
        <f t="shared" si="5"/>
        <v>Очень низкий</v>
      </c>
      <c r="AJ67" s="57">
        <f t="shared" si="10"/>
        <v>67</v>
      </c>
      <c r="AK67" s="58">
        <f>VLOOKUP($C67,'Индекс надежности данных'!$A$2:$H$84,8,FALSE)</f>
        <v>9.3000000000000007</v>
      </c>
      <c r="AL67" s="59">
        <f>'Издержки и отсутсв индик скрыт'!BK65</f>
        <v>8</v>
      </c>
      <c r="AM67" s="60">
        <f t="shared" si="11"/>
        <v>0.14814814814814814</v>
      </c>
      <c r="AN67" s="61">
        <f>'Дата индикатора скрыт2'!BI66</f>
        <v>0.78</v>
      </c>
      <c r="AO67" s="61">
        <f>'Географич. уровень индикатора'!BP68</f>
        <v>0.8</v>
      </c>
    </row>
    <row r="68" spans="1:41" ht="15.75" x14ac:dyDescent="0.25">
      <c r="A68" s="121" t="s">
        <v>323</v>
      </c>
      <c r="B68" s="129" t="s">
        <v>303</v>
      </c>
      <c r="C68" s="101" t="s">
        <v>111</v>
      </c>
      <c r="D68" s="39">
        <f>'Опасность&amp;Подверженность'!AF67</f>
        <v>6.3</v>
      </c>
      <c r="E68" s="38">
        <f>'Опасность&amp;Подверженность'!AG67</f>
        <v>0.1</v>
      </c>
      <c r="F68" s="38">
        <f>'Опасность&amp;Подверженность'!AH67</f>
        <v>0</v>
      </c>
      <c r="G68" s="38" t="str">
        <f>'Опасность&amp;Подверженность'!AJ67</f>
        <v>x</v>
      </c>
      <c r="H68" s="24">
        <f>'Опасность&amp;Подверженность'!AK67</f>
        <v>2.7</v>
      </c>
      <c r="I68" s="38">
        <f>'Опасность&amp;Подверженность'!AN67</f>
        <v>0.4</v>
      </c>
      <c r="J68" s="38">
        <f>'Опасность&amp;Подверженность'!AQ67</f>
        <v>0</v>
      </c>
      <c r="K68" s="24">
        <f>'Опасность&amp;Подверженность'!AR67</f>
        <v>0.2</v>
      </c>
      <c r="L68" s="25">
        <f t="shared" si="7"/>
        <v>1.5</v>
      </c>
      <c r="M68" s="36">
        <f>Уязвимость!G67</f>
        <v>5</v>
      </c>
      <c r="N68" s="36">
        <f>Уязвимость!K67</f>
        <v>3.6</v>
      </c>
      <c r="O68" s="36">
        <f>Уязвимость!Q67</f>
        <v>0.1</v>
      </c>
      <c r="P68" s="24">
        <f>Уязвимость!R67</f>
        <v>3.4</v>
      </c>
      <c r="Q68" s="36">
        <f>Уязвимость!V67</f>
        <v>0.6</v>
      </c>
      <c r="R68" s="36">
        <f>Уязвимость!AB67</f>
        <v>3.6</v>
      </c>
      <c r="S68" s="36">
        <f>Уязвимость!AD67</f>
        <v>0.4</v>
      </c>
      <c r="T68" s="36" t="str">
        <f>Уязвимость!AF67</f>
        <v>x</v>
      </c>
      <c r="U68" s="36">
        <f>Уязвимость!AK67</f>
        <v>1.9</v>
      </c>
      <c r="V68" s="24">
        <f>Уязвимость!AL67</f>
        <v>1.7</v>
      </c>
      <c r="W68" s="25">
        <f t="shared" si="8"/>
        <v>2.6</v>
      </c>
      <c r="X68" s="35">
        <f>'Отсутствие потенциала'!E67</f>
        <v>7.3</v>
      </c>
      <c r="Y68" s="35">
        <f>'Отсутствие потенциала'!H67</f>
        <v>3.6</v>
      </c>
      <c r="Z68" s="35">
        <f>'Отсутствие потенциала'!N67</f>
        <v>2.6</v>
      </c>
      <c r="AA68" s="35">
        <f>'Отсутствие потенциала'!S67</f>
        <v>1.4</v>
      </c>
      <c r="AB68" s="24">
        <f>'Отсутствие потенциала'!T67</f>
        <v>3.7</v>
      </c>
      <c r="AC68" s="35">
        <f>'Отсутствие потенциала'!W67</f>
        <v>4.9000000000000004</v>
      </c>
      <c r="AD68" s="35">
        <f>'Отсутствие потенциала'!AB67</f>
        <v>0</v>
      </c>
      <c r="AE68" s="35">
        <f>'Отсутствие потенциала'!AF67</f>
        <v>3.5</v>
      </c>
      <c r="AF68" s="24">
        <f>'Отсутствие потенциала'!AG67</f>
        <v>2.8</v>
      </c>
      <c r="AG68" s="25">
        <f t="shared" si="9"/>
        <v>3.3</v>
      </c>
      <c r="AH68" s="40">
        <f t="shared" ref="AH68:AH86" si="13">ROUND(L68^(1/3)*W68^(1/3)*AG68^(1/3),1)</f>
        <v>2.2999999999999998</v>
      </c>
      <c r="AI68" s="47" t="str">
        <f t="shared" si="5"/>
        <v>Очень низкий</v>
      </c>
      <c r="AJ68" s="57">
        <f t="shared" si="10"/>
        <v>76</v>
      </c>
      <c r="AK68" s="58">
        <f>VLOOKUP($C68,'Индекс надежности данных'!$A$2:$H$84,8,FALSE)</f>
        <v>9.6999999999999993</v>
      </c>
      <c r="AL68" s="59">
        <f>'Издержки и отсутсв индик скрыт'!BK66</f>
        <v>9</v>
      </c>
      <c r="AM68" s="60">
        <f t="shared" si="11"/>
        <v>0.16666666666666666</v>
      </c>
      <c r="AN68" s="61">
        <f>'Дата индикатора скрыт2'!BI67</f>
        <v>0.78</v>
      </c>
      <c r="AO68" s="61">
        <f>'Географич. уровень индикатора'!BP69</f>
        <v>0.8</v>
      </c>
    </row>
    <row r="69" spans="1:41" ht="15.75" x14ac:dyDescent="0.25">
      <c r="A69" s="121" t="s">
        <v>323</v>
      </c>
      <c r="B69" s="129" t="s">
        <v>304</v>
      </c>
      <c r="C69" s="101" t="s">
        <v>112</v>
      </c>
      <c r="D69" s="39">
        <f>'Опасность&amp;Подверженность'!AF68</f>
        <v>5.8</v>
      </c>
      <c r="E69" s="38">
        <f>'Опасность&amp;Подверженность'!AG68</f>
        <v>3.1</v>
      </c>
      <c r="F69" s="38">
        <f>'Опасность&amp;Подверженность'!AH68</f>
        <v>0</v>
      </c>
      <c r="G69" s="38">
        <f>'Опасность&amp;Подверженность'!AJ68</f>
        <v>10</v>
      </c>
      <c r="H69" s="24">
        <f>'Опасность&amp;Подверженность'!AK68</f>
        <v>6.3</v>
      </c>
      <c r="I69" s="38">
        <f>'Опасность&amp;Подверженность'!AN68</f>
        <v>0.4</v>
      </c>
      <c r="J69" s="38">
        <f>'Опасность&amp;Подверженность'!AQ68</f>
        <v>0</v>
      </c>
      <c r="K69" s="24">
        <f>'Опасность&amp;Подверженность'!AR68</f>
        <v>0.2</v>
      </c>
      <c r="L69" s="25">
        <f t="shared" si="7"/>
        <v>3.9</v>
      </c>
      <c r="M69" s="36">
        <f>Уязвимость!G68</f>
        <v>5</v>
      </c>
      <c r="N69" s="36">
        <f>Уязвимость!K68</f>
        <v>3.9</v>
      </c>
      <c r="O69" s="36">
        <f>Уязвимость!Q68</f>
        <v>0.1</v>
      </c>
      <c r="P69" s="24">
        <f>Уязвимость!R68</f>
        <v>3.5</v>
      </c>
      <c r="Q69" s="36">
        <f>Уязвимость!V68</f>
        <v>2.9</v>
      </c>
      <c r="R69" s="36">
        <f>Уязвимость!AB68</f>
        <v>3.6</v>
      </c>
      <c r="S69" s="36">
        <f>Уязвимость!AD68</f>
        <v>0.2</v>
      </c>
      <c r="T69" s="36" t="str">
        <f>Уязвимость!AF68</f>
        <v>x</v>
      </c>
      <c r="U69" s="36">
        <f>Уязвимость!AK68</f>
        <v>1.9</v>
      </c>
      <c r="V69" s="24">
        <f>Уязвимость!AL68</f>
        <v>2.2000000000000002</v>
      </c>
      <c r="W69" s="25">
        <f t="shared" si="8"/>
        <v>2.9</v>
      </c>
      <c r="X69" s="35">
        <f>'Отсутствие потенциала'!E68</f>
        <v>7.3</v>
      </c>
      <c r="Y69" s="35">
        <f>'Отсутствие потенциала'!H68</f>
        <v>3.6</v>
      </c>
      <c r="Z69" s="35">
        <f>'Отсутствие потенциала'!N68</f>
        <v>0.8</v>
      </c>
      <c r="AA69" s="35">
        <f>'Отсутствие потенциала'!S68</f>
        <v>1.4</v>
      </c>
      <c r="AB69" s="24">
        <f>'Отсутствие потенциала'!T68</f>
        <v>3.3</v>
      </c>
      <c r="AC69" s="35">
        <f>'Отсутствие потенциала'!W68</f>
        <v>4.9000000000000004</v>
      </c>
      <c r="AD69" s="35">
        <f>'Отсутствие потенциала'!AB68</f>
        <v>3.2</v>
      </c>
      <c r="AE69" s="35">
        <f>'Отсутствие потенциала'!AF68</f>
        <v>3.5</v>
      </c>
      <c r="AF69" s="24">
        <f>'Отсутствие потенциала'!AG68</f>
        <v>3.9</v>
      </c>
      <c r="AG69" s="25">
        <f t="shared" si="9"/>
        <v>3.6</v>
      </c>
      <c r="AH69" s="40">
        <f t="shared" si="13"/>
        <v>3.4</v>
      </c>
      <c r="AI69" s="47" t="str">
        <f t="shared" ref="AI69:AI86" si="14">IF(AH69&gt;=7.4,"Очень высокий",IF(AH69&gt;=5.3,"Высокий",IF(AH69&gt;=4.4,"Средний",IF(AH69&gt;=3.5,"Низкий","Очень низкий"))))</f>
        <v>Очень низкий</v>
      </c>
      <c r="AJ69" s="57">
        <f t="shared" si="10"/>
        <v>62</v>
      </c>
      <c r="AK69" s="58">
        <f>VLOOKUP($C69,'Индекс надежности данных'!$A$2:$H$84,8,FALSE)</f>
        <v>9.3000000000000007</v>
      </c>
      <c r="AL69" s="59">
        <f>'Издержки и отсутсв индик скрыт'!BK67</f>
        <v>8</v>
      </c>
      <c r="AM69" s="60">
        <f t="shared" si="11"/>
        <v>0.14814814814814814</v>
      </c>
      <c r="AN69" s="61">
        <f>'Дата индикатора скрыт2'!BI68</f>
        <v>0.78</v>
      </c>
      <c r="AO69" s="61">
        <f>'Географич. уровень индикатора'!BP70</f>
        <v>0.8</v>
      </c>
    </row>
    <row r="70" spans="1:41" ht="15.75" x14ac:dyDescent="0.25">
      <c r="A70" s="121" t="s">
        <v>323</v>
      </c>
      <c r="B70" s="129" t="s">
        <v>305</v>
      </c>
      <c r="C70" s="101" t="s">
        <v>113</v>
      </c>
      <c r="D70" s="39">
        <f>'Опасность&amp;Подверженность'!AF69</f>
        <v>0.1</v>
      </c>
      <c r="E70" s="38">
        <f>'Опасность&amp;Подверженность'!AG69</f>
        <v>5.3</v>
      </c>
      <c r="F70" s="38">
        <f>'Опасность&amp;Подверженность'!AH69</f>
        <v>0</v>
      </c>
      <c r="G70" s="38">
        <f>'Опасность&amp;Подверженность'!AJ69</f>
        <v>5</v>
      </c>
      <c r="H70" s="24">
        <f>'Опасность&amp;Подверженность'!AK69</f>
        <v>3</v>
      </c>
      <c r="I70" s="38">
        <f>'Опасность&amp;Подверженность'!AN69</f>
        <v>0.4</v>
      </c>
      <c r="J70" s="38">
        <f>'Опасность&amp;Подверженность'!AQ69</f>
        <v>0</v>
      </c>
      <c r="K70" s="24">
        <f>'Опасность&amp;Подверженность'!AR69</f>
        <v>0.2</v>
      </c>
      <c r="L70" s="25">
        <f t="shared" si="7"/>
        <v>1.7</v>
      </c>
      <c r="M70" s="36">
        <f>Уязвимость!G69</f>
        <v>5.3</v>
      </c>
      <c r="N70" s="36">
        <f>Уязвимость!K69</f>
        <v>3.7</v>
      </c>
      <c r="O70" s="36">
        <f>Уязвимость!Q69</f>
        <v>0.1</v>
      </c>
      <c r="P70" s="24">
        <f>Уязвимость!R69</f>
        <v>3.6</v>
      </c>
      <c r="Q70" s="36">
        <f>Уязвимость!V69</f>
        <v>0.6</v>
      </c>
      <c r="R70" s="36">
        <f>Уязвимость!AB69</f>
        <v>3.6</v>
      </c>
      <c r="S70" s="36">
        <f>Уязвимость!AD69</f>
        <v>1.3</v>
      </c>
      <c r="T70" s="36" t="str">
        <f>Уязвимость!AF69</f>
        <v>x</v>
      </c>
      <c r="U70" s="36">
        <f>Уязвимость!AK69</f>
        <v>1.9</v>
      </c>
      <c r="V70" s="24">
        <f>Уязвимость!AL69</f>
        <v>1.9</v>
      </c>
      <c r="W70" s="25">
        <f t="shared" si="8"/>
        <v>2.8</v>
      </c>
      <c r="X70" s="35">
        <f>'Отсутствие потенциала'!E69</f>
        <v>7.3</v>
      </c>
      <c r="Y70" s="35">
        <f>'Отсутствие потенциала'!H69</f>
        <v>3.6</v>
      </c>
      <c r="Z70" s="35">
        <f>'Отсутствие потенциала'!N69</f>
        <v>4.0999999999999996</v>
      </c>
      <c r="AA70" s="35">
        <f>'Отсутствие потенциала'!S69</f>
        <v>1.4</v>
      </c>
      <c r="AB70" s="24">
        <f>'Отсутствие потенциала'!T69</f>
        <v>4.0999999999999996</v>
      </c>
      <c r="AC70" s="35">
        <f>'Отсутствие потенциала'!W69</f>
        <v>4.9000000000000004</v>
      </c>
      <c r="AD70" s="35">
        <f>'Отсутствие потенциала'!AB69</f>
        <v>3.2</v>
      </c>
      <c r="AE70" s="35">
        <f>'Отсутствие потенциала'!AF69</f>
        <v>3.5</v>
      </c>
      <c r="AF70" s="24">
        <f>'Отсутствие потенциала'!AG69</f>
        <v>3.9</v>
      </c>
      <c r="AG70" s="25">
        <f t="shared" si="9"/>
        <v>4</v>
      </c>
      <c r="AH70" s="40">
        <f t="shared" si="13"/>
        <v>2.7</v>
      </c>
      <c r="AI70" s="47" t="str">
        <f t="shared" si="14"/>
        <v>Очень низкий</v>
      </c>
      <c r="AJ70" s="57">
        <f t="shared" si="10"/>
        <v>73</v>
      </c>
      <c r="AK70" s="58">
        <f>VLOOKUP($C70,'Индекс надежности данных'!$A$2:$H$84,8,FALSE)</f>
        <v>9.3000000000000007</v>
      </c>
      <c r="AL70" s="59">
        <f>'Издержки и отсутсв индик скрыт'!BK68</f>
        <v>8</v>
      </c>
      <c r="AM70" s="60">
        <f t="shared" si="11"/>
        <v>0.14814814814814814</v>
      </c>
      <c r="AN70" s="61">
        <f>'Дата индикатора скрыт2'!BI69</f>
        <v>0.78</v>
      </c>
      <c r="AO70" s="61">
        <f>'Географич. уровень индикатора'!BP71</f>
        <v>0.8</v>
      </c>
    </row>
    <row r="71" spans="1:41" ht="15.75" x14ac:dyDescent="0.25">
      <c r="A71" s="121" t="s">
        <v>323</v>
      </c>
      <c r="B71" s="129" t="s">
        <v>306</v>
      </c>
      <c r="C71" s="101" t="s">
        <v>114</v>
      </c>
      <c r="D71" s="39">
        <f>'Опасность&amp;Подверженность'!AF70</f>
        <v>6.5</v>
      </c>
      <c r="E71" s="38">
        <f>'Опасность&amp;Подверженность'!AG70</f>
        <v>9.6999999999999993</v>
      </c>
      <c r="F71" s="38">
        <f>'Опасность&amp;Подверженность'!AH70</f>
        <v>0</v>
      </c>
      <c r="G71" s="38">
        <f>'Опасность&amp;Подверженность'!AJ70</f>
        <v>0</v>
      </c>
      <c r="H71" s="24">
        <f>'Опасность&amp;Подверженность'!AK70</f>
        <v>5.8</v>
      </c>
      <c r="I71" s="38">
        <f>'Опасность&amp;Подверженность'!AN70</f>
        <v>0.4</v>
      </c>
      <c r="J71" s="38">
        <f>'Опасность&amp;Подверженность'!AQ70</f>
        <v>0</v>
      </c>
      <c r="K71" s="24">
        <f>'Опасность&amp;Подверженность'!AR70</f>
        <v>0.2</v>
      </c>
      <c r="L71" s="25">
        <f t="shared" si="7"/>
        <v>3.5</v>
      </c>
      <c r="M71" s="36">
        <f>Уязвимость!G70</f>
        <v>5.4</v>
      </c>
      <c r="N71" s="36">
        <f>Уязвимость!K70</f>
        <v>4.2</v>
      </c>
      <c r="O71" s="36">
        <f>Уязвимость!Q70</f>
        <v>0.1</v>
      </c>
      <c r="P71" s="24">
        <f>Уязвимость!R70</f>
        <v>3.8</v>
      </c>
      <c r="Q71" s="36">
        <f>Уязвимость!V70</f>
        <v>0.6</v>
      </c>
      <c r="R71" s="36">
        <f>Уязвимость!AB70</f>
        <v>3.6</v>
      </c>
      <c r="S71" s="36">
        <f>Уязвимость!AD70</f>
        <v>0.9</v>
      </c>
      <c r="T71" s="36" t="str">
        <f>Уязвимость!AF70</f>
        <v>x</v>
      </c>
      <c r="U71" s="36">
        <f>Уязвимость!AK70</f>
        <v>1.9</v>
      </c>
      <c r="V71" s="24">
        <f>Уязвимость!AL70</f>
        <v>1.8</v>
      </c>
      <c r="W71" s="25">
        <f t="shared" si="8"/>
        <v>2.9</v>
      </c>
      <c r="X71" s="35">
        <f>'Отсутствие потенциала'!E70</f>
        <v>7.3</v>
      </c>
      <c r="Y71" s="35">
        <f>'Отсутствие потенциала'!H70</f>
        <v>3.6</v>
      </c>
      <c r="Z71" s="35">
        <f>'Отсутствие потенциала'!N70</f>
        <v>4</v>
      </c>
      <c r="AA71" s="35">
        <f>'Отсутствие потенциала'!S70</f>
        <v>1.4</v>
      </c>
      <c r="AB71" s="24">
        <f>'Отсутствие потенциала'!T70</f>
        <v>4.0999999999999996</v>
      </c>
      <c r="AC71" s="35">
        <f>'Отсутствие потенциала'!W70</f>
        <v>4.9000000000000004</v>
      </c>
      <c r="AD71" s="35">
        <f>'Отсутствие потенциала'!AB70</f>
        <v>3.4</v>
      </c>
      <c r="AE71" s="35">
        <f>'Отсутствие потенциала'!AF70</f>
        <v>3.5</v>
      </c>
      <c r="AF71" s="24">
        <f>'Отсутствие потенциала'!AG70</f>
        <v>3.9</v>
      </c>
      <c r="AG71" s="25">
        <f t="shared" si="9"/>
        <v>4</v>
      </c>
      <c r="AH71" s="40">
        <f t="shared" si="13"/>
        <v>3.4</v>
      </c>
      <c r="AI71" s="47" t="str">
        <f t="shared" si="14"/>
        <v>Очень низкий</v>
      </c>
      <c r="AJ71" s="57">
        <f t="shared" si="10"/>
        <v>62</v>
      </c>
      <c r="AK71" s="58">
        <f>VLOOKUP($C71,'Индекс надежности данных'!$A$2:$H$84,8,FALSE)</f>
        <v>9.3000000000000007</v>
      </c>
      <c r="AL71" s="59">
        <f>'Издержки и отсутсв индик скрыт'!BK69</f>
        <v>8</v>
      </c>
      <c r="AM71" s="60">
        <f t="shared" si="11"/>
        <v>0.14814814814814814</v>
      </c>
      <c r="AN71" s="61">
        <f>'Дата индикатора скрыт2'!BI70</f>
        <v>0.78</v>
      </c>
      <c r="AO71" s="61">
        <f>'Географич. уровень индикатора'!BP72</f>
        <v>0.8</v>
      </c>
    </row>
    <row r="72" spans="1:41" ht="15.75" x14ac:dyDescent="0.25">
      <c r="A72" s="134" t="s">
        <v>323</v>
      </c>
      <c r="B72" s="129" t="s">
        <v>307</v>
      </c>
      <c r="C72" s="101" t="s">
        <v>115</v>
      </c>
      <c r="D72" s="63">
        <f>'Опасность&amp;Подверженность'!AF71</f>
        <v>6.6</v>
      </c>
      <c r="E72" s="64">
        <f>'Опасность&amp;Подверженность'!AG71</f>
        <v>5.9</v>
      </c>
      <c r="F72" s="64">
        <f>'Опасность&amp;Подверженность'!AH71</f>
        <v>0</v>
      </c>
      <c r="G72" s="64">
        <f>'Опасность&amp;Подверженность'!AJ71</f>
        <v>10</v>
      </c>
      <c r="H72" s="65">
        <f>'Опасность&amp;Подверженность'!AK71</f>
        <v>7</v>
      </c>
      <c r="I72" s="64">
        <f>'Опасность&amp;Подверженность'!AN71</f>
        <v>0.4</v>
      </c>
      <c r="J72" s="64">
        <f>'Опасность&amp;Подверженность'!AQ71</f>
        <v>0</v>
      </c>
      <c r="K72" s="65">
        <f>'Опасность&amp;Подверженность'!AR71</f>
        <v>0.2</v>
      </c>
      <c r="L72" s="66">
        <f t="shared" si="7"/>
        <v>4.4000000000000004</v>
      </c>
      <c r="M72" s="67">
        <f>Уязвимость!G71</f>
        <v>5</v>
      </c>
      <c r="N72" s="67">
        <f>Уязвимость!K71</f>
        <v>3</v>
      </c>
      <c r="O72" s="67">
        <f>Уязвимость!Q71</f>
        <v>0.1</v>
      </c>
      <c r="P72" s="65">
        <f>Уязвимость!R71</f>
        <v>3.3</v>
      </c>
      <c r="Q72" s="67">
        <f>Уязвимость!V71</f>
        <v>4.4000000000000004</v>
      </c>
      <c r="R72" s="67">
        <f>Уязвимость!AB71</f>
        <v>3.6</v>
      </c>
      <c r="S72" s="67">
        <f>Уязвимость!AD71</f>
        <v>1.4</v>
      </c>
      <c r="T72" s="67" t="str">
        <f>Уязвимость!AF71</f>
        <v>x</v>
      </c>
      <c r="U72" s="67">
        <f>Уязвимость!AK71</f>
        <v>1.9</v>
      </c>
      <c r="V72" s="65">
        <f>Уязвимость!AL71</f>
        <v>2.9</v>
      </c>
      <c r="W72" s="66">
        <f t="shared" si="8"/>
        <v>3.1</v>
      </c>
      <c r="X72" s="68">
        <f>'Отсутствие потенциала'!E71</f>
        <v>7.3</v>
      </c>
      <c r="Y72" s="68">
        <f>'Отсутствие потенциала'!H71</f>
        <v>3.6</v>
      </c>
      <c r="Z72" s="68">
        <f>'Отсутствие потенциала'!N71</f>
        <v>4.3</v>
      </c>
      <c r="AA72" s="68">
        <f>'Отсутствие потенциала'!S71</f>
        <v>1.4</v>
      </c>
      <c r="AB72" s="65">
        <f>'Отсутствие потенциала'!T71</f>
        <v>4.2</v>
      </c>
      <c r="AC72" s="68">
        <f>'Отсутствие потенциала'!W71</f>
        <v>4.9000000000000004</v>
      </c>
      <c r="AD72" s="68">
        <f>'Отсутствие потенциала'!AB71</f>
        <v>3.2</v>
      </c>
      <c r="AE72" s="68">
        <f>'Отсутствие потенциала'!AF71</f>
        <v>3.5</v>
      </c>
      <c r="AF72" s="65">
        <f>'Отсутствие потенциала'!AG71</f>
        <v>3.9</v>
      </c>
      <c r="AG72" s="66">
        <f t="shared" si="9"/>
        <v>4.0999999999999996</v>
      </c>
      <c r="AH72" s="69">
        <f t="shared" si="13"/>
        <v>3.8</v>
      </c>
      <c r="AI72" s="47" t="str">
        <f t="shared" si="14"/>
        <v>Низкий</v>
      </c>
      <c r="AJ72" s="57">
        <f t="shared" si="10"/>
        <v>54</v>
      </c>
      <c r="AK72" s="58">
        <f>VLOOKUP($C72,'Индекс надежности данных'!$A$2:$H$84,8,FALSE)</f>
        <v>9.3000000000000007</v>
      </c>
      <c r="AL72" s="59">
        <f>'Издержки и отсутсв индик скрыт'!BK70</f>
        <v>8</v>
      </c>
      <c r="AM72" s="60">
        <f t="shared" si="11"/>
        <v>0.14814814814814814</v>
      </c>
      <c r="AN72" s="61">
        <f>'Дата индикатора скрыт2'!BI71</f>
        <v>0.78</v>
      </c>
      <c r="AO72" s="61">
        <f>'Географич. уровень индикатора'!BP73</f>
        <v>0.8</v>
      </c>
    </row>
    <row r="73" spans="1:41" ht="15.75" x14ac:dyDescent="0.25">
      <c r="A73" s="121" t="s">
        <v>322</v>
      </c>
      <c r="B73" s="130" t="s">
        <v>308</v>
      </c>
      <c r="C73" s="102" t="s">
        <v>116</v>
      </c>
      <c r="D73" s="71">
        <f>'Опасность&amp;Подверженность'!AF72</f>
        <v>9.9</v>
      </c>
      <c r="E73" s="72">
        <f>'Опасность&amp;Подверженность'!AG72</f>
        <v>7.5</v>
      </c>
      <c r="F73" s="72">
        <f>'Опасность&amp;Подверженность'!AH72</f>
        <v>0</v>
      </c>
      <c r="G73" s="72">
        <f>'Опасность&amp;Подверженность'!AJ72</f>
        <v>2.5</v>
      </c>
      <c r="H73" s="73">
        <f>'Опасность&amp;Подверженность'!AK72</f>
        <v>6.6</v>
      </c>
      <c r="I73" s="72">
        <f>'Опасность&amp;Подверженность'!AN72</f>
        <v>3.7</v>
      </c>
      <c r="J73" s="72">
        <f>'Опасность&amp;Подверженность'!AQ72</f>
        <v>4.4000000000000004</v>
      </c>
      <c r="K73" s="73">
        <f>'Опасность&amp;Подверженность'!AR72</f>
        <v>4.4000000000000004</v>
      </c>
      <c r="L73" s="74">
        <f t="shared" si="7"/>
        <v>5.6</v>
      </c>
      <c r="M73" s="75">
        <f>Уязвимость!G72</f>
        <v>3.7</v>
      </c>
      <c r="N73" s="75">
        <f>Уязвимость!K72</f>
        <v>4.0999999999999996</v>
      </c>
      <c r="O73" s="75">
        <f>Уязвимость!Q72</f>
        <v>1.8</v>
      </c>
      <c r="P73" s="73">
        <f>Уязвимость!R72</f>
        <v>3.3</v>
      </c>
      <c r="Q73" s="75">
        <f>Уязвимость!V72</f>
        <v>0.7</v>
      </c>
      <c r="R73" s="75">
        <f>Уязвимость!AB72</f>
        <v>4.5</v>
      </c>
      <c r="S73" s="75">
        <f>Уязвимость!AD72</f>
        <v>0.3</v>
      </c>
      <c r="T73" s="75">
        <f>Уязвимость!AF72</f>
        <v>0</v>
      </c>
      <c r="U73" s="75">
        <f>Уязвимость!AK72</f>
        <v>1.8</v>
      </c>
      <c r="V73" s="73">
        <f>Уязвимость!AL72</f>
        <v>2</v>
      </c>
      <c r="W73" s="74">
        <f t="shared" si="8"/>
        <v>2.7</v>
      </c>
      <c r="X73" s="76">
        <f>'Отсутствие потенциала'!E72</f>
        <v>6</v>
      </c>
      <c r="Y73" s="76">
        <f>'Отсутствие потенциала'!H72</f>
        <v>6.9</v>
      </c>
      <c r="Z73" s="76">
        <f>'Отсутствие потенциала'!N72</f>
        <v>1.6</v>
      </c>
      <c r="AA73" s="76">
        <f>'Отсутствие потенциала'!S72</f>
        <v>1.4</v>
      </c>
      <c r="AB73" s="73">
        <f>'Отсутствие потенциала'!T72</f>
        <v>4</v>
      </c>
      <c r="AC73" s="76">
        <f>'Отсутствие потенциала'!W72</f>
        <v>6.5</v>
      </c>
      <c r="AD73" s="76">
        <f>'Отсутствие потенциала'!AB72</f>
        <v>0</v>
      </c>
      <c r="AE73" s="76">
        <f>'Отсутствие потенциала'!AF72</f>
        <v>6.7</v>
      </c>
      <c r="AF73" s="73">
        <f>'Отсутствие потенциала'!AG72</f>
        <v>4.4000000000000004</v>
      </c>
      <c r="AG73" s="74">
        <f t="shared" si="9"/>
        <v>4.2</v>
      </c>
      <c r="AH73" s="77">
        <f t="shared" si="13"/>
        <v>4</v>
      </c>
      <c r="AI73" s="47" t="str">
        <f t="shared" si="14"/>
        <v>Низкий</v>
      </c>
      <c r="AJ73" s="78">
        <f t="shared" si="10"/>
        <v>49</v>
      </c>
      <c r="AK73" s="79">
        <f>VLOOKUP($C73,'Индекс надежности данных'!$A$2:$H$84,8,FALSE)</f>
        <v>2.8</v>
      </c>
      <c r="AL73" s="80">
        <f>'Издержки и отсутсв индик скрыт'!BK71</f>
        <v>0</v>
      </c>
      <c r="AM73" s="81">
        <f t="shared" si="11"/>
        <v>0</v>
      </c>
      <c r="AN73" s="82">
        <f>'Дата индикатора скрыт2'!BI72</f>
        <v>0.55172413793103448</v>
      </c>
      <c r="AO73" s="82">
        <f>'Географич. уровень индикатора'!BP74</f>
        <v>1.103448275862069</v>
      </c>
    </row>
    <row r="74" spans="1:41" ht="15.75" x14ac:dyDescent="0.25">
      <c r="A74" s="121" t="s">
        <v>322</v>
      </c>
      <c r="B74" s="127" t="s">
        <v>309</v>
      </c>
      <c r="C74" s="99" t="s">
        <v>117</v>
      </c>
      <c r="D74" s="39">
        <f>'Опасность&amp;Подверженность'!AF73</f>
        <v>7</v>
      </c>
      <c r="E74" s="38">
        <f>'Опасность&amp;Подверженность'!AG73</f>
        <v>6.3</v>
      </c>
      <c r="F74" s="38">
        <f>'Опасность&amp;Подверженность'!AH73</f>
        <v>0</v>
      </c>
      <c r="G74" s="38">
        <f>'Опасность&amp;Подверженность'!AJ73</f>
        <v>3.5</v>
      </c>
      <c r="H74" s="24">
        <f>'Опасность&amp;Подверженность'!AK73</f>
        <v>4.7</v>
      </c>
      <c r="I74" s="38">
        <f>'Опасность&amp;Подверженность'!AN73</f>
        <v>3.7</v>
      </c>
      <c r="J74" s="38">
        <f>'Опасность&amp;Подверженность'!AQ73</f>
        <v>4.4000000000000004</v>
      </c>
      <c r="K74" s="24">
        <f>'Опасность&amp;Подверженность'!AR73</f>
        <v>4.4000000000000004</v>
      </c>
      <c r="L74" s="25">
        <f t="shared" si="7"/>
        <v>4.5999999999999996</v>
      </c>
      <c r="M74" s="36">
        <f>Уязвимость!G73</f>
        <v>2.6</v>
      </c>
      <c r="N74" s="36">
        <f>Уязвимость!K73</f>
        <v>3.7</v>
      </c>
      <c r="O74" s="36">
        <f>Уязвимость!Q73</f>
        <v>1.8</v>
      </c>
      <c r="P74" s="24">
        <f>Уязвимость!R73</f>
        <v>2.7</v>
      </c>
      <c r="Q74" s="36">
        <f>Уязвимость!V73</f>
        <v>0.7</v>
      </c>
      <c r="R74" s="36">
        <f>Уязвимость!AB73</f>
        <v>4.5999999999999996</v>
      </c>
      <c r="S74" s="36">
        <f>Уязвимость!AD73</f>
        <v>0.2</v>
      </c>
      <c r="T74" s="36">
        <f>Уязвимость!AF73</f>
        <v>0</v>
      </c>
      <c r="U74" s="36">
        <f>Уязвимость!AK73</f>
        <v>1.8</v>
      </c>
      <c r="V74" s="24">
        <f>Уязвимость!AL73</f>
        <v>2</v>
      </c>
      <c r="W74" s="25">
        <f t="shared" si="8"/>
        <v>2.4</v>
      </c>
      <c r="X74" s="35">
        <f>'Отсутствие потенциала'!E73</f>
        <v>6</v>
      </c>
      <c r="Y74" s="35">
        <f>'Отсутствие потенциала'!H73</f>
        <v>6.4</v>
      </c>
      <c r="Z74" s="35">
        <f>'Отсутствие потенциала'!N73</f>
        <v>1.6</v>
      </c>
      <c r="AA74" s="35">
        <f>'Отсутствие потенциала'!S73</f>
        <v>1.4</v>
      </c>
      <c r="AB74" s="24">
        <f>'Отсутствие потенциала'!T73</f>
        <v>3.9</v>
      </c>
      <c r="AC74" s="35">
        <f>'Отсутствие потенциала'!W73</f>
        <v>6.1</v>
      </c>
      <c r="AD74" s="35">
        <f>'Отсутствие потенциала'!AB73</f>
        <v>2.9</v>
      </c>
      <c r="AE74" s="35">
        <f>'Отсутствие потенциала'!AF73</f>
        <v>6.8</v>
      </c>
      <c r="AF74" s="24">
        <f>'Отсутствие потенциала'!AG73</f>
        <v>5.3</v>
      </c>
      <c r="AG74" s="25">
        <f t="shared" si="9"/>
        <v>4.5999999999999996</v>
      </c>
      <c r="AH74" s="40">
        <f t="shared" si="13"/>
        <v>3.7</v>
      </c>
      <c r="AI74" s="47" t="str">
        <f t="shared" si="14"/>
        <v>Низкий</v>
      </c>
      <c r="AJ74" s="57">
        <f t="shared" si="10"/>
        <v>57</v>
      </c>
      <c r="AK74" s="58">
        <f>VLOOKUP($C74,'Индекс надежности данных'!$A$2:$H$84,8,FALSE)</f>
        <v>2.8</v>
      </c>
      <c r="AL74" s="59">
        <f>'Издержки и отсутсв индик скрыт'!BK72</f>
        <v>0</v>
      </c>
      <c r="AM74" s="60">
        <f t="shared" si="11"/>
        <v>0</v>
      </c>
      <c r="AN74" s="61">
        <f>'Дата индикатора скрыт2'!BI73</f>
        <v>0.55172413793103448</v>
      </c>
      <c r="AO74" s="61">
        <f>'Географич. уровень индикатора'!BP75</f>
        <v>1.103448275862069</v>
      </c>
    </row>
    <row r="75" spans="1:41" ht="15.75" x14ac:dyDescent="0.25">
      <c r="A75" s="121" t="s">
        <v>322</v>
      </c>
      <c r="B75" s="127" t="s">
        <v>310</v>
      </c>
      <c r="C75" s="99" t="s">
        <v>118</v>
      </c>
      <c r="D75" s="39">
        <f>'Опасность&amp;Подверженность'!AF74</f>
        <v>7.3</v>
      </c>
      <c r="E75" s="38">
        <f>'Опасность&amp;Подверженность'!AG74</f>
        <v>7.6</v>
      </c>
      <c r="F75" s="38">
        <f>'Опасность&amp;Подверженность'!AH74</f>
        <v>0</v>
      </c>
      <c r="G75" s="38">
        <f>'Опасность&amp;Подверженность'!AJ74</f>
        <v>1.5</v>
      </c>
      <c r="H75" s="24">
        <f>'Опасность&amp;Подверженность'!AK74</f>
        <v>5</v>
      </c>
      <c r="I75" s="38">
        <f>'Опасность&amp;Подверженность'!AN74</f>
        <v>3.7</v>
      </c>
      <c r="J75" s="38">
        <f>'Опасность&amp;Подверженность'!AQ74</f>
        <v>4.4000000000000004</v>
      </c>
      <c r="K75" s="24">
        <f>'Опасность&amp;Подверженность'!AR74</f>
        <v>4.4000000000000004</v>
      </c>
      <c r="L75" s="25">
        <f t="shared" si="7"/>
        <v>4.7</v>
      </c>
      <c r="M75" s="36">
        <f>Уязвимость!G74</f>
        <v>3.2</v>
      </c>
      <c r="N75" s="36">
        <f>Уязвимость!K74</f>
        <v>3.9</v>
      </c>
      <c r="O75" s="36">
        <f>Уязвимость!Q74</f>
        <v>1.8</v>
      </c>
      <c r="P75" s="24">
        <f>Уязвимость!R74</f>
        <v>3</v>
      </c>
      <c r="Q75" s="36">
        <f>Уязвимость!V74</f>
        <v>0.7</v>
      </c>
      <c r="R75" s="36">
        <f>Уязвимость!AB74</f>
        <v>4.3</v>
      </c>
      <c r="S75" s="36">
        <f>Уязвимость!AD74</f>
        <v>0.2</v>
      </c>
      <c r="T75" s="36">
        <f>Уязвимость!AF74</f>
        <v>0</v>
      </c>
      <c r="U75" s="36">
        <f>Уязвимость!AK74</f>
        <v>1.8</v>
      </c>
      <c r="V75" s="24">
        <f>Уязвимость!AL74</f>
        <v>1.9</v>
      </c>
      <c r="W75" s="25">
        <f t="shared" si="8"/>
        <v>2.5</v>
      </c>
      <c r="X75" s="35">
        <f>'Отсутствие потенциала'!E74</f>
        <v>6</v>
      </c>
      <c r="Y75" s="35">
        <f>'Отсутствие потенциала'!H74</f>
        <v>7.3</v>
      </c>
      <c r="Z75" s="35">
        <f>'Отсутствие потенциала'!N74</f>
        <v>1.6</v>
      </c>
      <c r="AA75" s="35">
        <f>'Отсутствие потенциала'!S74</f>
        <v>1.4</v>
      </c>
      <c r="AB75" s="24">
        <f>'Отсутствие потенциала'!T74</f>
        <v>4.0999999999999996</v>
      </c>
      <c r="AC75" s="35">
        <f>'Отсутствие потенциала'!W74</f>
        <v>6.3</v>
      </c>
      <c r="AD75" s="35">
        <f>'Отсутствие потенциала'!AB74</f>
        <v>0</v>
      </c>
      <c r="AE75" s="35">
        <f>'Отсутствие потенциала'!AF74</f>
        <v>6.8</v>
      </c>
      <c r="AF75" s="24">
        <f>'Отсутствие потенциала'!AG74</f>
        <v>4.4000000000000004</v>
      </c>
      <c r="AG75" s="25">
        <f t="shared" si="9"/>
        <v>4.3</v>
      </c>
      <c r="AH75" s="40">
        <f t="shared" si="13"/>
        <v>3.7</v>
      </c>
      <c r="AI75" s="47" t="str">
        <f t="shared" si="14"/>
        <v>Низкий</v>
      </c>
      <c r="AJ75" s="57">
        <f t="shared" si="10"/>
        <v>57</v>
      </c>
      <c r="AK75" s="58">
        <f>VLOOKUP($C75,'Индекс надежности данных'!$A$2:$H$84,8,FALSE)</f>
        <v>2.8</v>
      </c>
      <c r="AL75" s="59">
        <f>'Издержки и отсутсв индик скрыт'!BK73</f>
        <v>0</v>
      </c>
      <c r="AM75" s="60">
        <f t="shared" si="11"/>
        <v>0</v>
      </c>
      <c r="AN75" s="61">
        <f>'Дата индикатора скрыт2'!BI74</f>
        <v>0.55172413793103448</v>
      </c>
      <c r="AO75" s="61">
        <f>'Географич. уровень индикатора'!BP76</f>
        <v>1.103448275862069</v>
      </c>
    </row>
    <row r="76" spans="1:41" ht="15.75" x14ac:dyDescent="0.25">
      <c r="A76" s="121" t="s">
        <v>322</v>
      </c>
      <c r="B76" s="133" t="s">
        <v>311</v>
      </c>
      <c r="C76" s="99" t="s">
        <v>119</v>
      </c>
      <c r="D76" s="39">
        <f>'Опасность&amp;Подверженность'!AF75</f>
        <v>6.6</v>
      </c>
      <c r="E76" s="38">
        <f>'Опасность&amp;Подверженность'!AG75</f>
        <v>6.5</v>
      </c>
      <c r="F76" s="38">
        <f>'Опасность&amp;Подверженность'!AH75</f>
        <v>0</v>
      </c>
      <c r="G76" s="38">
        <f>'Опасность&amp;Подверженность'!AJ75</f>
        <v>5</v>
      </c>
      <c r="H76" s="24">
        <f>'Опасность&amp;Подверженность'!AK75</f>
        <v>5</v>
      </c>
      <c r="I76" s="38">
        <f>'Опасность&amp;Подверженность'!AN75</f>
        <v>3.7</v>
      </c>
      <c r="J76" s="38">
        <f>'Опасность&amp;Подверженность'!AQ75</f>
        <v>4.4000000000000004</v>
      </c>
      <c r="K76" s="24">
        <f>'Опасность&amp;Подверженность'!AR75</f>
        <v>4.4000000000000004</v>
      </c>
      <c r="L76" s="25">
        <f t="shared" si="7"/>
        <v>4.7</v>
      </c>
      <c r="M76" s="36">
        <f>Уязвимость!G75</f>
        <v>2.2999999999999998</v>
      </c>
      <c r="N76" s="36">
        <f>Уязвимость!K75</f>
        <v>4.5999999999999996</v>
      </c>
      <c r="O76" s="36">
        <f>Уязвимость!Q75</f>
        <v>1.8</v>
      </c>
      <c r="P76" s="24">
        <f>Уязвимость!R75</f>
        <v>2.8</v>
      </c>
      <c r="Q76" s="36">
        <f>Уязвимость!V75</f>
        <v>0.7</v>
      </c>
      <c r="R76" s="36">
        <f>Уязвимость!AB75</f>
        <v>4.7</v>
      </c>
      <c r="S76" s="36">
        <f>Уязвимость!AD75</f>
        <v>0.2</v>
      </c>
      <c r="T76" s="36">
        <f>Уязвимость!AF75</f>
        <v>0</v>
      </c>
      <c r="U76" s="36">
        <f>Уязвимость!AK75</f>
        <v>1.8</v>
      </c>
      <c r="V76" s="24">
        <f>Уязвимость!AL75</f>
        <v>2</v>
      </c>
      <c r="W76" s="25">
        <f t="shared" si="8"/>
        <v>2.4</v>
      </c>
      <c r="X76" s="35">
        <f>'Отсутствие потенциала'!E75</f>
        <v>6</v>
      </c>
      <c r="Y76" s="35">
        <f>'Отсутствие потенциала'!H75</f>
        <v>6.9</v>
      </c>
      <c r="Z76" s="35">
        <f>'Отсутствие потенциала'!N75</f>
        <v>3.4</v>
      </c>
      <c r="AA76" s="35">
        <f>'Отсутствие потенциала'!S75</f>
        <v>1.4</v>
      </c>
      <c r="AB76" s="24">
        <f>'Отсутствие потенциала'!T75</f>
        <v>4.4000000000000004</v>
      </c>
      <c r="AC76" s="35">
        <f>'Отсутствие потенциала'!W75</f>
        <v>6.5</v>
      </c>
      <c r="AD76" s="35">
        <f>'Отсутствие потенциала'!AB75</f>
        <v>2.5</v>
      </c>
      <c r="AE76" s="35">
        <f>'Отсутствие потенциала'!AF75</f>
        <v>7.4</v>
      </c>
      <c r="AF76" s="24">
        <f>'Отсутствие потенциала'!AG75</f>
        <v>5.5</v>
      </c>
      <c r="AG76" s="25">
        <f t="shared" si="9"/>
        <v>5</v>
      </c>
      <c r="AH76" s="40">
        <f t="shared" si="13"/>
        <v>3.8</v>
      </c>
      <c r="AI76" s="47" t="str">
        <f t="shared" si="14"/>
        <v>Низкий</v>
      </c>
      <c r="AJ76" s="57">
        <f t="shared" si="10"/>
        <v>54</v>
      </c>
      <c r="AK76" s="58">
        <f>VLOOKUP($C76,'Индекс надежности данных'!$A$2:$H$84,8,FALSE)</f>
        <v>2.8</v>
      </c>
      <c r="AL76" s="59">
        <f>'Издержки и отсутсв индик скрыт'!BK74</f>
        <v>0</v>
      </c>
      <c r="AM76" s="60">
        <f t="shared" si="11"/>
        <v>0</v>
      </c>
      <c r="AN76" s="61">
        <f>'Дата индикатора скрыт2'!BI75</f>
        <v>0.55172413793103448</v>
      </c>
      <c r="AO76" s="61">
        <f>'Географич. уровень индикатора'!BP77</f>
        <v>1.103448275862069</v>
      </c>
    </row>
    <row r="77" spans="1:41" ht="15.75" x14ac:dyDescent="0.25">
      <c r="A77" s="121" t="s">
        <v>322</v>
      </c>
      <c r="B77" s="133" t="s">
        <v>312</v>
      </c>
      <c r="C77" s="99" t="s">
        <v>123</v>
      </c>
      <c r="D77" s="39">
        <f>'Опасность&amp;Подверженность'!AF76</f>
        <v>7.1</v>
      </c>
      <c r="E77" s="38">
        <f>'Опасность&amp;Подверженность'!AG76</f>
        <v>7.1</v>
      </c>
      <c r="F77" s="38">
        <f>'Опасность&amp;Подверженность'!AH76</f>
        <v>0</v>
      </c>
      <c r="G77" s="38">
        <f>'Опасность&amp;Подверженность'!AJ76</f>
        <v>4</v>
      </c>
      <c r="H77" s="24">
        <f>'Опасность&amp;Подверженность'!AK76</f>
        <v>5.0999999999999996</v>
      </c>
      <c r="I77" s="38">
        <f>'Опасность&amp;Подверженность'!AN76</f>
        <v>3.7</v>
      </c>
      <c r="J77" s="38">
        <f>'Опасность&amp;Подверженность'!AQ76</f>
        <v>4.4000000000000004</v>
      </c>
      <c r="K77" s="24">
        <f>'Опасность&amp;Подверженность'!AR76</f>
        <v>4.4000000000000004</v>
      </c>
      <c r="L77" s="25">
        <f t="shared" si="7"/>
        <v>4.8</v>
      </c>
      <c r="M77" s="36">
        <f>Уязвимость!G76</f>
        <v>4</v>
      </c>
      <c r="N77" s="36">
        <f>Уязвимость!K76</f>
        <v>4</v>
      </c>
      <c r="O77" s="36">
        <f>Уязвимость!Q76</f>
        <v>1.8</v>
      </c>
      <c r="P77" s="24">
        <f>Уязвимость!R76</f>
        <v>3.5</v>
      </c>
      <c r="Q77" s="36">
        <f>Уязвимость!V76</f>
        <v>0.7</v>
      </c>
      <c r="R77" s="36">
        <f>Уязвимость!AB76</f>
        <v>4.4000000000000004</v>
      </c>
      <c r="S77" s="36">
        <f>Уязвимость!AD76</f>
        <v>0.6</v>
      </c>
      <c r="T77" s="36">
        <f>Уязвимость!AF76</f>
        <v>0</v>
      </c>
      <c r="U77" s="36">
        <f>Уязвимость!AK76</f>
        <v>1.8</v>
      </c>
      <c r="V77" s="24">
        <f>Уязвимость!AL76</f>
        <v>2</v>
      </c>
      <c r="W77" s="25">
        <f t="shared" si="8"/>
        <v>2.8</v>
      </c>
      <c r="X77" s="35">
        <f>'Отсутствие потенциала'!E76</f>
        <v>6</v>
      </c>
      <c r="Y77" s="35">
        <f>'Отсутствие потенциала'!H76</f>
        <v>7.2</v>
      </c>
      <c r="Z77" s="35">
        <f>'Отсутствие потенциала'!N76</f>
        <v>6.5</v>
      </c>
      <c r="AA77" s="35">
        <f>'Отсутствие потенциала'!S76</f>
        <v>1.4</v>
      </c>
      <c r="AB77" s="24">
        <f>'Отсутствие потенциала'!T76</f>
        <v>5.3</v>
      </c>
      <c r="AC77" s="35">
        <f>'Отсутствие потенциала'!W76</f>
        <v>6.9</v>
      </c>
      <c r="AD77" s="35">
        <f>'Отсутствие потенциала'!AB76</f>
        <v>2.5</v>
      </c>
      <c r="AE77" s="35">
        <f>'Отсутствие потенциала'!AF76</f>
        <v>6.6</v>
      </c>
      <c r="AF77" s="24">
        <f>'Отсутствие потенциала'!AG76</f>
        <v>5.3</v>
      </c>
      <c r="AG77" s="25">
        <f t="shared" si="9"/>
        <v>5.3</v>
      </c>
      <c r="AH77" s="40">
        <f t="shared" si="13"/>
        <v>4.0999999999999996</v>
      </c>
      <c r="AI77" s="47" t="str">
        <f t="shared" si="14"/>
        <v>Низкий</v>
      </c>
      <c r="AJ77" s="57">
        <f t="shared" si="10"/>
        <v>47</v>
      </c>
      <c r="AK77" s="58">
        <f>VLOOKUP($C77,'Индекс надежности данных'!$A$2:$H$84,8,FALSE)</f>
        <v>2.8</v>
      </c>
      <c r="AL77" s="59">
        <f>'Издержки и отсутсв индик скрыт'!BK75</f>
        <v>0</v>
      </c>
      <c r="AM77" s="60">
        <f t="shared" si="11"/>
        <v>0</v>
      </c>
      <c r="AN77" s="61">
        <f>'Дата индикатора скрыт2'!BI76</f>
        <v>0.55172413793103448</v>
      </c>
      <c r="AO77" s="61">
        <f>'Географич. уровень индикатора'!BP78</f>
        <v>1.103448275862069</v>
      </c>
    </row>
    <row r="78" spans="1:41" ht="15.75" x14ac:dyDescent="0.25">
      <c r="A78" s="121" t="s">
        <v>322</v>
      </c>
      <c r="B78" s="133" t="s">
        <v>313</v>
      </c>
      <c r="C78" s="99" t="s">
        <v>129</v>
      </c>
      <c r="D78" s="39">
        <f>'Опасность&amp;Подверженность'!AF77</f>
        <v>0.2</v>
      </c>
      <c r="E78" s="38">
        <f>'Опасность&amp;Подверженность'!AG77</f>
        <v>5</v>
      </c>
      <c r="F78" s="38">
        <f>'Опасность&amp;Подверженность'!AH77</f>
        <v>0</v>
      </c>
      <c r="G78" s="38">
        <f>'Опасность&amp;Подверженность'!AJ77</f>
        <v>2</v>
      </c>
      <c r="H78" s="24">
        <f>'Опасность&amp;Подверженность'!AK77</f>
        <v>2</v>
      </c>
      <c r="I78" s="38">
        <f>'Опасность&amp;Подверженность'!AN77</f>
        <v>3.7</v>
      </c>
      <c r="J78" s="38">
        <f>'Опасность&amp;Подверженность'!AQ77</f>
        <v>4.4000000000000004</v>
      </c>
      <c r="K78" s="24">
        <f>'Опасность&amp;Подверженность'!AR77</f>
        <v>4.4000000000000004</v>
      </c>
      <c r="L78" s="25">
        <f t="shared" si="7"/>
        <v>3.3</v>
      </c>
      <c r="M78" s="36">
        <f>Уязвимость!G77</f>
        <v>3</v>
      </c>
      <c r="N78" s="36">
        <f>Уязвимость!K77</f>
        <v>3.3</v>
      </c>
      <c r="O78" s="36">
        <f>Уязвимость!Q77</f>
        <v>1.8</v>
      </c>
      <c r="P78" s="24">
        <f>Уязвимость!R77</f>
        <v>2.8</v>
      </c>
      <c r="Q78" s="36">
        <f>Уязвимость!V77</f>
        <v>0.7</v>
      </c>
      <c r="R78" s="36">
        <f>Уязвимость!AB77</f>
        <v>4.5</v>
      </c>
      <c r="S78" s="36">
        <f>Уязвимость!AD77</f>
        <v>0.3</v>
      </c>
      <c r="T78" s="36">
        <f>Уязвимость!AF77</f>
        <v>0</v>
      </c>
      <c r="U78" s="36">
        <f>Уязвимость!AK77</f>
        <v>1.8</v>
      </c>
      <c r="V78" s="24">
        <f>Уязвимость!AL77</f>
        <v>2</v>
      </c>
      <c r="W78" s="25">
        <f t="shared" si="8"/>
        <v>2.4</v>
      </c>
      <c r="X78" s="35">
        <f>'Отсутствие потенциала'!E77</f>
        <v>6</v>
      </c>
      <c r="Y78" s="35">
        <f>'Отсутствие потенциала'!H77</f>
        <v>7</v>
      </c>
      <c r="Z78" s="35">
        <f>'Отсутствие потенциала'!N77</f>
        <v>6.5</v>
      </c>
      <c r="AA78" s="35">
        <f>'Отсутствие потенциала'!S77</f>
        <v>1.4</v>
      </c>
      <c r="AB78" s="24">
        <f>'Отсутствие потенциала'!T77</f>
        <v>5.2</v>
      </c>
      <c r="AC78" s="35">
        <f>'Отсутствие потенциала'!W77</f>
        <v>6.1</v>
      </c>
      <c r="AD78" s="35">
        <f>'Отсутствие потенциала'!AB77</f>
        <v>2</v>
      </c>
      <c r="AE78" s="35">
        <f>'Отсутствие потенциала'!AF77</f>
        <v>6.5</v>
      </c>
      <c r="AF78" s="24">
        <f>'Отсутствие потенциала'!AG77</f>
        <v>4.9000000000000004</v>
      </c>
      <c r="AG78" s="25">
        <f t="shared" si="9"/>
        <v>5.0999999999999996</v>
      </c>
      <c r="AH78" s="40">
        <f t="shared" si="13"/>
        <v>3.4</v>
      </c>
      <c r="AI78" s="47" t="str">
        <f t="shared" si="14"/>
        <v>Очень низкий</v>
      </c>
      <c r="AJ78" s="57">
        <f t="shared" si="10"/>
        <v>62</v>
      </c>
      <c r="AK78" s="58">
        <f>VLOOKUP($C78,'Индекс надежности данных'!$A$2:$H$84,8,FALSE)</f>
        <v>2.8</v>
      </c>
      <c r="AL78" s="59">
        <f>'Издержки и отсутсв индик скрыт'!BK76</f>
        <v>0</v>
      </c>
      <c r="AM78" s="60">
        <f t="shared" si="11"/>
        <v>0</v>
      </c>
      <c r="AN78" s="61">
        <f>'Дата индикатора скрыт2'!BI77</f>
        <v>0.55172413793103448</v>
      </c>
      <c r="AO78" s="61">
        <f>'Географич. уровень индикатора'!BP79</f>
        <v>1.103448275862069</v>
      </c>
    </row>
    <row r="79" spans="1:41" ht="15.75" x14ac:dyDescent="0.25">
      <c r="A79" s="121" t="s">
        <v>322</v>
      </c>
      <c r="B79" s="133" t="s">
        <v>314</v>
      </c>
      <c r="C79" s="99" t="s">
        <v>121</v>
      </c>
      <c r="D79" s="39">
        <f>'Опасность&amp;Подверженность'!AF78</f>
        <v>9.8000000000000007</v>
      </c>
      <c r="E79" s="38">
        <f>'Опасность&amp;Подверженность'!AG78</f>
        <v>7.8</v>
      </c>
      <c r="F79" s="38">
        <f>'Опасность&amp;Подверженность'!AH78</f>
        <v>0</v>
      </c>
      <c r="G79" s="38">
        <f>'Опасность&amp;Подверженность'!AJ78</f>
        <v>2.5</v>
      </c>
      <c r="H79" s="24">
        <f>'Опасность&amp;Подверженность'!AK78</f>
        <v>6.6</v>
      </c>
      <c r="I79" s="38">
        <f>'Опасность&amp;Подверженность'!AN78</f>
        <v>3.7</v>
      </c>
      <c r="J79" s="38">
        <f>'Опасность&amp;Подверженность'!AQ78</f>
        <v>4.4000000000000004</v>
      </c>
      <c r="K79" s="24">
        <f>'Опасность&amp;Подверженность'!AR78</f>
        <v>4.4000000000000004</v>
      </c>
      <c r="L79" s="25">
        <f t="shared" si="7"/>
        <v>5.6</v>
      </c>
      <c r="M79" s="36">
        <f>Уязвимость!G78</f>
        <v>3.6</v>
      </c>
      <c r="N79" s="36">
        <f>Уязвимость!K78</f>
        <v>3.5</v>
      </c>
      <c r="O79" s="36">
        <f>Уязвимость!Q78</f>
        <v>1.8</v>
      </c>
      <c r="P79" s="24">
        <f>Уязвимость!R78</f>
        <v>3.1</v>
      </c>
      <c r="Q79" s="36">
        <f>Уязвимость!V78</f>
        <v>0.7</v>
      </c>
      <c r="R79" s="36">
        <f>Уязвимость!AB78</f>
        <v>4.5</v>
      </c>
      <c r="S79" s="36">
        <f>Уязвимость!AD78</f>
        <v>0.7</v>
      </c>
      <c r="T79" s="36">
        <f>Уязвимость!AF78</f>
        <v>0</v>
      </c>
      <c r="U79" s="36">
        <f>Уязвимость!AK78</f>
        <v>1.8</v>
      </c>
      <c r="V79" s="24">
        <f>Уязвимость!AL78</f>
        <v>2.1</v>
      </c>
      <c r="W79" s="25">
        <f t="shared" si="8"/>
        <v>2.6</v>
      </c>
      <c r="X79" s="35">
        <f>'Отсутствие потенциала'!E78</f>
        <v>6</v>
      </c>
      <c r="Y79" s="35">
        <f>'Отсутствие потенциала'!H78</f>
        <v>7.3</v>
      </c>
      <c r="Z79" s="35">
        <f>'Отсутствие потенциала'!N78</f>
        <v>1.6</v>
      </c>
      <c r="AA79" s="35">
        <f>'Отсутствие потенциала'!S78</f>
        <v>1.4</v>
      </c>
      <c r="AB79" s="24">
        <f>'Отсутствие потенциала'!T78</f>
        <v>4.0999999999999996</v>
      </c>
      <c r="AC79" s="35">
        <f>'Отсутствие потенциала'!W78</f>
        <v>6.3</v>
      </c>
      <c r="AD79" s="35">
        <f>'Отсутствие потенциала'!AB78</f>
        <v>0.4</v>
      </c>
      <c r="AE79" s="35">
        <f>'Отсутствие потенциала'!AF78</f>
        <v>6.4</v>
      </c>
      <c r="AF79" s="24">
        <f>'Отсутствие потенциала'!AG78</f>
        <v>4.4000000000000004</v>
      </c>
      <c r="AG79" s="25">
        <f t="shared" si="9"/>
        <v>4.3</v>
      </c>
      <c r="AH79" s="40">
        <f t="shared" si="13"/>
        <v>4</v>
      </c>
      <c r="AI79" s="47" t="str">
        <f t="shared" si="14"/>
        <v>Низкий</v>
      </c>
      <c r="AJ79" s="57">
        <f t="shared" si="10"/>
        <v>49</v>
      </c>
      <c r="AK79" s="58">
        <f>VLOOKUP($C79,'Индекс надежности данных'!$A$2:$H$84,8,FALSE)</f>
        <v>2.8</v>
      </c>
      <c r="AL79" s="59">
        <f>'Издержки и отсутсв индик скрыт'!BK77</f>
        <v>0</v>
      </c>
      <c r="AM79" s="60">
        <f t="shared" si="11"/>
        <v>0</v>
      </c>
      <c r="AN79" s="61">
        <f>'Дата индикатора скрыт2'!BI78</f>
        <v>0.55172413793103448</v>
      </c>
      <c r="AO79" s="61">
        <f>'Географич. уровень индикатора'!BP80</f>
        <v>1.103448275862069</v>
      </c>
    </row>
    <row r="80" spans="1:41" ht="15.75" x14ac:dyDescent="0.25">
      <c r="A80" s="121" t="s">
        <v>322</v>
      </c>
      <c r="B80" s="133" t="s">
        <v>315</v>
      </c>
      <c r="C80" s="99" t="s">
        <v>122</v>
      </c>
      <c r="D80" s="39">
        <f>'Опасность&amp;Подверженность'!AF79</f>
        <v>6.5</v>
      </c>
      <c r="E80" s="38">
        <f>'Опасность&amp;Подверженность'!AG79</f>
        <v>6.3</v>
      </c>
      <c r="F80" s="38">
        <f>'Опасность&amp;Подверженность'!AH79</f>
        <v>0.5</v>
      </c>
      <c r="G80" s="38">
        <f>'Опасность&amp;Подверженность'!AJ79</f>
        <v>2.5</v>
      </c>
      <c r="H80" s="24">
        <f>'Опасность&amp;Подверженность'!AK79</f>
        <v>4.4000000000000004</v>
      </c>
      <c r="I80" s="38">
        <f>'Опасность&amp;Подверженность'!AN79</f>
        <v>3.7</v>
      </c>
      <c r="J80" s="38">
        <f>'Опасность&amp;Подверженность'!AQ79</f>
        <v>4.4000000000000004</v>
      </c>
      <c r="K80" s="24">
        <f>'Опасность&amp;Подверженность'!AR79</f>
        <v>4.4000000000000004</v>
      </c>
      <c r="L80" s="25">
        <f t="shared" si="7"/>
        <v>4.4000000000000004</v>
      </c>
      <c r="M80" s="36">
        <f>Уязвимость!G79</f>
        <v>2.8</v>
      </c>
      <c r="N80" s="36">
        <f>Уязвимость!K79</f>
        <v>3.6</v>
      </c>
      <c r="O80" s="36">
        <f>Уязвимость!Q79</f>
        <v>1.8</v>
      </c>
      <c r="P80" s="24">
        <f>Уязвимость!R79</f>
        <v>2.8</v>
      </c>
      <c r="Q80" s="36">
        <f>Уязвимость!V79</f>
        <v>0.7</v>
      </c>
      <c r="R80" s="36">
        <f>Уязвимость!AB79</f>
        <v>4.4000000000000004</v>
      </c>
      <c r="S80" s="36">
        <f>Уязвимость!AD79</f>
        <v>0.4</v>
      </c>
      <c r="T80" s="36">
        <f>Уязвимость!AF79</f>
        <v>0</v>
      </c>
      <c r="U80" s="36">
        <f>Уязвимость!AK79</f>
        <v>1.8</v>
      </c>
      <c r="V80" s="24">
        <f>Уязвимость!AL79</f>
        <v>2</v>
      </c>
      <c r="W80" s="25">
        <f t="shared" si="8"/>
        <v>2.4</v>
      </c>
      <c r="X80" s="35">
        <f>'Отсутствие потенциала'!E79</f>
        <v>6</v>
      </c>
      <c r="Y80" s="35">
        <f>'Отсутствие потенциала'!H79</f>
        <v>3.6</v>
      </c>
      <c r="Z80" s="35">
        <f>'Отсутствие потенциала'!N79</f>
        <v>1.6</v>
      </c>
      <c r="AA80" s="35">
        <f>'Отсутствие потенциала'!S79</f>
        <v>1.4</v>
      </c>
      <c r="AB80" s="24">
        <f>'Отсутствие потенциала'!T79</f>
        <v>3.2</v>
      </c>
      <c r="AC80" s="35">
        <f>'Отсутствие потенциала'!W79</f>
        <v>5.0999999999999996</v>
      </c>
      <c r="AD80" s="35">
        <f>'Отсутствие потенциала'!AB79</f>
        <v>3.2</v>
      </c>
      <c r="AE80" s="35">
        <f>'Отсутствие потенциала'!AF79</f>
        <v>6.7</v>
      </c>
      <c r="AF80" s="24">
        <f>'Отсутствие потенциала'!AG79</f>
        <v>5</v>
      </c>
      <c r="AG80" s="25">
        <f t="shared" si="9"/>
        <v>4.2</v>
      </c>
      <c r="AH80" s="40">
        <f t="shared" si="13"/>
        <v>3.5</v>
      </c>
      <c r="AI80" s="47" t="str">
        <f t="shared" si="14"/>
        <v>Низкий</v>
      </c>
      <c r="AJ80" s="57">
        <f t="shared" si="10"/>
        <v>59</v>
      </c>
      <c r="AK80" s="58">
        <f>VLOOKUP($C80,'Индекс надежности данных'!$A$2:$H$84,8,FALSE)</f>
        <v>2.8</v>
      </c>
      <c r="AL80" s="59">
        <f>'Издержки и отсутсв индик скрыт'!BK78</f>
        <v>0</v>
      </c>
      <c r="AM80" s="60">
        <f t="shared" si="11"/>
        <v>0</v>
      </c>
      <c r="AN80" s="61">
        <f>'Дата индикатора скрыт2'!BI79</f>
        <v>0.55172413793103448</v>
      </c>
      <c r="AO80" s="61">
        <f>'Географич. уровень индикатора'!BP81</f>
        <v>1.103448275862069</v>
      </c>
    </row>
    <row r="81" spans="1:41" ht="15.75" x14ac:dyDescent="0.25">
      <c r="A81" s="121" t="s">
        <v>322</v>
      </c>
      <c r="B81" s="133" t="s">
        <v>316</v>
      </c>
      <c r="C81" s="99" t="s">
        <v>120</v>
      </c>
      <c r="D81" s="39">
        <f>'Опасность&amp;Подверженность'!AF80</f>
        <v>0.1</v>
      </c>
      <c r="E81" s="38">
        <f>'Опасность&amp;Подверженность'!AG80</f>
        <v>9.3000000000000007</v>
      </c>
      <c r="F81" s="38">
        <f>'Опасность&amp;Подверженность'!AH80</f>
        <v>0</v>
      </c>
      <c r="G81" s="38">
        <f>'Опасность&amp;Подверженность'!AJ80</f>
        <v>7.3</v>
      </c>
      <c r="H81" s="24">
        <f>'Опасность&amp;Подверженность'!AK80</f>
        <v>5.7</v>
      </c>
      <c r="I81" s="38">
        <f>'Опасность&amp;Подверженность'!AN80</f>
        <v>3.7</v>
      </c>
      <c r="J81" s="38">
        <f>'Опасность&amp;Подверженность'!AQ80</f>
        <v>4.4000000000000004</v>
      </c>
      <c r="K81" s="24">
        <f>'Опасность&amp;Подверженность'!AR80</f>
        <v>4.4000000000000004</v>
      </c>
      <c r="L81" s="25">
        <f t="shared" ref="L81:L86" si="15">ROUND((10-GEOMEAN(((10-H81)/10*9+1),((10-K81)/10*9+1)))/9*10,1)</f>
        <v>5.0999999999999996</v>
      </c>
      <c r="M81" s="36">
        <f>Уязвимость!G80</f>
        <v>3.3</v>
      </c>
      <c r="N81" s="36">
        <f>Уязвимость!K80</f>
        <v>4</v>
      </c>
      <c r="O81" s="36">
        <f>Уязвимость!Q80</f>
        <v>1.8</v>
      </c>
      <c r="P81" s="24">
        <f>Уязвимость!R80</f>
        <v>3.1</v>
      </c>
      <c r="Q81" s="36">
        <f>Уязвимость!V80</f>
        <v>0.7</v>
      </c>
      <c r="R81" s="36">
        <f>Уязвимость!AB80</f>
        <v>5.5</v>
      </c>
      <c r="S81" s="36">
        <f>Уязвимость!AD80</f>
        <v>0.3</v>
      </c>
      <c r="T81" s="36">
        <f>Уязвимость!AF80</f>
        <v>0</v>
      </c>
      <c r="U81" s="36">
        <f>Уязвимость!AK80</f>
        <v>1.8</v>
      </c>
      <c r="V81" s="24">
        <f>Уязвимость!AL80</f>
        <v>2.4</v>
      </c>
      <c r="W81" s="25">
        <f t="shared" ref="W81:W86" si="16">ROUND((10-GEOMEAN(((10-P81)/10*9+1),((10-V81)/10*9+1)))/9*10,1)</f>
        <v>2.8</v>
      </c>
      <c r="X81" s="35">
        <f>'Отсутствие потенциала'!E80</f>
        <v>6</v>
      </c>
      <c r="Y81" s="35">
        <f>'Отсутствие потенциала'!H80</f>
        <v>7</v>
      </c>
      <c r="Z81" s="35">
        <f>'Отсутствие потенциала'!N80</f>
        <v>3.3</v>
      </c>
      <c r="AA81" s="35">
        <f>'Отсутствие потенциала'!S80</f>
        <v>1.4</v>
      </c>
      <c r="AB81" s="24">
        <f>'Отсутствие потенциала'!T80</f>
        <v>4.4000000000000004</v>
      </c>
      <c r="AC81" s="35">
        <f>'Отсутствие потенциала'!W80</f>
        <v>5.9</v>
      </c>
      <c r="AD81" s="35">
        <f>'Отсутствие потенциала'!AB80</f>
        <v>3.2</v>
      </c>
      <c r="AE81" s="35">
        <f>'Отсутствие потенциала'!AF80</f>
        <v>7.8</v>
      </c>
      <c r="AF81" s="24">
        <f>'Отсутствие потенциала'!AG80</f>
        <v>5.6</v>
      </c>
      <c r="AG81" s="25">
        <f t="shared" ref="AG81:AG86" si="17">ROUND((10-GEOMEAN(((10-AB81)/10*9+1),((10-AF81)/10*9+1)))/9*10,1)</f>
        <v>5</v>
      </c>
      <c r="AH81" s="40">
        <f t="shared" si="13"/>
        <v>4.0999999999999996</v>
      </c>
      <c r="AI81" s="47" t="str">
        <f t="shared" si="14"/>
        <v>Низкий</v>
      </c>
      <c r="AJ81" s="57">
        <f t="shared" ref="AJ81:AJ86" si="18">_xlfn.RANK.EQ(AH81,AH$4:AH$86)</f>
        <v>47</v>
      </c>
      <c r="AK81" s="58">
        <f>VLOOKUP($C81,'Индекс надежности данных'!$A$2:$H$84,8,FALSE)</f>
        <v>2.8</v>
      </c>
      <c r="AL81" s="59">
        <f>'Издержки и отсутсв индик скрыт'!BK79</f>
        <v>0</v>
      </c>
      <c r="AM81" s="60">
        <f t="shared" ref="AM81:AM86" si="19">AL81/54</f>
        <v>0</v>
      </c>
      <c r="AN81" s="61">
        <f>'Дата индикатора скрыт2'!BI80</f>
        <v>0.55172413793103448</v>
      </c>
      <c r="AO81" s="61">
        <f>'Географич. уровень индикатора'!BP82</f>
        <v>1.103448275862069</v>
      </c>
    </row>
    <row r="82" spans="1:41" ht="15.75" x14ac:dyDescent="0.25">
      <c r="A82" s="121" t="s">
        <v>322</v>
      </c>
      <c r="B82" s="133" t="s">
        <v>317</v>
      </c>
      <c r="C82" s="99" t="s">
        <v>124</v>
      </c>
      <c r="D82" s="39">
        <f>'Опасность&amp;Подверженность'!AF81</f>
        <v>7.1</v>
      </c>
      <c r="E82" s="38">
        <f>'Опасность&amp;Подверженность'!AG81</f>
        <v>6.7</v>
      </c>
      <c r="F82" s="38">
        <f>'Опасность&amp;Подверженность'!AH81</f>
        <v>0</v>
      </c>
      <c r="G82" s="38">
        <f>'Опасность&amp;Подверженность'!AJ81</f>
        <v>5</v>
      </c>
      <c r="H82" s="24">
        <f>'Опасность&amp;Подверженность'!AK81</f>
        <v>5.2</v>
      </c>
      <c r="I82" s="38">
        <f>'Опасность&amp;Подверженность'!AN81</f>
        <v>3.7</v>
      </c>
      <c r="J82" s="38">
        <f>'Опасность&amp;Подверженность'!AQ81</f>
        <v>4.4000000000000004</v>
      </c>
      <c r="K82" s="24">
        <f>'Опасность&amp;Подверженность'!AR81</f>
        <v>4.4000000000000004</v>
      </c>
      <c r="L82" s="25">
        <f t="shared" si="15"/>
        <v>4.8</v>
      </c>
      <c r="M82" s="36">
        <f>Уязвимость!G81</f>
        <v>2.8</v>
      </c>
      <c r="N82" s="36">
        <f>Уязвимость!K81</f>
        <v>4.3</v>
      </c>
      <c r="O82" s="36">
        <f>Уязвимость!Q81</f>
        <v>1.8</v>
      </c>
      <c r="P82" s="24">
        <f>Уязвимость!R81</f>
        <v>2.9</v>
      </c>
      <c r="Q82" s="36">
        <f>Уязвимость!V81</f>
        <v>0.7</v>
      </c>
      <c r="R82" s="36">
        <f>Уязвимость!AB81</f>
        <v>4.9000000000000004</v>
      </c>
      <c r="S82" s="36">
        <f>Уязвимость!AD81</f>
        <v>0.4</v>
      </c>
      <c r="T82" s="36">
        <f>Уязвимость!AF81</f>
        <v>0</v>
      </c>
      <c r="U82" s="36">
        <f>Уязвимость!AK81</f>
        <v>1.8</v>
      </c>
      <c r="V82" s="24">
        <f>Уязвимость!AL81</f>
        <v>2.1</v>
      </c>
      <c r="W82" s="25">
        <f t="shared" si="16"/>
        <v>2.5</v>
      </c>
      <c r="X82" s="35">
        <f>'Отсутствие потенциала'!E81</f>
        <v>6</v>
      </c>
      <c r="Y82" s="35">
        <f>'Отсутствие потенциала'!H81</f>
        <v>7.2</v>
      </c>
      <c r="Z82" s="35">
        <f>'Отсутствие потенциала'!N81</f>
        <v>1.6</v>
      </c>
      <c r="AA82" s="35">
        <f>'Отсутствие потенциала'!S81</f>
        <v>1.4</v>
      </c>
      <c r="AB82" s="24">
        <f>'Отсутствие потенциала'!T81</f>
        <v>4.0999999999999996</v>
      </c>
      <c r="AC82" s="35">
        <f>'Отсутствие потенциала'!W81</f>
        <v>6.7</v>
      </c>
      <c r="AD82" s="35">
        <f>'Отсутствие потенциала'!AB81</f>
        <v>2</v>
      </c>
      <c r="AE82" s="35">
        <f>'Отсутствие потенциала'!AF81</f>
        <v>7</v>
      </c>
      <c r="AF82" s="24">
        <f>'Отсутствие потенциала'!AG81</f>
        <v>5.2</v>
      </c>
      <c r="AG82" s="25">
        <f t="shared" si="17"/>
        <v>4.7</v>
      </c>
      <c r="AH82" s="40">
        <f t="shared" si="13"/>
        <v>3.8</v>
      </c>
      <c r="AI82" s="47" t="str">
        <f t="shared" si="14"/>
        <v>Низкий</v>
      </c>
      <c r="AJ82" s="57">
        <f t="shared" si="18"/>
        <v>54</v>
      </c>
      <c r="AK82" s="58">
        <f>VLOOKUP($C82,'Индекс надежности данных'!$A$2:$H$84,8,FALSE)</f>
        <v>2.8</v>
      </c>
      <c r="AL82" s="59">
        <f>'Издержки и отсутсв индик скрыт'!BK80</f>
        <v>0</v>
      </c>
      <c r="AM82" s="60">
        <f t="shared" si="19"/>
        <v>0</v>
      </c>
      <c r="AN82" s="61">
        <f>'Дата индикатора скрыт2'!BI81</f>
        <v>0.55172413793103448</v>
      </c>
      <c r="AO82" s="61">
        <f>'Географич. уровень индикатора'!BP83</f>
        <v>1.103448275862069</v>
      </c>
    </row>
    <row r="83" spans="1:41" ht="15.75" x14ac:dyDescent="0.25">
      <c r="A83" s="121" t="s">
        <v>322</v>
      </c>
      <c r="B83" s="133" t="s">
        <v>318</v>
      </c>
      <c r="C83" s="99" t="s">
        <v>126</v>
      </c>
      <c r="D83" s="39">
        <f>'Опасность&amp;Подверженность'!AF82</f>
        <v>7</v>
      </c>
      <c r="E83" s="38">
        <f>'Опасность&amp;Подверженность'!AG82</f>
        <v>6.8</v>
      </c>
      <c r="F83" s="38">
        <f>'Опасность&amp;Подверженность'!AH82</f>
        <v>7.8</v>
      </c>
      <c r="G83" s="38">
        <f>'Опасность&amp;Подверженность'!AJ82</f>
        <v>5</v>
      </c>
      <c r="H83" s="24">
        <f>'Опасность&amp;Подверженность'!AK82</f>
        <v>6.8</v>
      </c>
      <c r="I83" s="38">
        <f>'Опасность&amp;Подверженность'!AN82</f>
        <v>3.7</v>
      </c>
      <c r="J83" s="38">
        <f>'Опасность&amp;Подверженность'!AQ82</f>
        <v>4.4000000000000004</v>
      </c>
      <c r="K83" s="24">
        <f>'Опасность&amp;Подверженность'!AR82</f>
        <v>4.4000000000000004</v>
      </c>
      <c r="L83" s="25">
        <f t="shared" si="15"/>
        <v>5.7</v>
      </c>
      <c r="M83" s="36">
        <f>Уязвимость!G82</f>
        <v>3.9</v>
      </c>
      <c r="N83" s="36">
        <f>Уязвимость!K82</f>
        <v>4.2</v>
      </c>
      <c r="O83" s="36">
        <f>Уязвимость!Q82</f>
        <v>1.8</v>
      </c>
      <c r="P83" s="24">
        <f>Уязвимость!R82</f>
        <v>3.5</v>
      </c>
      <c r="Q83" s="36">
        <f>Уязвимость!V82</f>
        <v>4.4000000000000004</v>
      </c>
      <c r="R83" s="36">
        <f>Уязвимость!AB82</f>
        <v>4.4000000000000004</v>
      </c>
      <c r="S83" s="36">
        <f>Уязвимость!AD82</f>
        <v>0.4</v>
      </c>
      <c r="T83" s="36">
        <f>Уязвимость!AF82</f>
        <v>0</v>
      </c>
      <c r="U83" s="36">
        <f>Уязвимость!AK82</f>
        <v>1.8</v>
      </c>
      <c r="V83" s="24">
        <f>Уязвимость!AL82</f>
        <v>2.9</v>
      </c>
      <c r="W83" s="25">
        <f t="shared" si="16"/>
        <v>3.2</v>
      </c>
      <c r="X83" s="35">
        <f>'Отсутствие потенциала'!E82</f>
        <v>6</v>
      </c>
      <c r="Y83" s="35">
        <f>'Отсутствие потенциала'!H82</f>
        <v>7.3</v>
      </c>
      <c r="Z83" s="35">
        <f>'Отсутствие потенциала'!N82</f>
        <v>1.6</v>
      </c>
      <c r="AA83" s="35">
        <f>'Отсутствие потенциала'!S82</f>
        <v>1.4</v>
      </c>
      <c r="AB83" s="24">
        <f>'Отсутствие потенциала'!T82</f>
        <v>4.0999999999999996</v>
      </c>
      <c r="AC83" s="35">
        <f>'Отсутствие потенциала'!W82</f>
        <v>6.9</v>
      </c>
      <c r="AD83" s="35">
        <f>'Отсутствие потенциала'!AB82</f>
        <v>2.5</v>
      </c>
      <c r="AE83" s="35">
        <f>'Отсутствие потенциала'!AF82</f>
        <v>7</v>
      </c>
      <c r="AF83" s="24">
        <f>'Отсутствие потенциала'!AG82</f>
        <v>5.5</v>
      </c>
      <c r="AG83" s="25">
        <f t="shared" si="17"/>
        <v>4.8</v>
      </c>
      <c r="AH83" s="40">
        <f t="shared" si="13"/>
        <v>4.4000000000000004</v>
      </c>
      <c r="AI83" s="47" t="str">
        <f t="shared" si="14"/>
        <v>Средний</v>
      </c>
      <c r="AJ83" s="57">
        <f t="shared" si="18"/>
        <v>39</v>
      </c>
      <c r="AK83" s="58">
        <f>VLOOKUP($C83,'Индекс надежности данных'!$A$2:$H$84,8,FALSE)</f>
        <v>2.8</v>
      </c>
      <c r="AL83" s="59">
        <f>'Издержки и отсутсв индик скрыт'!BK81</f>
        <v>0</v>
      </c>
      <c r="AM83" s="60">
        <f t="shared" si="19"/>
        <v>0</v>
      </c>
      <c r="AN83" s="61">
        <f>'Дата индикатора скрыт2'!BI82</f>
        <v>0.55172413793103448</v>
      </c>
      <c r="AO83" s="61">
        <f>'Географич. уровень индикатора'!BP84</f>
        <v>1.103448275862069</v>
      </c>
    </row>
    <row r="84" spans="1:41" ht="15.75" x14ac:dyDescent="0.25">
      <c r="A84" s="121" t="s">
        <v>322</v>
      </c>
      <c r="B84" s="127" t="s">
        <v>319</v>
      </c>
      <c r="C84" s="99" t="s">
        <v>125</v>
      </c>
      <c r="D84" s="39">
        <f>'Опасность&amp;Подверженность'!AF83</f>
        <v>6.4</v>
      </c>
      <c r="E84" s="38">
        <f>'Опасность&amp;Подверженность'!AG83</f>
        <v>6.6</v>
      </c>
      <c r="F84" s="38">
        <f>'Опасность&amp;Подверженность'!AH83</f>
        <v>0</v>
      </c>
      <c r="G84" s="38">
        <f>'Опасность&amp;Подверженность'!AJ83</f>
        <v>5</v>
      </c>
      <c r="H84" s="24">
        <f>'Опасность&amp;Подверженность'!AK83</f>
        <v>4.9000000000000004</v>
      </c>
      <c r="I84" s="38">
        <f>'Опасность&amp;Подверженность'!AN83</f>
        <v>3.7</v>
      </c>
      <c r="J84" s="38">
        <f>'Опасность&amp;Подверженность'!AQ83</f>
        <v>4.4000000000000004</v>
      </c>
      <c r="K84" s="24">
        <f>'Опасность&amp;Подверженность'!AR83</f>
        <v>4.4000000000000004</v>
      </c>
      <c r="L84" s="25">
        <f t="shared" si="15"/>
        <v>4.7</v>
      </c>
      <c r="M84" s="36">
        <f>Уязвимость!G83</f>
        <v>2.4</v>
      </c>
      <c r="N84" s="36">
        <f>Уязвимость!K83</f>
        <v>3.9</v>
      </c>
      <c r="O84" s="36">
        <f>Уязвимость!Q83</f>
        <v>1.8</v>
      </c>
      <c r="P84" s="24">
        <f>Уязвимость!R83</f>
        <v>2.6</v>
      </c>
      <c r="Q84" s="36">
        <f>Уязвимость!V83</f>
        <v>0.7</v>
      </c>
      <c r="R84" s="36">
        <f>Уязвимость!AB83</f>
        <v>4.9000000000000004</v>
      </c>
      <c r="S84" s="36">
        <f>Уязвимость!AD83</f>
        <v>0.6</v>
      </c>
      <c r="T84" s="36">
        <f>Уязвимость!AF83</f>
        <v>10</v>
      </c>
      <c r="U84" s="36">
        <f>Уязвимость!AK83</f>
        <v>1.8</v>
      </c>
      <c r="V84" s="24">
        <f>Уязвимость!AL83</f>
        <v>5.2</v>
      </c>
      <c r="W84" s="25">
        <f t="shared" si="16"/>
        <v>4</v>
      </c>
      <c r="X84" s="35">
        <f>'Отсутствие потенциала'!E83</f>
        <v>6</v>
      </c>
      <c r="Y84" s="35">
        <f>'Отсутствие потенциала'!H83</f>
        <v>6.7</v>
      </c>
      <c r="Z84" s="35">
        <f>'Отсутствие потенциала'!N83</f>
        <v>2.1</v>
      </c>
      <c r="AA84" s="35">
        <f>'Отсутствие потенциала'!S83</f>
        <v>1.4</v>
      </c>
      <c r="AB84" s="24">
        <f>'Отсутствие потенциала'!T83</f>
        <v>4.0999999999999996</v>
      </c>
      <c r="AC84" s="35">
        <f>'Отсутствие потенциала'!W83</f>
        <v>5.7</v>
      </c>
      <c r="AD84" s="35">
        <f>'Отсутствие потенциала'!AB83</f>
        <v>1</v>
      </c>
      <c r="AE84" s="35">
        <f>'Отсутствие потенциала'!AF83</f>
        <v>6.5</v>
      </c>
      <c r="AF84" s="24">
        <f>'Отсутствие потенциала'!AG83</f>
        <v>4.4000000000000004</v>
      </c>
      <c r="AG84" s="25">
        <f t="shared" si="17"/>
        <v>4.3</v>
      </c>
      <c r="AH84" s="40">
        <f t="shared" si="13"/>
        <v>4.3</v>
      </c>
      <c r="AI84" s="47" t="str">
        <f t="shared" si="14"/>
        <v>Низкий</v>
      </c>
      <c r="AJ84" s="57">
        <f t="shared" si="18"/>
        <v>44</v>
      </c>
      <c r="AK84" s="58">
        <f>VLOOKUP($C84,'Индекс надежности данных'!$A$2:$H$84,8,FALSE)</f>
        <v>2.8</v>
      </c>
      <c r="AL84" s="59">
        <f>'Издержки и отсутсв индик скрыт'!BK82</f>
        <v>0</v>
      </c>
      <c r="AM84" s="60">
        <f t="shared" si="19"/>
        <v>0</v>
      </c>
      <c r="AN84" s="61">
        <f>'Дата индикатора скрыт2'!BI83</f>
        <v>0.55172413793103448</v>
      </c>
      <c r="AO84" s="61">
        <f>'Географич. уровень индикатора'!BP85</f>
        <v>1.103448275862069</v>
      </c>
    </row>
    <row r="85" spans="1:41" ht="15.75" x14ac:dyDescent="0.25">
      <c r="A85" s="121" t="s">
        <v>322</v>
      </c>
      <c r="B85" s="127" t="s">
        <v>320</v>
      </c>
      <c r="C85" s="99" t="s">
        <v>127</v>
      </c>
      <c r="D85" s="39">
        <f>'Опасность&amp;Подверженность'!AF84</f>
        <v>7.2</v>
      </c>
      <c r="E85" s="38">
        <f>'Опасность&amp;Подверженность'!AG84</f>
        <v>6.7</v>
      </c>
      <c r="F85" s="38">
        <f>'Опасность&amp;Подверженность'!AH84</f>
        <v>4.7</v>
      </c>
      <c r="G85" s="38">
        <f>'Опасность&amp;Подверженность'!AJ84</f>
        <v>5</v>
      </c>
      <c r="H85" s="24">
        <f>'Опасность&amp;Подверженность'!AK84</f>
        <v>6</v>
      </c>
      <c r="I85" s="38">
        <f>'Опасность&amp;Подверженность'!AN84</f>
        <v>3.7</v>
      </c>
      <c r="J85" s="38">
        <f>'Опасность&amp;Подверженность'!AQ84</f>
        <v>4.4000000000000004</v>
      </c>
      <c r="K85" s="24">
        <f>'Опасность&amp;Подверженность'!AR84</f>
        <v>4.4000000000000004</v>
      </c>
      <c r="L85" s="25">
        <f t="shared" si="15"/>
        <v>5.3</v>
      </c>
      <c r="M85" s="36">
        <f>Уязвимость!G84</f>
        <v>2.1</v>
      </c>
      <c r="N85" s="36">
        <f>Уязвимость!K84</f>
        <v>3.6</v>
      </c>
      <c r="O85" s="36">
        <f>Уязвимость!Q84</f>
        <v>1.8</v>
      </c>
      <c r="P85" s="24">
        <f>Уязвимость!R84</f>
        <v>2.4</v>
      </c>
      <c r="Q85" s="36">
        <f>Уязвимость!V84</f>
        <v>0.7</v>
      </c>
      <c r="R85" s="36">
        <f>Уязвимость!AB84</f>
        <v>4.8</v>
      </c>
      <c r="S85" s="36">
        <f>Уязвимость!AD84</f>
        <v>0.4</v>
      </c>
      <c r="T85" s="36">
        <f>Уязвимость!AF84</f>
        <v>0</v>
      </c>
      <c r="U85" s="36">
        <f>Уязвимость!AK84</f>
        <v>1.8</v>
      </c>
      <c r="V85" s="24">
        <f>Уязвимость!AL84</f>
        <v>2.1</v>
      </c>
      <c r="W85" s="25">
        <f t="shared" si="16"/>
        <v>2.2999999999999998</v>
      </c>
      <c r="X85" s="35">
        <f>'Отсутствие потенциала'!E84</f>
        <v>6</v>
      </c>
      <c r="Y85" s="35">
        <f>'Отсутствие потенциала'!H84</f>
        <v>5.9</v>
      </c>
      <c r="Z85" s="35">
        <f>'Отсутствие потенциала'!N84</f>
        <v>7.6</v>
      </c>
      <c r="AA85" s="35">
        <f>'Отсутствие потенциала'!S84</f>
        <v>1.4</v>
      </c>
      <c r="AB85" s="24">
        <f>'Отсутствие потенциала'!T84</f>
        <v>5.2</v>
      </c>
      <c r="AC85" s="35">
        <f>'Отсутствие потенциала'!W84</f>
        <v>7.4</v>
      </c>
      <c r="AD85" s="35">
        <f>'Отсутствие потенциала'!AB84</f>
        <v>0</v>
      </c>
      <c r="AE85" s="35">
        <f>'Отсутствие потенциала'!AF84</f>
        <v>6.9</v>
      </c>
      <c r="AF85" s="24">
        <f>'Отсутствие потенциала'!AG84</f>
        <v>4.8</v>
      </c>
      <c r="AG85" s="25">
        <f t="shared" si="17"/>
        <v>5</v>
      </c>
      <c r="AH85" s="40">
        <f t="shared" si="13"/>
        <v>3.9</v>
      </c>
      <c r="AI85" s="47" t="str">
        <f t="shared" si="14"/>
        <v>Низкий</v>
      </c>
      <c r="AJ85" s="57">
        <f t="shared" si="18"/>
        <v>51</v>
      </c>
      <c r="AK85" s="58">
        <f>VLOOKUP($C85,'Индекс надежности данных'!$A$2:$H$84,8,FALSE)</f>
        <v>2.8</v>
      </c>
      <c r="AL85" s="59">
        <f>'Издержки и отсутсв индик скрыт'!BK83</f>
        <v>0</v>
      </c>
      <c r="AM85" s="60">
        <f t="shared" si="19"/>
        <v>0</v>
      </c>
      <c r="AN85" s="61">
        <f>'Дата индикатора скрыт2'!BI84</f>
        <v>0.55172413793103448</v>
      </c>
      <c r="AO85" s="61">
        <f>'Географич. уровень индикатора'!BP86</f>
        <v>1.103448275862069</v>
      </c>
    </row>
    <row r="86" spans="1:41" ht="15.75" x14ac:dyDescent="0.25">
      <c r="A86" s="134" t="s">
        <v>322</v>
      </c>
      <c r="B86" s="128" t="s">
        <v>321</v>
      </c>
      <c r="C86" s="100" t="s">
        <v>128</v>
      </c>
      <c r="D86" s="106">
        <f>'Опасность&amp;Подверженность'!AF85</f>
        <v>6.8</v>
      </c>
      <c r="E86" s="107">
        <f>'Опасность&amp;Подверженность'!AG85</f>
        <v>0.1</v>
      </c>
      <c r="F86" s="107">
        <f>'Опасность&amp;Подверженность'!AH85</f>
        <v>0</v>
      </c>
      <c r="G86" s="107">
        <f>'Опасность&amp;Подверженность'!AJ85</f>
        <v>6.2</v>
      </c>
      <c r="H86" s="108">
        <f>'Опасность&amp;Подверженность'!AK85</f>
        <v>4</v>
      </c>
      <c r="I86" s="107">
        <f>'Опасность&amp;Подверженность'!AN85</f>
        <v>3.7</v>
      </c>
      <c r="J86" s="107">
        <f>'Опасность&amp;Подверженность'!AQ85</f>
        <v>4.4000000000000004</v>
      </c>
      <c r="K86" s="108">
        <f>'Опасность&amp;Подверженность'!AR85</f>
        <v>4.4000000000000004</v>
      </c>
      <c r="L86" s="109">
        <f t="shared" si="15"/>
        <v>4.2</v>
      </c>
      <c r="M86" s="110">
        <f>Уязвимость!G85</f>
        <v>2.2999999999999998</v>
      </c>
      <c r="N86" s="110">
        <f>Уязвимость!K85</f>
        <v>3.5</v>
      </c>
      <c r="O86" s="110">
        <f>Уязвимость!Q85</f>
        <v>1.8</v>
      </c>
      <c r="P86" s="108">
        <f>Уязвимость!R85</f>
        <v>2.5</v>
      </c>
      <c r="Q86" s="110">
        <f>Уязвимость!V85</f>
        <v>0.5</v>
      </c>
      <c r="R86" s="110">
        <f>Уязвимость!AB85</f>
        <v>4.9000000000000004</v>
      </c>
      <c r="S86" s="110">
        <f>Уязвимость!AD85</f>
        <v>0.3</v>
      </c>
      <c r="T86" s="110">
        <f>Уязвимость!AF85</f>
        <v>0</v>
      </c>
      <c r="U86" s="110">
        <f>Уязвимость!AK85</f>
        <v>1.8</v>
      </c>
      <c r="V86" s="108">
        <f>Уязвимость!AL85</f>
        <v>2.1</v>
      </c>
      <c r="W86" s="109">
        <f t="shared" si="16"/>
        <v>2.2999999999999998</v>
      </c>
      <c r="X86" s="111">
        <f>'Отсутствие потенциала'!E85</f>
        <v>6</v>
      </c>
      <c r="Y86" s="111">
        <f>'Отсутствие потенциала'!H85</f>
        <v>4.8</v>
      </c>
      <c r="Z86" s="111">
        <f>'Отсутствие потенциала'!N85</f>
        <v>6.5</v>
      </c>
      <c r="AA86" s="111">
        <f>'Отсутствие потенциала'!S85</f>
        <v>1.4</v>
      </c>
      <c r="AB86" s="108">
        <f>'Отсутствие потенциала'!T85</f>
        <v>4.7</v>
      </c>
      <c r="AC86" s="111">
        <f>'Отсутствие потенциала'!W85</f>
        <v>0.6</v>
      </c>
      <c r="AD86" s="111">
        <f>'Отсутствие потенциала'!AB85</f>
        <v>0</v>
      </c>
      <c r="AE86" s="111">
        <f>'Отсутствие потенциала'!AF85</f>
        <v>6.6</v>
      </c>
      <c r="AF86" s="108">
        <f>'Отсутствие потенциала'!AG85</f>
        <v>2.4</v>
      </c>
      <c r="AG86" s="109">
        <f t="shared" si="17"/>
        <v>3.6</v>
      </c>
      <c r="AH86" s="112">
        <f t="shared" si="13"/>
        <v>3.3</v>
      </c>
      <c r="AI86" s="47" t="str">
        <f t="shared" si="14"/>
        <v>Очень низкий</v>
      </c>
      <c r="AJ86" s="115">
        <f t="shared" si="18"/>
        <v>66</v>
      </c>
      <c r="AK86" s="116">
        <f>VLOOKUP($C86,'Индекс надежности данных'!$A$2:$H$84,8,FALSE)</f>
        <v>2.8</v>
      </c>
      <c r="AL86" s="117">
        <f>'Издержки и отсутсв индик скрыт'!BK84</f>
        <v>0</v>
      </c>
      <c r="AM86" s="118">
        <f t="shared" si="19"/>
        <v>0</v>
      </c>
      <c r="AN86" s="119">
        <f>'Дата индикатора скрыт2'!BI85</f>
        <v>0.55172413793103448</v>
      </c>
      <c r="AO86" s="119">
        <f>'Географич. уровень индикатора'!BP87</f>
        <v>1.103448275862069</v>
      </c>
    </row>
    <row r="89" spans="1:41" x14ac:dyDescent="0.25">
      <c r="B89" s="372" t="s">
        <v>369</v>
      </c>
      <c r="C89" s="372"/>
    </row>
    <row r="90" spans="1:41" x14ac:dyDescent="0.25">
      <c r="B90" s="372"/>
      <c r="C90" s="372"/>
    </row>
  </sheetData>
  <sortState xmlns:xlrd2="http://schemas.microsoft.com/office/spreadsheetml/2017/richdata2" ref="B4:C195">
    <sortCondition ref="B4:B195"/>
  </sortState>
  <mergeCells count="1">
    <mergeCell ref="B89:C90"/>
  </mergeCells>
  <conditionalFormatting sqref="L4:L86">
    <cfRule type="cellIs" dxfId="54" priority="20" stopIfTrue="1" operator="between">
      <formula>7.3</formula>
      <formula>10</formula>
    </cfRule>
    <cfRule type="cellIs" dxfId="53" priority="231" stopIfTrue="1" operator="between">
      <formula>5.9</formula>
      <formula>7.2</formula>
    </cfRule>
    <cfRule type="cellIs" dxfId="52" priority="232" stopIfTrue="1" operator="between">
      <formula>5</formula>
      <formula>5.8</formula>
    </cfRule>
    <cfRule type="cellIs" dxfId="51" priority="233" stopIfTrue="1" operator="between">
      <formula>3.7</formula>
      <formula>4.9</formula>
    </cfRule>
    <cfRule type="cellIs" dxfId="50" priority="234" stopIfTrue="1" operator="between">
      <formula>0</formula>
      <formula>3.6</formula>
    </cfRule>
  </conditionalFormatting>
  <conditionalFormatting sqref="W4:W86">
    <cfRule type="cellIs" dxfId="49" priority="13" stopIfTrue="1" operator="between">
      <formula>6.1</formula>
      <formula>10</formula>
    </cfRule>
    <cfRule type="cellIs" dxfId="48" priority="227" stopIfTrue="1" operator="between">
      <formula>4.6</formula>
      <formula>6</formula>
    </cfRule>
    <cfRule type="cellIs" dxfId="47" priority="228" stopIfTrue="1" operator="between">
      <formula>3.2</formula>
      <formula>4.5</formula>
    </cfRule>
    <cfRule type="cellIs" dxfId="46" priority="229" stopIfTrue="1" operator="between">
      <formula>2</formula>
      <formula>3.1</formula>
    </cfRule>
    <cfRule type="cellIs" dxfId="45" priority="230" stopIfTrue="1" operator="between">
      <formula>0</formula>
      <formula>1.9</formula>
    </cfRule>
  </conditionalFormatting>
  <conditionalFormatting sqref="AG4:AG86">
    <cfRule type="cellIs" dxfId="44" priority="33" stopIfTrue="1" operator="between">
      <formula>7</formula>
      <formula>10</formula>
    </cfRule>
    <cfRule type="cellIs" dxfId="43" priority="223" stopIfTrue="1" operator="between">
      <formula>5.8</formula>
      <formula>6.9</formula>
    </cfRule>
    <cfRule type="cellIs" dxfId="42" priority="224" stopIfTrue="1" operator="between">
      <formula>4.7</formula>
      <formula>5.7</formula>
    </cfRule>
    <cfRule type="cellIs" dxfId="41" priority="225" stopIfTrue="1" operator="between">
      <formula>3.9</formula>
      <formula>4.6</formula>
    </cfRule>
    <cfRule type="cellIs" dxfId="40" priority="226" stopIfTrue="1" operator="between">
      <formula>0</formula>
      <formula>3.8</formula>
    </cfRule>
  </conditionalFormatting>
  <conditionalFormatting sqref="P4:P86">
    <cfRule type="cellIs" dxfId="39" priority="19" stopIfTrue="1" operator="between">
      <formula>6.2</formula>
      <formula>10</formula>
    </cfRule>
    <cfRule type="cellIs" dxfId="38" priority="139" stopIfTrue="1" operator="between">
      <formula>4.5</formula>
      <formula>6.1</formula>
    </cfRule>
    <cfRule type="cellIs" dxfId="37" priority="140" stopIfTrue="1" operator="between">
      <formula>3.3</formula>
      <formula>4.4</formula>
    </cfRule>
    <cfRule type="cellIs" dxfId="36" priority="141" stopIfTrue="1" operator="between">
      <formula>2.2</formula>
      <formula>3.2</formula>
    </cfRule>
    <cfRule type="cellIs" dxfId="35" priority="142" stopIfTrue="1" operator="between">
      <formula>0</formula>
      <formula>2.1</formula>
    </cfRule>
  </conditionalFormatting>
  <conditionalFormatting sqref="AF4:AF86">
    <cfRule type="cellIs" dxfId="34" priority="32" stopIfTrue="1" operator="between">
      <formula>6.6</formula>
      <formula>10</formula>
    </cfRule>
    <cfRule type="cellIs" dxfId="33" priority="119" stopIfTrue="1" operator="between">
      <formula>5.3</formula>
      <formula>6.5</formula>
    </cfRule>
    <cfRule type="cellIs" dxfId="32" priority="120" stopIfTrue="1" operator="between">
      <formula>4.2</formula>
      <formula>5.2</formula>
    </cfRule>
    <cfRule type="cellIs" dxfId="31" priority="121" stopIfTrue="1" operator="between">
      <formula>3.2</formula>
      <formula>4.1</formula>
    </cfRule>
    <cfRule type="cellIs" dxfId="30" priority="122" stopIfTrue="1" operator="between">
      <formula>0</formula>
      <formula>3.1</formula>
    </cfRule>
  </conditionalFormatting>
  <conditionalFormatting sqref="H4:H86">
    <cfRule type="cellIs" dxfId="29" priority="26" stopIfTrue="1" operator="between">
      <formula>8.4</formula>
      <formula>10</formula>
    </cfRule>
    <cfRule type="cellIs" dxfId="28" priority="47" stopIfTrue="1" operator="between">
      <formula>6.2</formula>
      <formula>8.3</formula>
    </cfRule>
    <cfRule type="cellIs" dxfId="27" priority="48" stopIfTrue="1" operator="between">
      <formula>4.8</formula>
      <formula>6.1</formula>
    </cfRule>
    <cfRule type="cellIs" dxfId="26" priority="49" stopIfTrue="1" operator="between">
      <formula>3.9</formula>
      <formula>4.7</formula>
    </cfRule>
    <cfRule type="cellIs" dxfId="25" priority="50" stopIfTrue="1" operator="between">
      <formula>0</formula>
      <formula>3.8</formula>
    </cfRule>
  </conditionalFormatting>
  <conditionalFormatting sqref="AB4:AB86">
    <cfRule type="cellIs" dxfId="24" priority="27" stopIfTrue="1" operator="between">
      <formula>7.7</formula>
      <formula>10</formula>
    </cfRule>
    <cfRule type="cellIs" dxfId="23" priority="28" stopIfTrue="1" operator="between">
      <formula>6.3</formula>
      <formula>7.6</formula>
    </cfRule>
    <cfRule type="cellIs" dxfId="22" priority="29" stopIfTrue="1" operator="between">
      <formula>4.5</formula>
      <formula>6.2</formula>
    </cfRule>
    <cfRule type="cellIs" dxfId="21" priority="30" stopIfTrue="1" operator="between">
      <formula>3.3</formula>
      <formula>4.4</formula>
    </cfRule>
    <cfRule type="cellIs" dxfId="20" priority="31" stopIfTrue="1" operator="between">
      <formula>0</formula>
      <formula>3.2</formula>
    </cfRule>
  </conditionalFormatting>
  <conditionalFormatting sqref="K4:K86">
    <cfRule type="cellIs" dxfId="19" priority="21" stopIfTrue="1" operator="between">
      <formula>6.8</formula>
      <formula>10</formula>
    </cfRule>
    <cfRule type="cellIs" dxfId="18" priority="22" stopIfTrue="1" operator="between">
      <formula>5</formula>
      <formula>6.7</formula>
    </cfRule>
    <cfRule type="cellIs" dxfId="17" priority="23" stopIfTrue="1" operator="between">
      <formula>3.3</formula>
      <formula>4.9</formula>
    </cfRule>
    <cfRule type="cellIs" dxfId="16" priority="24" stopIfTrue="1" operator="between">
      <formula>2.1</formula>
      <formula>3.2</formula>
    </cfRule>
    <cfRule type="cellIs" dxfId="15" priority="25" stopIfTrue="1" operator="between">
      <formula>0</formula>
      <formula>2</formula>
    </cfRule>
  </conditionalFormatting>
  <conditionalFormatting sqref="V4:V86">
    <cfRule type="cellIs" dxfId="14" priority="14" stopIfTrue="1" operator="between">
      <formula>5.9</formula>
      <formula>10</formula>
    </cfRule>
    <cfRule type="cellIs" dxfId="13" priority="15" stopIfTrue="1" operator="between">
      <formula>4.1</formula>
      <formula>5.8</formula>
    </cfRule>
    <cfRule type="cellIs" dxfId="12" priority="16" stopIfTrue="1" operator="between">
      <formula>2.8</formula>
      <formula>4</formula>
    </cfRule>
    <cfRule type="cellIs" dxfId="11" priority="17" stopIfTrue="1" operator="between">
      <formula>2</formula>
      <formula>2.7</formula>
    </cfRule>
    <cfRule type="cellIs" dxfId="10" priority="18" stopIfTrue="1" operator="between">
      <formula>0</formula>
      <formula>1.9</formula>
    </cfRule>
  </conditionalFormatting>
  <conditionalFormatting sqref="AI4:AI86">
    <cfRule type="cellIs" dxfId="9" priority="34" stopIfTrue="1" operator="equal">
      <formula>"Очень высокий"</formula>
    </cfRule>
    <cfRule type="cellIs" dxfId="8" priority="167" stopIfTrue="1" operator="equal">
      <formula>"Высокий"</formula>
    </cfRule>
    <cfRule type="cellIs" dxfId="7" priority="168" stopIfTrue="1" operator="equal">
      <formula>"Средний"</formula>
    </cfRule>
    <cfRule type="cellIs" dxfId="6" priority="169" stopIfTrue="1" operator="equal">
      <formula>"Низкий"</formula>
    </cfRule>
    <cfRule type="cellIs" dxfId="5" priority="170" stopIfTrue="1" operator="equal">
      <formula>"Очень низкий"</formula>
    </cfRule>
  </conditionalFormatting>
  <conditionalFormatting sqref="AH4:AH86">
    <cfRule type="cellIs" dxfId="4" priority="1" stopIfTrue="1" operator="between">
      <formula>7.4</formula>
      <formula>10</formula>
    </cfRule>
    <cfRule type="cellIs" dxfId="3" priority="2" stopIfTrue="1" operator="between">
      <formula>5.3</formula>
      <formula>7.3</formula>
    </cfRule>
    <cfRule type="cellIs" dxfId="2" priority="3" stopIfTrue="1" operator="between">
      <formula>4.4</formula>
      <formula>5.2</formula>
    </cfRule>
    <cfRule type="cellIs" dxfId="1" priority="4" stopIfTrue="1" operator="between">
      <formula>3.5</formula>
      <formula>4.3</formula>
    </cfRule>
    <cfRule type="cellIs" dxfId="0" priority="5" stopIfTrue="1" operator="between">
      <formula>0</formula>
      <formula>3.4</formula>
    </cfRule>
  </conditionalFormatting>
  <conditionalFormatting sqref="AK4:AK86">
    <cfRule type="dataBar" priority="460">
      <dataBar>
        <cfvo type="min"/>
        <cfvo type="max"/>
        <color rgb="FFD6007B"/>
      </dataBar>
      <extLst>
        <ext xmlns:x14="http://schemas.microsoft.com/office/spreadsheetml/2009/9/main" uri="{B025F937-C7B1-47D3-B67F-A62EFF666E3E}">
          <x14:id>{BE362045-C717-4087-BED3-D3B0EAE29680}</x14:id>
        </ext>
      </extLst>
    </cfRule>
  </conditionalFormatting>
  <pageMargins left="0.70866141732283472" right="0.70866141732283472" top="0.74803149606299213" bottom="0.74803149606299213" header="0.31496062992125984" footer="0.31496062992125984"/>
  <pageSetup paperSize="8" scale="50" orientation="landscape" r:id="rId1"/>
  <drawing r:id="rId2"/>
  <extLst>
    <ext xmlns:x14="http://schemas.microsoft.com/office/spreadsheetml/2009/9/main" uri="{78C0D931-6437-407d-A8EE-F0AAD7539E65}">
      <x14:conditionalFormattings>
        <x14:conditionalFormatting xmlns:xm="http://schemas.microsoft.com/office/excel/2006/main">
          <x14:cfRule type="dataBar" id="{BE362045-C717-4087-BED3-D3B0EAE29680}">
            <x14:dataBar minLength="0" maxLength="100" border="1" negativeBarBorderColorSameAsPositive="0">
              <x14:cfvo type="autoMin"/>
              <x14:cfvo type="autoMax"/>
              <x14:borderColor rgb="FFD6007B"/>
              <x14:negativeFillColor rgb="FFFF0000"/>
              <x14:negativeBorderColor rgb="FFFF0000"/>
              <x14:axisColor rgb="FF000000"/>
            </x14:dataBar>
          </x14:cfRule>
          <xm:sqref>AK4:AK86</xm:sqref>
        </x14:conditionalFormatting>
        <x14:conditionalFormatting xmlns:xm="http://schemas.microsoft.com/office/excel/2006/main">
          <x14:cfRule type="iconSet" priority="462" id="{C9F477B2-44E6-439F-9470-4771227F9C10}">
            <x14:iconSet iconSet="4RedToBlack" custom="1">
              <x14:cfvo type="percent">
                <xm:f>0</xm:f>
              </x14:cfvo>
              <x14:cfvo type="num">
                <xm:f>1</xm:f>
              </x14:cfvo>
              <x14:cfvo type="num">
                <xm:f>5</xm:f>
              </x14:cfvo>
              <x14:cfvo type="num">
                <xm:f>10</xm:f>
              </x14:cfvo>
              <x14:cfIcon iconSet="3TrafficLights1" iconId="2"/>
              <x14:cfIcon iconSet="3TrafficLights1" iconId="1"/>
              <x14:cfIcon iconSet="3TrafficLights1" iconId="0"/>
              <x14:cfIcon iconSet="4RedToBlack" iconId="3"/>
            </x14:iconSet>
          </x14:cfRule>
          <xm:sqref>AL4:AL86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AT88"/>
  <sheetViews>
    <sheetView showGridLines="0" zoomScale="78" zoomScaleNormal="78" workbookViewId="0">
      <pane xSplit="3" ySplit="2" topLeftCell="D3" activePane="bottomRight" state="frozen"/>
      <selection pane="topRight" activeCell="B1" sqref="B1"/>
      <selection pane="bottomLeft" activeCell="A5" sqref="A5"/>
      <selection pane="bottomRight" activeCell="AK2" sqref="AK2"/>
    </sheetView>
  </sheetViews>
  <sheetFormatPr defaultColWidth="9.140625" defaultRowHeight="15" x14ac:dyDescent="0.25"/>
  <cols>
    <col min="1" max="1" width="13.42578125" style="1" bestFit="1" customWidth="1"/>
    <col min="2" max="2" width="32.5703125" style="1" bestFit="1" customWidth="1"/>
    <col min="3" max="3" width="12.85546875" style="48" bestFit="1" customWidth="1"/>
    <col min="4" max="10" width="7.85546875" style="7" customWidth="1"/>
    <col min="11" max="11" width="8.5703125" style="7" bestFit="1" customWidth="1"/>
    <col min="12" max="12" width="8.140625" style="8" bestFit="1" customWidth="1"/>
    <col min="13" max="16" width="7.85546875" style="8" customWidth="1"/>
    <col min="17" max="17" width="8.5703125" style="9" bestFit="1" customWidth="1"/>
    <col min="18" max="36" width="7.85546875" style="7" customWidth="1"/>
    <col min="37" max="44" width="7.85546875" style="1" customWidth="1"/>
    <col min="45" max="16384" width="9.140625" style="1"/>
  </cols>
  <sheetData>
    <row r="1" spans="1:46"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row>
    <row r="2" spans="1:46" s="3" customFormat="1" ht="117.75" customHeight="1" thickBot="1" x14ac:dyDescent="0.3">
      <c r="A2" s="137" t="s">
        <v>337</v>
      </c>
      <c r="B2" s="137" t="s">
        <v>338</v>
      </c>
      <c r="C2" s="138" t="s">
        <v>368</v>
      </c>
      <c r="D2" s="153" t="s">
        <v>395</v>
      </c>
      <c r="E2" s="153" t="s">
        <v>396</v>
      </c>
      <c r="F2" s="153" t="s">
        <v>492</v>
      </c>
      <c r="G2" s="153" t="s">
        <v>397</v>
      </c>
      <c r="H2" s="153" t="s">
        <v>398</v>
      </c>
      <c r="I2" s="153" t="s">
        <v>399</v>
      </c>
      <c r="J2" s="153" t="s">
        <v>493</v>
      </c>
      <c r="K2" s="154" t="s">
        <v>804</v>
      </c>
      <c r="L2" s="155" t="s">
        <v>494</v>
      </c>
      <c r="M2" s="155" t="s">
        <v>495</v>
      </c>
      <c r="N2" s="155" t="s">
        <v>496</v>
      </c>
      <c r="O2" s="155" t="s">
        <v>500</v>
      </c>
      <c r="P2" s="155" t="s">
        <v>497</v>
      </c>
      <c r="Q2" s="156" t="s">
        <v>803</v>
      </c>
      <c r="R2" s="153" t="s">
        <v>494</v>
      </c>
      <c r="S2" s="153" t="s">
        <v>495</v>
      </c>
      <c r="T2" s="153" t="s">
        <v>499</v>
      </c>
      <c r="U2" s="153" t="s">
        <v>496</v>
      </c>
      <c r="V2" s="153" t="s">
        <v>500</v>
      </c>
      <c r="W2" s="153" t="s">
        <v>497</v>
      </c>
      <c r="X2" s="153" t="s">
        <v>498</v>
      </c>
      <c r="Y2" s="153" t="s">
        <v>803</v>
      </c>
      <c r="Z2" s="154" t="s">
        <v>501</v>
      </c>
      <c r="AA2" s="154" t="s">
        <v>502</v>
      </c>
      <c r="AB2" s="154" t="s">
        <v>503</v>
      </c>
      <c r="AC2" s="154" t="s">
        <v>504</v>
      </c>
      <c r="AD2" s="154" t="s">
        <v>505</v>
      </c>
      <c r="AE2" s="154" t="s">
        <v>802</v>
      </c>
      <c r="AF2" s="157" t="s">
        <v>506</v>
      </c>
      <c r="AG2" s="157" t="s">
        <v>507</v>
      </c>
      <c r="AH2" s="157" t="s">
        <v>505</v>
      </c>
      <c r="AI2" s="154" t="s">
        <v>401</v>
      </c>
      <c r="AJ2" s="157" t="s">
        <v>401</v>
      </c>
      <c r="AK2" s="158" t="s">
        <v>508</v>
      </c>
      <c r="AL2" s="154" t="s">
        <v>406</v>
      </c>
      <c r="AM2" s="154" t="s">
        <v>407</v>
      </c>
      <c r="AN2" s="157" t="s">
        <v>344</v>
      </c>
      <c r="AO2" s="154" t="s">
        <v>403</v>
      </c>
      <c r="AP2" s="154" t="s">
        <v>404</v>
      </c>
      <c r="AQ2" s="157" t="s">
        <v>345</v>
      </c>
      <c r="AR2" s="158" t="s">
        <v>509</v>
      </c>
    </row>
    <row r="3" spans="1:46" s="3" customFormat="1" ht="16.5" thickTop="1" x14ac:dyDescent="0.25">
      <c r="A3" s="159" t="s">
        <v>237</v>
      </c>
      <c r="B3" s="160" t="s">
        <v>238</v>
      </c>
      <c r="C3" s="161" t="s">
        <v>48</v>
      </c>
      <c r="D3" s="162">
        <f>ROUND(IF('Данные индикатора'!D5=0,0.1,IF(LOG('Данные индикатора'!D5)&gt;D$86,10,IF(LOG('Данные индикатора'!D5)&lt;D$87,0,10-(D$86-LOG('Данные индикатора'!D5))/(D$86-D$87)*10))),1)</f>
        <v>4.9000000000000004</v>
      </c>
      <c r="E3" s="162">
        <f>ROUND(IF('Данные индикатора'!E5=0,0.1,IF(LOG('Данные индикатора'!E5)&gt;E$86,10,IF(LOG('Данные индикатора'!E5)&lt;E$87,0,10-(E$86-LOG('Данные индикатора'!E5))/(E$86-E$87)*10))),1)</f>
        <v>4</v>
      </c>
      <c r="F3" s="162">
        <f t="shared" ref="F3:F15" si="0">ROUND((10-GEOMEAN(((10-D3)/10*9+1),((10-E3)/10*9+1)))/9*10,1)</f>
        <v>4.5</v>
      </c>
      <c r="G3" s="162">
        <f>ROUND(IF('Данные индикатора'!H5="нет данных",0.1,IF('Данные индикатора'!H5=0,0,IF(LOG('Данные индикатора'!H5)&gt;G$86,10,IF(LOG('Данные индикатора'!H5)&lt;G$87,0,10-(G$86-LOG('Данные индикатора'!H5))/(G$86-G$87)*10)))),1)</f>
        <v>5.2</v>
      </c>
      <c r="H3" s="162">
        <f>ROUND(IF('Данные индикатора'!F5=0,0,IF(LOG('Данные индикатора'!F5)&gt;H$86,10,IF(LOG('Данные индикатора'!F5)&lt;H$87,0,10-(H$86-LOG('Данные индикатора'!F5))/(H$86-H$87)*10))),1)</f>
        <v>0</v>
      </c>
      <c r="I3" s="162">
        <f>ROUND(IF('Данные индикатора'!G5=0,0,IF(LOG('Данные индикатора'!G5)&gt;I$86,10,IF(LOG('Данные индикатора'!G5)&lt;I$87,0,10-(I$86-LOG('Данные индикатора'!G5))/(I$86-I$87)*10))),1)</f>
        <v>0</v>
      </c>
      <c r="J3" s="162">
        <f t="shared" ref="J3:J15" si="1">ROUND((10-GEOMEAN(((10-H3)/10*9+1),((10-I3)/10*9+1)))/9*10,1)</f>
        <v>0</v>
      </c>
      <c r="K3" s="162">
        <f>IF('Данные индикатора'!J5="нет данных","x",ROUND(IF('Данные индикатора'!J5=0,0,IF(LOG('Данные индикатора'!J5)&gt;K$86,10,IF(LOG('Данные индикатора'!J5)&lt;K$87,0,10-(K$86-LOG('Данные индикатора'!J5))/(K$86-K$87)*10))),1))</f>
        <v>6.1</v>
      </c>
      <c r="L3" s="163">
        <f>'Данные индикатора'!D5/'Данные индикатора'!$BL5</f>
        <v>2.0950264312455799E-3</v>
      </c>
      <c r="M3" s="163">
        <f>'Данные индикатора'!E5/'Данные индикатора'!$BL5</f>
        <v>1.8654344935748314E-4</v>
      </c>
      <c r="N3" s="163">
        <f>IF(G3=0.1,0,'Данные индикатора'!H5/'Данные индикатора'!$BL5)</f>
        <v>4.5754304486469452E-3</v>
      </c>
      <c r="O3" s="163">
        <f>'Данные индикатора'!F5/'Данные индикатора'!$BL5</f>
        <v>0</v>
      </c>
      <c r="P3" s="163">
        <f>'Данные индикатора'!G5/'Данные индикатора'!$BL5</f>
        <v>0</v>
      </c>
      <c r="Q3" s="163">
        <f>IF('Данные индикатора'!J5="нет данных","x",'Данные индикатора'!J5/'Данные индикатора'!$BL5)</f>
        <v>8.0073775636699644E-3</v>
      </c>
      <c r="R3" s="162">
        <f>ROUND(IF(L3&gt;R$86,10,IF(L3&lt;R$87,0,10-(R$86-L3)/(R$86-R$87)*10)),1)</f>
        <v>10</v>
      </c>
      <c r="S3" s="162">
        <f t="shared" ref="S3:S15" si="2">ROUND(IF(M3&gt;S$86,10,IF(M3&lt;S$87,0,10-(S$86-M3)/(S$86-S$87)*10)),1)</f>
        <v>1.9</v>
      </c>
      <c r="T3" s="162">
        <f t="shared" ref="T3:T15" si="3">ROUND(((10-GEOMEAN(((10-R3)/10*9+1),((10-S3)/10*9+1)))/9*10),1)</f>
        <v>7.9</v>
      </c>
      <c r="U3" s="162">
        <f t="shared" ref="U3:U15" si="4">ROUND(IF(N3=0,0.1,IF(N3&gt;U$86,10,IF(N3&lt;U$87,0,10-(U$86-N3)/(U$86-U$87)*10))),1)</f>
        <v>3.1</v>
      </c>
      <c r="V3" s="162">
        <f t="shared" ref="V3:V15" si="5">ROUND(IF(O3&gt;V$86,10,IF(O3&lt;V$87,0,10-(V$86-O3)/(V$86-V$87)*10)),1)</f>
        <v>0</v>
      </c>
      <c r="W3" s="162">
        <f t="shared" ref="W3:W15" si="6">ROUND(IF(P3&gt;W$86,10,IF(P3&lt;W$87,0,10-(W$86-P3)/(W$86-W$87)*10)),1)</f>
        <v>0</v>
      </c>
      <c r="X3" s="162">
        <f t="shared" ref="X3:X15" si="7">ROUND(((10-GEOMEAN(((10-V3)/10*9+1),((10-W3)/10*9+1)))/9*10),1)</f>
        <v>0</v>
      </c>
      <c r="Y3" s="162">
        <f>IF('Данные индикатора'!J5="нет данных","x",ROUND(IF(Q3&gt;Y$86,10,IF(Q3&lt;Y$87,0,10-(Y$86-Q3)/(Y$86-Y$87)*10)),1))</f>
        <v>2.7</v>
      </c>
      <c r="Z3" s="162">
        <f>ROUND(AVERAGE(D3,R3),1)</f>
        <v>7.5</v>
      </c>
      <c r="AA3" s="162">
        <f>ROUND(AVERAGE(E3,S3),1)</f>
        <v>3</v>
      </c>
      <c r="AB3" s="162">
        <f t="shared" ref="AB3:AB15" si="8">ROUND(AVERAGE(V3,H3),1)</f>
        <v>0</v>
      </c>
      <c r="AC3" s="162">
        <f>ROUND(AVERAGE(W3,I3),1)</f>
        <v>0</v>
      </c>
      <c r="AD3" s="162">
        <f t="shared" ref="AD3:AD15" si="9">ROUND((10-GEOMEAN(((10-AB3)/10*9+1),((10-AC3)/10*9+1)))/9*10,1)</f>
        <v>0</v>
      </c>
      <c r="AE3" s="162">
        <f>IF(K3="x","x",ROUND((10-GEOMEAN(((10-K3)/10*9+1),((10-Y3)/10*9+1)))/9*10,1))</f>
        <v>4.5999999999999996</v>
      </c>
      <c r="AF3" s="164">
        <f>ROUND((10-GEOMEAN(((10-F3)/10*9+1),((10-T3)/10*9+1)))/9*10,1)</f>
        <v>6.5</v>
      </c>
      <c r="AG3" s="164">
        <f t="shared" ref="AG3:AG15" si="10">ROUND(IF(AND(U3="x",G3="x"),"x",(10-GEOMEAN(((10-G3)/10*9+1),((10-U3)/10*9+1)))/9*10),1)</f>
        <v>4.2</v>
      </c>
      <c r="AH3" s="164">
        <f>ROUND((10-GEOMEAN(((10-J3)/10*9+1),((10-X3)/10*9+1)))/9*10,1)</f>
        <v>0</v>
      </c>
      <c r="AI3" s="162">
        <f>IF('Данные индикатора'!I5="нет данных","x",IF('Данные индикатора'!BJ5&lt;1000,"x",ROUND((IF('Данные индикатора'!I5&gt;AI$86,10,IF('Данные индикатора'!I5&lt;AI$87,0,10-(AI$86-'Данные индикатора'!I5)/(AI$86-AI$87)*10))),1)))</f>
        <v>3</v>
      </c>
      <c r="AJ3" s="164">
        <f>IF(AND(AE3="x",AI3="x"),"x",ROUND(AVERAGE(AE3,AI3),1))</f>
        <v>3.8</v>
      </c>
      <c r="AK3" s="165">
        <f>IF(ROUND(IF(AJ3="x",(10-GEOMEAN(((10-AF3)/10*9+1),((10-AG3)/10*9+1),((10-AH3)/10*9+1)))/9*10,(10-GEOMEAN(((10-AF3)/10*9+1),((10-AJ3)/10*9+1),((10-AH3)/10*9+1),((10-AG3)/10*9+1)))/9*10),1)=0,0.1,ROUND(IF(AJ3="x",(10-GEOMEAN(((10-AF3)/10*9+1),((10-AG3)/10*9+1),((10-AH3)/10*9+1)))/9*10,(10-GEOMEAN(((10-AF3)/10*9+1),((10-AJ3)/10*9+1),((10-AH3)/10*9+1),((10-AG3)/10*9+1)))/9*10),1))</f>
        <v>4</v>
      </c>
      <c r="AL3" s="162">
        <f>ROUND(IF('Данные индикатора'!N5=0,0,IF('Данные индикатора'!N5&gt;AL$86,10,IF('Данные индикатора'!N5&lt;AL$87,0,10-(AL$86-'Данные индикатора'!N5)/(AL$86-AL$87)*10))),1)</f>
        <v>5.0999999999999996</v>
      </c>
      <c r="AM3" s="162">
        <f>ROUND(IF('Данные индикатора'!O5=0,0,IF(LOG('Данные индикатора'!O5)&gt;LOG(AM$86),10,IF(LOG('Данные индикатора'!O5)&lt;LOG(AM$87),0,10-(LOG(AM$86)-LOG('Данные индикатора'!O5))/(LOG(AM$86)-LOG(AM$87))*10))),1)</f>
        <v>8.1999999999999993</v>
      </c>
      <c r="AN3" s="164">
        <f>ROUND((10-GEOMEAN(((10-AL3)/10*9+1),((10-AM3)/10*9+1)))/9*10,1)</f>
        <v>6.9</v>
      </c>
      <c r="AO3" s="162">
        <f>'Данные индикатора'!K5</f>
        <v>10</v>
      </c>
      <c r="AP3" s="162">
        <f>'Данные индикатора'!L5</f>
        <v>0</v>
      </c>
      <c r="AQ3" s="164">
        <f>ROUND((10-GEOMEAN(((10-AO3)/10*9+1),((10-AP3)/10*9+1)))/9*10,1)</f>
        <v>7.6</v>
      </c>
      <c r="AR3" s="165">
        <f>IF(AQ3&gt;AN3,AQ3,ROUND((10-GEOMEAN(((10-AN3)/10*9+1),((10-AQ3)/10*9+1)))/9*10,1))</f>
        <v>7.6</v>
      </c>
      <c r="AS3" s="14"/>
      <c r="AT3" s="29"/>
    </row>
    <row r="4" spans="1:46" s="3" customFormat="1" ht="15.75" x14ac:dyDescent="0.25">
      <c r="A4" s="159" t="s">
        <v>237</v>
      </c>
      <c r="B4" s="160" t="s">
        <v>239</v>
      </c>
      <c r="C4" s="161" t="s">
        <v>49</v>
      </c>
      <c r="D4" s="162">
        <f>ROUND(IF('Данные индикатора'!D6=0,0.1,IF(LOG('Данные индикатора'!D6)&gt;D$86,10,IF(LOG('Данные индикатора'!D6)&lt;D$87,0,10-(D$86-LOG('Данные индикатора'!D6))/(D$86-D$87)*10))),1)</f>
        <v>5.9</v>
      </c>
      <c r="E4" s="162">
        <f>ROUND(IF('Данные индикатора'!E6=0,0.1,IF(LOG('Данные индикатора'!E6)&gt;E$86,10,IF(LOG('Данные индикатора'!E6)&lt;E$87,0,10-(E$86-LOG('Данные индикатора'!E6))/(E$86-E$87)*10))),1)</f>
        <v>3.9</v>
      </c>
      <c r="F4" s="162">
        <f t="shared" si="0"/>
        <v>5</v>
      </c>
      <c r="G4" s="162">
        <f>ROUND(IF('Данные индикатора'!H6="No data",0.1,IF('Данные индикатора'!H6=0,0,IF(LOG('Данные индикатора'!H6)&gt;G$86,10,IF(LOG('Данные индикатора'!H6)&lt;G$87,0,10-(G$86-LOG('Данные индикатора'!H6))/(G$86-G$87)*10)))),1)</f>
        <v>7.3</v>
      </c>
      <c r="H4" s="162">
        <f>ROUND(IF('Данные индикатора'!F6=0,0,IF(LOG('Данные индикатора'!F6)&gt;H$86,10,IF(LOG('Данные индикатора'!F6)&lt;H$87,0,10-(H$86-LOG('Данные индикатора'!F6))/(H$86-H$87)*10))),1)</f>
        <v>0</v>
      </c>
      <c r="I4" s="162">
        <f>ROUND(IF('Данные индикатора'!G6=0,0,IF(LOG('Данные индикатора'!G6)&gt;I$86,10,IF(LOG('Данные индикатора'!G6)&lt;I$87,0,10-(I$86-LOG('Данные индикатора'!G6))/(I$86-I$87)*10))),1)</f>
        <v>0</v>
      </c>
      <c r="J4" s="162">
        <f t="shared" si="1"/>
        <v>0</v>
      </c>
      <c r="K4" s="162">
        <f>IF('Данные индикатора'!J6="нет данных","x",ROUND(IF('Данные индикатора'!J6=0,0,IF(LOG('Данные индикатора'!J6)&gt;K$86,10,IF(LOG('Данные индикатора'!J6)&lt;K$87,0,10-(K$86-LOG('Данные индикатора'!J6))/(K$86-K$87)*10))),1))</f>
        <v>6.7</v>
      </c>
      <c r="L4" s="163">
        <f>'Данные индикатора'!D6/'Данные индикатора'!$BL6</f>
        <v>2.1505565936821304E-3</v>
      </c>
      <c r="M4" s="163">
        <f>'Данные индикатора'!E6/'Данные индикатора'!$BL6</f>
        <v>8.3552029822109804E-5</v>
      </c>
      <c r="N4" s="163">
        <f>IF(G4=0.1,0,'Данные индикатора'!H6/'Данные индикатора'!$BL6)</f>
        <v>1.2808052507512059E-2</v>
      </c>
      <c r="O4" s="163">
        <f>'Данные индикатора'!F6/'Данные индикатора'!$BL6</f>
        <v>0</v>
      </c>
      <c r="P4" s="163">
        <f>'Данные индикатора'!G6/'Данные индикатора'!$BL6</f>
        <v>0</v>
      </c>
      <c r="Q4" s="163">
        <f>IF('Данные индикатора'!J6="нет данных","x",'Данные индикатора'!J6/'Данные индикатора'!$BL6)</f>
        <v>8.0313480492265853E-3</v>
      </c>
      <c r="R4" s="162">
        <f t="shared" ref="R4:R15" si="11">ROUND(IF(L4&gt;R$86,10,IF(L4&lt;R$87,0,10-(R$86-L4)/(R$86-R$87)*10)),1)</f>
        <v>10</v>
      </c>
      <c r="S4" s="162">
        <f t="shared" si="2"/>
        <v>0.8</v>
      </c>
      <c r="T4" s="162">
        <f t="shared" si="3"/>
        <v>7.7</v>
      </c>
      <c r="U4" s="162">
        <f t="shared" si="4"/>
        <v>8.5</v>
      </c>
      <c r="V4" s="162">
        <f t="shared" si="5"/>
        <v>0</v>
      </c>
      <c r="W4" s="162">
        <f t="shared" si="6"/>
        <v>0</v>
      </c>
      <c r="X4" s="162">
        <f t="shared" si="7"/>
        <v>0</v>
      </c>
      <c r="Y4" s="162">
        <f>IF('Данные индикатора'!J6="нет данных","x",ROUND(IF(Q4&gt;Y$86,10,IF(Q4&lt;Y$87,0,10-(Y$86-Q4)/(Y$86-Y$87)*10)),1))</f>
        <v>2.7</v>
      </c>
      <c r="Z4" s="162">
        <f t="shared" ref="Z4:Z15" si="12">ROUND(AVERAGE(D4,R4),1)</f>
        <v>8</v>
      </c>
      <c r="AA4" s="162">
        <f t="shared" ref="AA4:AA15" si="13">ROUND(AVERAGE(E4,S4),1)</f>
        <v>2.4</v>
      </c>
      <c r="AB4" s="162">
        <f t="shared" si="8"/>
        <v>0</v>
      </c>
      <c r="AC4" s="162">
        <f t="shared" ref="AC4:AC15" si="14">ROUND(AVERAGE(W4,I4),1)</f>
        <v>0</v>
      </c>
      <c r="AD4" s="162">
        <f t="shared" si="9"/>
        <v>0</v>
      </c>
      <c r="AE4" s="162">
        <f t="shared" ref="AE4:AE15" si="15">IF(K4="x","x",ROUND((10-GEOMEAN(((10-K4)/10*9+1),((10-Y4)/10*9+1)))/9*10,1))</f>
        <v>5</v>
      </c>
      <c r="AF4" s="164">
        <f t="shared" ref="AF4:AF15" si="16">ROUND((10-GEOMEAN(((10-F4)/10*9+1),((10-T4)/10*9+1)))/9*10,1)</f>
        <v>6.5</v>
      </c>
      <c r="AG4" s="164">
        <f t="shared" si="10"/>
        <v>8</v>
      </c>
      <c r="AH4" s="164">
        <f t="shared" ref="AH4:AH15" si="17">ROUND((10-GEOMEAN(((10-J4)/10*9+1),((10-X4)/10*9+1)))/9*10,1)</f>
        <v>0</v>
      </c>
      <c r="AI4" s="162">
        <f>IF('Данные индикатора'!I6="нет данных","x",IF('Данные индикатора'!BJ6&lt;1000,"x",ROUND((IF('Данные индикатора'!I6&gt;AI$86,10,IF('Данные индикатора'!I6&lt;AI$87,0,10-(AI$86-'Данные индикатора'!I6)/(AI$86-AI$87)*10))),1)))</f>
        <v>6</v>
      </c>
      <c r="AJ4" s="164">
        <f t="shared" ref="AJ4:AJ15" si="18">IF(AND(AE4="x",AI4="x"),"x",ROUND(AVERAGE(AE4,AI4),1))</f>
        <v>5.5</v>
      </c>
      <c r="AK4" s="165">
        <f t="shared" ref="AK4:AK15" si="19">IF(ROUND(IF(AJ4="x",(10-GEOMEAN(((10-AF4)/10*9+1),((10-AG4)/10*9+1),((10-AH4)/10*9+1)))/9*10,(10-GEOMEAN(((10-AF4)/10*9+1),((10-AJ4)/10*9+1),((10-AH4)/10*9+1),((10-AG4)/10*9+1)))/9*10),1)=0,0.1,ROUND(IF(AJ4="x",(10-GEOMEAN(((10-AF4)/10*9+1),((10-AG4)/10*9+1),((10-AH4)/10*9+1)))/9*10,(10-GEOMEAN(((10-AF4)/10*9+1),((10-AJ4)/10*9+1),((10-AH4)/10*9+1),((10-AG4)/10*9+1)))/9*10),1))</f>
        <v>5.6</v>
      </c>
      <c r="AL4" s="162">
        <f>ROUND(IF('Данные индикатора'!N6=0,0,IF('Данные индикатора'!N6&gt;AL$86,10,IF('Данные индикатора'!N6&lt;AL$87,0,10-(AL$86-'Данные индикатора'!N6)/(AL$86-AL$87)*10))),1)</f>
        <v>5.0999999999999996</v>
      </c>
      <c r="AM4" s="162">
        <f>ROUND(IF('Данные индикатора'!O6=0,0,IF(LOG('Данные индикатора'!O6)&gt;LOG(AM$86),10,IF(LOG('Данные индикатора'!O6)&lt;LOG(AM$87),0,10-(LOG(AM$86)-LOG('Данные индикатора'!O6))/(LOG(AM$86)-LOG(AM$87))*10))),1)</f>
        <v>8.1999999999999993</v>
      </c>
      <c r="AN4" s="164">
        <f t="shared" ref="AN4:AN15" si="20">ROUND((10-GEOMEAN(((10-AL4)/10*9+1),((10-AM4)/10*9+1)))/9*10,1)</f>
        <v>6.9</v>
      </c>
      <c r="AO4" s="162">
        <f>'Данные индикатора'!K6</f>
        <v>10</v>
      </c>
      <c r="AP4" s="162">
        <f>'Данные индикатора'!L6</f>
        <v>0</v>
      </c>
      <c r="AQ4" s="164">
        <f t="shared" ref="AQ4:AQ15" si="21">ROUND((10-GEOMEAN(((10-AO4)/10*9+1),((10-AP4)/10*9+1)))/9*10,1)</f>
        <v>7.6</v>
      </c>
      <c r="AR4" s="165">
        <f t="shared" ref="AR4:AR15" si="22">IF(AQ4&gt;AN4,AQ4,ROUND((10-GEOMEAN(((10-AN4)/10*9+1),((10-AQ4)/10*9+1)))/9*10,1))</f>
        <v>7.6</v>
      </c>
      <c r="AS4" s="14"/>
      <c r="AT4" s="29"/>
    </row>
    <row r="5" spans="1:46" s="3" customFormat="1" ht="15.75" x14ac:dyDescent="0.25">
      <c r="A5" s="159" t="s">
        <v>237</v>
      </c>
      <c r="B5" s="160" t="s">
        <v>240</v>
      </c>
      <c r="C5" s="166" t="s">
        <v>50</v>
      </c>
      <c r="D5" s="162">
        <f>ROUND(IF('Данные индикатора'!D7=0,0.1,IF(LOG('Данные индикатора'!D7)&gt;D$86,10,IF(LOG('Данные индикатора'!D7)&lt;D$87,0,10-(D$86-LOG('Данные индикатора'!D7))/(D$86-D$87)*10))),1)</f>
        <v>6.1</v>
      </c>
      <c r="E5" s="162">
        <f>ROUND(IF('Данные индикатора'!E7=0,0.1,IF(LOG('Данные индикатора'!E7)&gt;E$86,10,IF(LOG('Данные индикатора'!E7)&lt;E$87,0,10-(E$86-LOG('Данные индикатора'!E7))/(E$86-E$87)*10))),1)</f>
        <v>4.9000000000000004</v>
      </c>
      <c r="F5" s="162">
        <f t="shared" si="0"/>
        <v>5.5</v>
      </c>
      <c r="G5" s="162">
        <f>ROUND(IF('Данные индикатора'!H7="No data",0.1,IF('Данные индикатора'!H7=0,0,IF(LOG('Данные индикатора'!H7)&gt;G$86,10,IF(LOG('Данные индикатора'!H7)&lt;G$87,0,10-(G$86-LOG('Данные индикатора'!H7))/(G$86-G$87)*10)))),1)</f>
        <v>6.8</v>
      </c>
      <c r="H5" s="162">
        <f>ROUND(IF('Данные индикатора'!F7=0,0,IF(LOG('Данные индикатора'!F7)&gt;H$86,10,IF(LOG('Данные индикатора'!F7)&lt;H$87,0,10-(H$86-LOG('Данные индикатора'!F7))/(H$86-H$87)*10))),1)</f>
        <v>0</v>
      </c>
      <c r="I5" s="162">
        <f>ROUND(IF('Данные индикатора'!G7=0,0,IF(LOG('Данные индикатора'!G7)&gt;I$86,10,IF(LOG('Данные индикатора'!G7)&lt;I$87,0,10-(I$86-LOG('Данные индикатора'!G7))/(I$86-I$87)*10))),1)</f>
        <v>0</v>
      </c>
      <c r="J5" s="162">
        <f t="shared" si="1"/>
        <v>0</v>
      </c>
      <c r="K5" s="162">
        <f>IF('Данные индикатора'!J7="нет данных","x",ROUND(IF('Данные индикатора'!J7=0,0,IF(LOG('Данные индикатора'!J7)&gt;K$86,10,IF(LOG('Данные индикатора'!J7)&lt;K$87,0,10-(K$86-LOG('Данные индикатора'!J7))/(K$86-K$87)*10))),1))</f>
        <v>6.7</v>
      </c>
      <c r="L5" s="163">
        <f>'Данные индикатора'!D7/'Данные индикатора'!$BL7</f>
        <v>2.1645512618488315E-3</v>
      </c>
      <c r="M5" s="163">
        <f>'Данные индикатора'!E7/'Данные индикатора'!$BL7</f>
        <v>1.7046243221097783E-4</v>
      </c>
      <c r="N5" s="163">
        <f>IF(G5=0.1,0,'Данные индикатора'!H7/'Данные индикатора'!$BL7)</f>
        <v>7.4500018259469761E-3</v>
      </c>
      <c r="O5" s="163">
        <f>'Данные индикатора'!F7/'Данные индикатора'!$BL7</f>
        <v>0</v>
      </c>
      <c r="P5" s="163">
        <f>'Данные индикатора'!G7/'Данные индикатора'!$BL7</f>
        <v>0</v>
      </c>
      <c r="Q5" s="163">
        <f>IF('Данные индикатора'!J7="нет данных","x",'Данные индикатора'!J7/'Данные индикатора'!$BL7)</f>
        <v>7.2993299981663051E-3</v>
      </c>
      <c r="R5" s="162">
        <f t="shared" si="11"/>
        <v>10</v>
      </c>
      <c r="S5" s="162">
        <f t="shared" si="2"/>
        <v>1.7</v>
      </c>
      <c r="T5" s="162">
        <f t="shared" si="3"/>
        <v>7.9</v>
      </c>
      <c r="U5" s="162">
        <f t="shared" si="4"/>
        <v>5</v>
      </c>
      <c r="V5" s="162">
        <f t="shared" si="5"/>
        <v>0</v>
      </c>
      <c r="W5" s="162">
        <f t="shared" si="6"/>
        <v>0</v>
      </c>
      <c r="X5" s="162">
        <f t="shared" si="7"/>
        <v>0</v>
      </c>
      <c r="Y5" s="162">
        <f>IF('Данные индикатора'!J7="нет данных","x",ROUND(IF(Q5&gt;Y$86,10,IF(Q5&lt;Y$87,0,10-(Y$86-Q5)/(Y$86-Y$87)*10)),1))</f>
        <v>2.4</v>
      </c>
      <c r="Z5" s="162">
        <f t="shared" si="12"/>
        <v>8.1</v>
      </c>
      <c r="AA5" s="162">
        <f t="shared" si="13"/>
        <v>3.3</v>
      </c>
      <c r="AB5" s="162">
        <f t="shared" si="8"/>
        <v>0</v>
      </c>
      <c r="AC5" s="162">
        <f t="shared" si="14"/>
        <v>0</v>
      </c>
      <c r="AD5" s="162">
        <f t="shared" si="9"/>
        <v>0</v>
      </c>
      <c r="AE5" s="162">
        <f t="shared" si="15"/>
        <v>4.9000000000000004</v>
      </c>
      <c r="AF5" s="164">
        <f t="shared" si="16"/>
        <v>6.9</v>
      </c>
      <c r="AG5" s="164">
        <f t="shared" si="10"/>
        <v>6</v>
      </c>
      <c r="AH5" s="164">
        <f t="shared" si="17"/>
        <v>0</v>
      </c>
      <c r="AI5" s="162">
        <f>IF('Данные индикатора'!I7="нет данных","x",IF('Данные индикатора'!BJ7&lt;1000,"x",ROUND((IF('Данные индикатора'!I7&gt;AI$86,10,IF('Данные индикатора'!I7&lt;AI$87,0,10-(AI$86-'Данные индикатора'!I7)/(AI$86-AI$87)*10))),1)))</f>
        <v>10</v>
      </c>
      <c r="AJ5" s="164">
        <f t="shared" si="18"/>
        <v>7.5</v>
      </c>
      <c r="AK5" s="165">
        <f t="shared" si="19"/>
        <v>5.7</v>
      </c>
      <c r="AL5" s="162">
        <f>ROUND(IF('Данные индикатора'!N7=0,0,IF('Данные индикатора'!N7&gt;AL$86,10,IF('Данные индикатора'!N7&lt;AL$87,0,10-(AL$86-'Данные индикатора'!N7)/(AL$86-AL$87)*10))),1)</f>
        <v>5.0999999999999996</v>
      </c>
      <c r="AM5" s="162">
        <f>ROUND(IF('Данные индикатора'!O7=0,0,IF(LOG('Данные индикатора'!O7)&gt;LOG(AM$86),10,IF(LOG('Данные индикатора'!O7)&lt;LOG(AM$87),0,10-(LOG(AM$86)-LOG('Данные индикатора'!O7))/(LOG(AM$86)-LOG(AM$87))*10))),1)</f>
        <v>8.1999999999999993</v>
      </c>
      <c r="AN5" s="164">
        <f t="shared" si="20"/>
        <v>6.9</v>
      </c>
      <c r="AO5" s="162">
        <f>'Данные индикатора'!K7</f>
        <v>10</v>
      </c>
      <c r="AP5" s="162">
        <f>'Данные индикатора'!L7</f>
        <v>0</v>
      </c>
      <c r="AQ5" s="164">
        <f t="shared" si="21"/>
        <v>7.6</v>
      </c>
      <c r="AR5" s="165">
        <f t="shared" si="22"/>
        <v>7.6</v>
      </c>
      <c r="AS5" s="14"/>
      <c r="AT5" s="29"/>
    </row>
    <row r="6" spans="1:46" s="3" customFormat="1" ht="15.75" x14ac:dyDescent="0.25">
      <c r="A6" s="159" t="s">
        <v>237</v>
      </c>
      <c r="B6" s="160" t="s">
        <v>241</v>
      </c>
      <c r="C6" s="166" t="s">
        <v>51</v>
      </c>
      <c r="D6" s="162">
        <f>ROUND(IF('Данные индикатора'!D8=0,0.1,IF(LOG('Данные индикатора'!D8)&gt;D$86,10,IF(LOG('Данные индикатора'!D8)&lt;D$87,0,10-(D$86-LOG('Данные индикатора'!D8))/(D$86-D$87)*10))),1)</f>
        <v>5.6</v>
      </c>
      <c r="E6" s="162">
        <f>ROUND(IF('Данные индикатора'!E8=0,0.1,IF(LOG('Данные индикатора'!E8)&gt;E$86,10,IF(LOG('Данные индикатора'!E8)&lt;E$87,0,10-(E$86-LOG('Данные индикатора'!E8))/(E$86-E$87)*10))),1)</f>
        <v>7.6</v>
      </c>
      <c r="F6" s="162">
        <f t="shared" si="0"/>
        <v>6.7</v>
      </c>
      <c r="G6" s="162">
        <f>ROUND(IF('Данные индикатора'!H8="No data",0.1,IF('Данные индикатора'!H8=0,0,IF(LOG('Данные индикатора'!H8)&gt;G$86,10,IF(LOG('Данные индикатора'!H8)&lt;G$87,0,10-(G$86-LOG('Данные индикатора'!H8))/(G$86-G$87)*10)))),1)</f>
        <v>4.7</v>
      </c>
      <c r="H6" s="162">
        <f>ROUND(IF('Данные индикатора'!F8=0,0,IF(LOG('Данные индикатора'!F8)&gt;H$86,10,IF(LOG('Данные индикатора'!F8)&lt;H$87,0,10-(H$86-LOG('Данные индикатора'!F8))/(H$86-H$87)*10))),1)</f>
        <v>1.8</v>
      </c>
      <c r="I6" s="162">
        <f>ROUND(IF('Данные индикатора'!G8=0,0,IF(LOG('Данные индикатора'!G8)&gt;I$86,10,IF(LOG('Данные индикатора'!G8)&lt;I$87,0,10-(I$86-LOG('Данные индикатора'!G8))/(I$86-I$87)*10))),1)</f>
        <v>0</v>
      </c>
      <c r="J6" s="162">
        <f t="shared" si="1"/>
        <v>0.9</v>
      </c>
      <c r="K6" s="162">
        <f>IF('Данные индикатора'!J8="нет данных","x",ROUND(IF('Данные индикатора'!J8=0,0,IF(LOG('Данные индикатора'!J8)&gt;K$86,10,IF(LOG('Данные индикатора'!J8)&lt;K$87,0,10-(K$86-LOG('Данные индикатора'!J8))/(K$86-K$87)*10))),1))</f>
        <v>6.6</v>
      </c>
      <c r="L6" s="163">
        <f>'Данные индикатора'!D8/'Данные индикатора'!$BL8</f>
        <v>2.0967742803808436E-3</v>
      </c>
      <c r="M6" s="163">
        <f>'Данные индикатора'!E8/'Данные индикатора'!$BL8</f>
        <v>2.0788531326852806E-3</v>
      </c>
      <c r="N6" s="163">
        <f>IF(G6=0.1,0,'Данные индикатора'!H8/'Данные индикатора'!$BL8)</f>
        <v>1.949333193559586E-3</v>
      </c>
      <c r="O6" s="163">
        <f>'Данные индикатора'!F8/'Данные индикатора'!$BL8</f>
        <v>3.5842295391125528E-5</v>
      </c>
      <c r="P6" s="163">
        <f>'Данные индикатора'!G8/'Данные индикатора'!$BL8</f>
        <v>0</v>
      </c>
      <c r="Q6" s="163">
        <f>IF('Данные индикатора'!J8="нет данных","x",'Данные индикатора'!J8/'Данные индикатора'!$BL8)</f>
        <v>8.8732082527655139E-3</v>
      </c>
      <c r="R6" s="162">
        <f t="shared" si="11"/>
        <v>10</v>
      </c>
      <c r="S6" s="162">
        <f t="shared" si="2"/>
        <v>10</v>
      </c>
      <c r="T6" s="162">
        <f t="shared" si="3"/>
        <v>10</v>
      </c>
      <c r="U6" s="162">
        <f t="shared" si="4"/>
        <v>1.3</v>
      </c>
      <c r="V6" s="162">
        <f t="shared" si="5"/>
        <v>0.1</v>
      </c>
      <c r="W6" s="162">
        <f t="shared" si="6"/>
        <v>0</v>
      </c>
      <c r="X6" s="162">
        <f t="shared" si="7"/>
        <v>0.1</v>
      </c>
      <c r="Y6" s="162">
        <f>IF('Данные индикатора'!J8="нет данных","x",ROUND(IF(Q6&gt;Y$86,10,IF(Q6&lt;Y$87,0,10-(Y$86-Q6)/(Y$86-Y$87)*10)),1))</f>
        <v>3</v>
      </c>
      <c r="Z6" s="162">
        <f t="shared" si="12"/>
        <v>7.8</v>
      </c>
      <c r="AA6" s="162">
        <f t="shared" si="13"/>
        <v>8.8000000000000007</v>
      </c>
      <c r="AB6" s="162">
        <f t="shared" si="8"/>
        <v>1</v>
      </c>
      <c r="AC6" s="162">
        <f t="shared" si="14"/>
        <v>0</v>
      </c>
      <c r="AD6" s="162">
        <f t="shared" si="9"/>
        <v>0.5</v>
      </c>
      <c r="AE6" s="162">
        <f t="shared" si="15"/>
        <v>5.0999999999999996</v>
      </c>
      <c r="AF6" s="164">
        <f t="shared" si="16"/>
        <v>8.9</v>
      </c>
      <c r="AG6" s="164">
        <f t="shared" si="10"/>
        <v>3.2</v>
      </c>
      <c r="AH6" s="164">
        <f t="shared" si="17"/>
        <v>0.5</v>
      </c>
      <c r="AI6" s="162">
        <f>IF('Данные индикатора'!I8="нет данных","x",IF('Данные индикатора'!BJ8&lt;1000,"x",ROUND((IF('Данные индикатора'!I8&gt;AI$86,10,IF('Данные индикатора'!I8&lt;AI$87,0,10-(AI$86-'Данные индикатора'!I8)/(AI$86-AI$87)*10))),1)))</f>
        <v>2</v>
      </c>
      <c r="AJ6" s="164">
        <f t="shared" si="18"/>
        <v>3.6</v>
      </c>
      <c r="AK6" s="165">
        <f t="shared" si="19"/>
        <v>5</v>
      </c>
      <c r="AL6" s="162">
        <f>ROUND(IF('Данные индикатора'!N8=0,0,IF('Данные индикатора'!N8&gt;AL$86,10,IF('Данные индикатора'!N8&lt;AL$87,0,10-(AL$86-'Данные индикатора'!N8)/(AL$86-AL$87)*10))),1)</f>
        <v>5.0999999999999996</v>
      </c>
      <c r="AM6" s="162">
        <f>ROUND(IF('Данные индикатора'!O8=0,0,IF(LOG('Данные индикатора'!O8)&gt;LOG(AM$86),10,IF(LOG('Данные индикатора'!O8)&lt;LOG(AM$87),0,10-(LOG(AM$86)-LOG('Данные индикатора'!O8))/(LOG(AM$86)-LOG(AM$87))*10))),1)</f>
        <v>8.1999999999999993</v>
      </c>
      <c r="AN6" s="164">
        <f t="shared" si="20"/>
        <v>6.9</v>
      </c>
      <c r="AO6" s="162">
        <f>'Данные индикатора'!K8</f>
        <v>10</v>
      </c>
      <c r="AP6" s="162">
        <f>'Данные индикатора'!L8</f>
        <v>0</v>
      </c>
      <c r="AQ6" s="164">
        <f t="shared" si="21"/>
        <v>7.6</v>
      </c>
      <c r="AR6" s="165">
        <f t="shared" si="22"/>
        <v>7.6</v>
      </c>
      <c r="AS6" s="14"/>
      <c r="AT6" s="29"/>
    </row>
    <row r="7" spans="1:46" s="3" customFormat="1" ht="15.75" x14ac:dyDescent="0.25">
      <c r="A7" s="159" t="s">
        <v>237</v>
      </c>
      <c r="B7" s="160" t="s">
        <v>242</v>
      </c>
      <c r="C7" s="166" t="s">
        <v>52</v>
      </c>
      <c r="D7" s="162">
        <f>ROUND(IF('Данные индикатора'!D9=0,0.1,IF(LOG('Данные индикатора'!D9)&gt;D$86,10,IF(LOG('Данные индикатора'!D9)&lt;D$87,0,10-(D$86-LOG('Данные индикатора'!D9))/(D$86-D$87)*10))),1)</f>
        <v>5.6</v>
      </c>
      <c r="E7" s="162">
        <f>ROUND(IF('Данные индикатора'!E9=0,0.1,IF(LOG('Данные индикатора'!E9)&gt;E$86,10,IF(LOG('Данные индикатора'!E9)&lt;E$87,0,10-(E$86-LOG('Данные индикатора'!E9))/(E$86-E$87)*10))),1)</f>
        <v>7.6</v>
      </c>
      <c r="F7" s="162">
        <f t="shared" si="0"/>
        <v>6.7</v>
      </c>
      <c r="G7" s="162">
        <f>ROUND(IF('Данные индикатора'!H9="No data",0.1,IF('Данные индикатора'!H9=0,0,IF(LOG('Данные индикатора'!H9)&gt;G$86,10,IF(LOG('Данные индикатора'!H9)&lt;G$87,0,10-(G$86-LOG('Данные индикатора'!H9))/(G$86-G$87)*10)))),1)</f>
        <v>5.2</v>
      </c>
      <c r="H7" s="162">
        <f>ROUND(IF('Данные индикатора'!F9=0,0,IF(LOG('Данные индикатора'!F9)&gt;H$86,10,IF(LOG('Данные индикатора'!F9)&lt;H$87,0,10-(H$86-LOG('Данные индикатора'!F9))/(H$86-H$87)*10))),1)</f>
        <v>5.3</v>
      </c>
      <c r="I7" s="162">
        <f>ROUND(IF('Данные индикатора'!G9=0,0,IF(LOG('Данные индикатора'!G9)&gt;I$86,10,IF(LOG('Данные индикатора'!G9)&lt;I$87,0,10-(I$86-LOG('Данные индикатора'!G9))/(I$86-I$87)*10))),1)</f>
        <v>0</v>
      </c>
      <c r="J7" s="162">
        <f t="shared" si="1"/>
        <v>3.1</v>
      </c>
      <c r="K7" s="162">
        <f>IF('Данные индикатора'!J9="нет данных","x",ROUND(IF('Данные индикатора'!J9=0,0,IF(LOG('Данные индикатора'!J9)&gt;K$86,10,IF(LOG('Данные индикатора'!J9)&lt;K$87,0,10-(K$86-LOG('Данные индикатора'!J9))/(K$86-K$87)*10))),1))</f>
        <v>6.7</v>
      </c>
      <c r="L7" s="163">
        <f>'Данные индикатора'!D9/'Данные индикатора'!$BL9</f>
        <v>2.1018049031098942E-3</v>
      </c>
      <c r="M7" s="163">
        <f>'Данные индикатора'!E9/'Данные индикатора'!$BL9</f>
        <v>2.0115986840923022E-3</v>
      </c>
      <c r="N7" s="163">
        <f>IF(G7=0.1,0,'Данные индикатора'!H9/'Данные индикатора'!$BL9)</f>
        <v>3.0818629662058001E-3</v>
      </c>
      <c r="O7" s="163">
        <f>'Данные индикатора'!F9/'Данные индикатора'!$BL9</f>
        <v>2.0792533483554964E-3</v>
      </c>
      <c r="P7" s="163">
        <f>'Данные индикатора'!G9/'Данные индикатора'!$BL9</f>
        <v>0</v>
      </c>
      <c r="Q7" s="163">
        <f>IF('Данные индикатора'!J9="нет данных","x",'Данные индикатора'!J9/'Данные индикатора'!$BL9)</f>
        <v>9.7760989860315364E-3</v>
      </c>
      <c r="R7" s="162">
        <f t="shared" si="11"/>
        <v>10</v>
      </c>
      <c r="S7" s="162">
        <f t="shared" si="2"/>
        <v>10</v>
      </c>
      <c r="T7" s="162">
        <f t="shared" si="3"/>
        <v>10</v>
      </c>
      <c r="U7" s="162">
        <f t="shared" si="4"/>
        <v>2.1</v>
      </c>
      <c r="V7" s="162">
        <f t="shared" si="5"/>
        <v>6.9</v>
      </c>
      <c r="W7" s="162">
        <f t="shared" si="6"/>
        <v>0</v>
      </c>
      <c r="X7" s="162">
        <f t="shared" si="7"/>
        <v>4.3</v>
      </c>
      <c r="Y7" s="162">
        <f>IF('Данные индикатора'!J9="нет данных","x",ROUND(IF(Q7&gt;Y$86,10,IF(Q7&lt;Y$87,0,10-(Y$86-Q7)/(Y$86-Y$87)*10)),1))</f>
        <v>3.3</v>
      </c>
      <c r="Z7" s="162">
        <f t="shared" si="12"/>
        <v>7.8</v>
      </c>
      <c r="AA7" s="162">
        <f t="shared" si="13"/>
        <v>8.8000000000000007</v>
      </c>
      <c r="AB7" s="162">
        <f t="shared" si="8"/>
        <v>6.1</v>
      </c>
      <c r="AC7" s="162">
        <f t="shared" si="14"/>
        <v>0</v>
      </c>
      <c r="AD7" s="162">
        <f t="shared" si="9"/>
        <v>3.6</v>
      </c>
      <c r="AE7" s="162">
        <f t="shared" si="15"/>
        <v>5.2</v>
      </c>
      <c r="AF7" s="164">
        <f t="shared" si="16"/>
        <v>8.9</v>
      </c>
      <c r="AG7" s="164">
        <f t="shared" si="10"/>
        <v>3.8</v>
      </c>
      <c r="AH7" s="164">
        <f t="shared" si="17"/>
        <v>3.7</v>
      </c>
      <c r="AI7" s="162">
        <f>IF('Данные индикатора'!I9="нет данных","x",IF('Данные индикатора'!BJ9&lt;1000,"x",ROUND((IF('Данные индикатора'!I9&gt;AI$86,10,IF('Данные индикатора'!I9&lt;AI$87,0,10-(AI$86-'Данные индикатора'!I9)/(AI$86-AI$87)*10))),1)))</f>
        <v>3</v>
      </c>
      <c r="AJ7" s="164">
        <f t="shared" si="18"/>
        <v>4.0999999999999996</v>
      </c>
      <c r="AK7" s="165">
        <f t="shared" si="19"/>
        <v>5.7</v>
      </c>
      <c r="AL7" s="162">
        <f>ROUND(IF('Данные индикатора'!N9=0,0,IF('Данные индикатора'!N9&gt;AL$86,10,IF('Данные индикатора'!N9&lt;AL$87,0,10-(AL$86-'Данные индикатора'!N9)/(AL$86-AL$87)*10))),1)</f>
        <v>5.0999999999999996</v>
      </c>
      <c r="AM7" s="162">
        <f>ROUND(IF('Данные индикатора'!O9=0,0,IF(LOG('Данные индикатора'!O9)&gt;LOG(AM$86),10,IF(LOG('Данные индикатора'!O9)&lt;LOG(AM$87),0,10-(LOG(AM$86)-LOG('Данные индикатора'!O9))/(LOG(AM$86)-LOG(AM$87))*10))),1)</f>
        <v>8.1999999999999993</v>
      </c>
      <c r="AN7" s="164">
        <f t="shared" si="20"/>
        <v>6.9</v>
      </c>
      <c r="AO7" s="162">
        <f>'Данные индикатора'!K9</f>
        <v>10</v>
      </c>
      <c r="AP7" s="162">
        <f>'Данные индикатора'!L9</f>
        <v>0</v>
      </c>
      <c r="AQ7" s="164">
        <f t="shared" si="21"/>
        <v>7.6</v>
      </c>
      <c r="AR7" s="165">
        <f t="shared" si="22"/>
        <v>7.6</v>
      </c>
      <c r="AS7" s="14"/>
      <c r="AT7" s="29"/>
    </row>
    <row r="8" spans="1:46" s="3" customFormat="1" ht="15.75" x14ac:dyDescent="0.25">
      <c r="A8" s="159" t="s">
        <v>237</v>
      </c>
      <c r="B8" s="160" t="s">
        <v>243</v>
      </c>
      <c r="C8" s="166" t="s">
        <v>53</v>
      </c>
      <c r="D8" s="162">
        <f>ROUND(IF('Данные индикатора'!D10=0,0.1,IF(LOG('Данные индикатора'!D10)&gt;D$86,10,IF(LOG('Данные индикатора'!D10)&lt;D$87,0,10-(D$86-LOG('Данные индикатора'!D10))/(D$86-D$87)*10))),1)</f>
        <v>5.6</v>
      </c>
      <c r="E8" s="162">
        <f>ROUND(IF('Данные индикатора'!E10=0,0.1,IF(LOG('Данные индикатора'!E10)&gt;E$86,10,IF(LOG('Данные индикатора'!E10)&lt;E$87,0,10-(E$86-LOG('Данные индикатора'!E10))/(E$86-E$87)*10))),1)</f>
        <v>7.3</v>
      </c>
      <c r="F8" s="162">
        <f t="shared" si="0"/>
        <v>6.5</v>
      </c>
      <c r="G8" s="162">
        <f>ROUND(IF('Данные индикатора'!H10="No data",0.1,IF('Данные индикатора'!H10=0,0,IF(LOG('Данные индикатора'!H10)&gt;G$86,10,IF(LOG('Данные индикатора'!H10)&lt;G$87,0,10-(G$86-LOG('Данные индикатора'!H10))/(G$86-G$87)*10)))),1)</f>
        <v>6.1</v>
      </c>
      <c r="H8" s="162">
        <f>ROUND(IF('Данные индикатора'!F10=0,0,IF(LOG('Данные индикатора'!F10)&gt;H$86,10,IF(LOG('Данные индикатора'!F10)&lt;H$87,0,10-(H$86-LOG('Данные индикатора'!F10))/(H$86-H$87)*10))),1)</f>
        <v>3.5</v>
      </c>
      <c r="I8" s="162">
        <f>ROUND(IF('Данные индикатора'!G10=0,0,IF(LOG('Данные индикатора'!G10)&gt;I$86,10,IF(LOG('Данные индикатора'!G10)&lt;I$87,0,10-(I$86-LOG('Данные индикатора'!G10))/(I$86-I$87)*10))),1)</f>
        <v>0</v>
      </c>
      <c r="J8" s="162">
        <f t="shared" si="1"/>
        <v>1.9</v>
      </c>
      <c r="K8" s="162">
        <f>IF('Данные индикатора'!J10="нет данных","x",ROUND(IF('Данные индикатора'!J10=0,0,IF(LOG('Данные индикатора'!J10)&gt;K$86,10,IF(LOG('Данные индикатора'!J10)&lt;K$87,0,10-(K$86-LOG('Данные индикатора'!J10))/(K$86-K$87)*10))),1))</f>
        <v>6.6</v>
      </c>
      <c r="L8" s="163">
        <f>'Данные индикатора'!D10/'Данные индикатора'!$BL10</f>
        <v>2.0991152535625559E-3</v>
      </c>
      <c r="M8" s="163">
        <f>'Данные индикатора'!E10/'Данные индикатора'!$BL10</f>
        <v>1.6548100811022309E-3</v>
      </c>
      <c r="N8" s="163">
        <f>IF(G8=0.1,0,'Данные индикатора'!H10/'Данные индикатора'!$BL10)</f>
        <v>6.225211310236004E-3</v>
      </c>
      <c r="O8" s="163">
        <f>'Данные индикатора'!F10/'Данные индикатора'!$BL10</f>
        <v>2.4935494372773341E-4</v>
      </c>
      <c r="P8" s="163">
        <f>'Данные индикатора'!G10/'Данные индикатора'!$BL10</f>
        <v>0</v>
      </c>
      <c r="Q8" s="163">
        <f>IF('Данные индикатора'!J10="нет данных","x",'Данные индикатора'!J10/'Данные индикатора'!$BL10)</f>
        <v>8.7863614717154058E-3</v>
      </c>
      <c r="R8" s="162">
        <f t="shared" si="11"/>
        <v>10</v>
      </c>
      <c r="S8" s="162">
        <f t="shared" si="2"/>
        <v>10</v>
      </c>
      <c r="T8" s="162">
        <f t="shared" si="3"/>
        <v>10</v>
      </c>
      <c r="U8" s="162">
        <f t="shared" si="4"/>
        <v>4.2</v>
      </c>
      <c r="V8" s="162">
        <f t="shared" si="5"/>
        <v>0.8</v>
      </c>
      <c r="W8" s="162">
        <f t="shared" si="6"/>
        <v>0</v>
      </c>
      <c r="X8" s="162">
        <f t="shared" si="7"/>
        <v>0.4</v>
      </c>
      <c r="Y8" s="162">
        <f>IF('Данные индикатора'!J10="нет данных","x",ROUND(IF(Q8&gt;Y$86,10,IF(Q8&lt;Y$87,0,10-(Y$86-Q8)/(Y$86-Y$87)*10)),1))</f>
        <v>2.9</v>
      </c>
      <c r="Z8" s="162">
        <f t="shared" si="12"/>
        <v>7.8</v>
      </c>
      <c r="AA8" s="162">
        <f t="shared" si="13"/>
        <v>8.6999999999999993</v>
      </c>
      <c r="AB8" s="162">
        <f t="shared" si="8"/>
        <v>2.2000000000000002</v>
      </c>
      <c r="AC8" s="162">
        <f t="shared" si="14"/>
        <v>0</v>
      </c>
      <c r="AD8" s="162">
        <f t="shared" si="9"/>
        <v>1.2</v>
      </c>
      <c r="AE8" s="162">
        <f t="shared" si="15"/>
        <v>5</v>
      </c>
      <c r="AF8" s="164">
        <f t="shared" si="16"/>
        <v>8.8000000000000007</v>
      </c>
      <c r="AG8" s="164">
        <f t="shared" si="10"/>
        <v>5.2</v>
      </c>
      <c r="AH8" s="164">
        <f t="shared" si="17"/>
        <v>1.2</v>
      </c>
      <c r="AI8" s="162">
        <f>IF('Данные индикатора'!I10="нет данных","x",IF('Данные индикатора'!BJ10&lt;1000,"x",ROUND((IF('Данные индикатора'!I10&gt;AI$86,10,IF('Данные индикатора'!I10&lt;AI$87,0,10-(AI$86-'Данные индикатора'!I10)/(AI$86-AI$87)*10))),1)))</f>
        <v>0</v>
      </c>
      <c r="AJ8" s="164">
        <f t="shared" si="18"/>
        <v>2.5</v>
      </c>
      <c r="AK8" s="165">
        <f t="shared" si="19"/>
        <v>5.3</v>
      </c>
      <c r="AL8" s="162">
        <f>ROUND(IF('Данные индикатора'!N10=0,0,IF('Данные индикатора'!N10&gt;AL$86,10,IF('Данные индикатора'!N10&lt;AL$87,0,10-(AL$86-'Данные индикатора'!N10)/(AL$86-AL$87)*10))),1)</f>
        <v>5.0999999999999996</v>
      </c>
      <c r="AM8" s="162">
        <f>ROUND(IF('Данные индикатора'!O10=0,0,IF(LOG('Данные индикатора'!O10)&gt;LOG(AM$86),10,IF(LOG('Данные индикатора'!O10)&lt;LOG(AM$87),0,10-(LOG(AM$86)-LOG('Данные индикатора'!O10))/(LOG(AM$86)-LOG(AM$87))*10))),1)</f>
        <v>8.1999999999999993</v>
      </c>
      <c r="AN8" s="164">
        <f t="shared" si="20"/>
        <v>6.9</v>
      </c>
      <c r="AO8" s="162">
        <f>'Данные индикатора'!K10</f>
        <v>10</v>
      </c>
      <c r="AP8" s="162">
        <f>'Данные индикатора'!L10</f>
        <v>0</v>
      </c>
      <c r="AQ8" s="164">
        <f t="shared" si="21"/>
        <v>7.6</v>
      </c>
      <c r="AR8" s="165">
        <f t="shared" si="22"/>
        <v>7.6</v>
      </c>
      <c r="AS8" s="14"/>
      <c r="AT8" s="29"/>
    </row>
    <row r="9" spans="1:46" s="3" customFormat="1" ht="15.75" x14ac:dyDescent="0.25">
      <c r="A9" s="159" t="s">
        <v>237</v>
      </c>
      <c r="B9" s="160" t="s">
        <v>244</v>
      </c>
      <c r="C9" s="166" t="s">
        <v>54</v>
      </c>
      <c r="D9" s="162">
        <f>ROUND(IF('Данные индикатора'!D11=0,0.1,IF(LOG('Данные индикатора'!D11)&gt;D$86,10,IF(LOG('Данные индикатора'!D11)&lt;D$87,0,10-(D$86-LOG('Данные индикатора'!D11))/(D$86-D$87)*10))),1)</f>
        <v>5.7</v>
      </c>
      <c r="E9" s="162">
        <f>ROUND(IF('Данные индикатора'!E11=0,0.1,IF(LOG('Данные индикатора'!E11)&gt;E$86,10,IF(LOG('Данные индикатора'!E11)&lt;E$87,0,10-(E$86-LOG('Данные индикатора'!E11))/(E$86-E$87)*10))),1)</f>
        <v>7.3</v>
      </c>
      <c r="F9" s="162">
        <f t="shared" si="0"/>
        <v>6.6</v>
      </c>
      <c r="G9" s="162">
        <f>ROUND(IF('Данные индикатора'!H11="No data",0.1,IF('Данные индикатора'!H11=0,0,IF(LOG('Данные индикатора'!H11)&gt;G$86,10,IF(LOG('Данные индикатора'!H11)&lt;G$87,0,10-(G$86-LOG('Данные индикатора'!H11))/(G$86-G$87)*10)))),1)</f>
        <v>5.3</v>
      </c>
      <c r="H9" s="162">
        <f>ROUND(IF('Данные индикатора'!F11=0,0,IF(LOG('Данные индикатора'!F11)&gt;H$86,10,IF(LOG('Данные индикатора'!F11)&lt;H$87,0,10-(H$86-LOG('Данные индикатора'!F11))/(H$86-H$87)*10))),1)</f>
        <v>0</v>
      </c>
      <c r="I9" s="162">
        <f>ROUND(IF('Данные индикатора'!G11=0,0,IF(LOG('Данные индикатора'!G11)&gt;I$86,10,IF(LOG('Данные индикатора'!G11)&lt;I$87,0,10-(I$86-LOG('Данные индикатора'!G11))/(I$86-I$87)*10))),1)</f>
        <v>0</v>
      </c>
      <c r="J9" s="162">
        <f t="shared" si="1"/>
        <v>0</v>
      </c>
      <c r="K9" s="162">
        <f>IF('Данные индикатора'!J11="нет данных","x",ROUND(IF('Данные индикатора'!J11=0,0,IF(LOG('Данные индикатора'!J11)&gt;K$86,10,IF(LOG('Данные индикатора'!J11)&lt;K$87,0,10-(K$86-LOG('Данные индикатора'!J11))/(K$86-K$87)*10))),1))</f>
        <v>6.6</v>
      </c>
      <c r="L9" s="163">
        <f>'Данные индикатора'!D11/'Данные индикатора'!$BL11</f>
        <v>2.1004140896684542E-3</v>
      </c>
      <c r="M9" s="163">
        <f>'Данные индикатора'!E11/'Данные индикатора'!$BL11</f>
        <v>1.4138974222281814E-3</v>
      </c>
      <c r="N9" s="163">
        <f>IF(G9=0.1,0,'Данные индикатора'!H11/'Данные индикатора'!$BL11)</f>
        <v>2.8191119427486825E-3</v>
      </c>
      <c r="O9" s="163">
        <f>'Данные индикатора'!F11/'Данные индикатора'!$BL11</f>
        <v>0</v>
      </c>
      <c r="P9" s="163">
        <f>'Данные индикатора'!G11/'Данные индикатора'!$BL11</f>
        <v>0</v>
      </c>
      <c r="Q9" s="163">
        <f>IF('Данные индикатора'!J11="нет данных","x",'Данные индикатора'!J11/'Данные индикатора'!$BL11)</f>
        <v>8.5585744540887364E-3</v>
      </c>
      <c r="R9" s="162">
        <f t="shared" si="11"/>
        <v>10</v>
      </c>
      <c r="S9" s="162">
        <f t="shared" si="2"/>
        <v>10</v>
      </c>
      <c r="T9" s="162">
        <f t="shared" si="3"/>
        <v>10</v>
      </c>
      <c r="U9" s="162">
        <f t="shared" si="4"/>
        <v>1.9</v>
      </c>
      <c r="V9" s="162">
        <f t="shared" si="5"/>
        <v>0</v>
      </c>
      <c r="W9" s="162">
        <f t="shared" si="6"/>
        <v>0</v>
      </c>
      <c r="X9" s="162">
        <f t="shared" si="7"/>
        <v>0</v>
      </c>
      <c r="Y9" s="162">
        <f>IF('Данные индикатора'!J11="нет данных","x",ROUND(IF(Q9&gt;Y$86,10,IF(Q9&lt;Y$87,0,10-(Y$86-Q9)/(Y$86-Y$87)*10)),1))</f>
        <v>2.9</v>
      </c>
      <c r="Z9" s="162">
        <f t="shared" si="12"/>
        <v>7.9</v>
      </c>
      <c r="AA9" s="162">
        <f t="shared" si="13"/>
        <v>8.6999999999999993</v>
      </c>
      <c r="AB9" s="162">
        <f t="shared" si="8"/>
        <v>0</v>
      </c>
      <c r="AC9" s="162">
        <f t="shared" si="14"/>
        <v>0</v>
      </c>
      <c r="AD9" s="162">
        <f t="shared" si="9"/>
        <v>0</v>
      </c>
      <c r="AE9" s="162">
        <f t="shared" si="15"/>
        <v>5</v>
      </c>
      <c r="AF9" s="164">
        <f t="shared" si="16"/>
        <v>8.9</v>
      </c>
      <c r="AG9" s="164">
        <f t="shared" si="10"/>
        <v>3.8</v>
      </c>
      <c r="AH9" s="164">
        <f t="shared" si="17"/>
        <v>0</v>
      </c>
      <c r="AI9" s="162">
        <f>IF('Данные индикатора'!I11="нет данных","x",IF('Данные индикатора'!BJ11&lt;1000,"x",ROUND((IF('Данные индикатора'!I11&gt;AI$86,10,IF('Данные индикатора'!I11&lt;AI$87,0,10-(AI$86-'Данные индикатора'!I11)/(AI$86-AI$87)*10))),1)))</f>
        <v>2</v>
      </c>
      <c r="AJ9" s="164">
        <f t="shared" si="18"/>
        <v>3.5</v>
      </c>
      <c r="AK9" s="165">
        <f t="shared" si="19"/>
        <v>5</v>
      </c>
      <c r="AL9" s="162">
        <f>ROUND(IF('Данные индикатора'!N11=0,0,IF('Данные индикатора'!N11&gt;AL$86,10,IF('Данные индикатора'!N11&lt;AL$87,0,10-(AL$86-'Данные индикатора'!N11)/(AL$86-AL$87)*10))),1)</f>
        <v>5.0999999999999996</v>
      </c>
      <c r="AM9" s="162">
        <f>ROUND(IF('Данные индикатора'!O11=0,0,IF(LOG('Данные индикатора'!O11)&gt;LOG(AM$86),10,IF(LOG('Данные индикатора'!O11)&lt;LOG(AM$87),0,10-(LOG(AM$86)-LOG('Данные индикатора'!O11))/(LOG(AM$86)-LOG(AM$87))*10))),1)</f>
        <v>8.1999999999999993</v>
      </c>
      <c r="AN9" s="164">
        <f t="shared" si="20"/>
        <v>6.9</v>
      </c>
      <c r="AO9" s="162">
        <f>'Данные индикатора'!K11</f>
        <v>10</v>
      </c>
      <c r="AP9" s="162">
        <f>'Данные индикатора'!L11</f>
        <v>0</v>
      </c>
      <c r="AQ9" s="164">
        <f t="shared" si="21"/>
        <v>7.6</v>
      </c>
      <c r="AR9" s="165">
        <f t="shared" si="22"/>
        <v>7.6</v>
      </c>
      <c r="AS9" s="14"/>
      <c r="AT9" s="29"/>
    </row>
    <row r="10" spans="1:46" s="3" customFormat="1" ht="15.75" x14ac:dyDescent="0.25">
      <c r="A10" s="159" t="s">
        <v>237</v>
      </c>
      <c r="B10" s="160" t="s">
        <v>245</v>
      </c>
      <c r="C10" s="166" t="s">
        <v>55</v>
      </c>
      <c r="D10" s="162">
        <f>ROUND(IF('Данные индикатора'!D12=0,0.1,IF(LOG('Данные индикатора'!D12)&gt;D$86,10,IF(LOG('Данные индикатора'!D12)&lt;D$87,0,10-(D$86-LOG('Данные индикатора'!D12))/(D$86-D$87)*10))),1)</f>
        <v>4.7</v>
      </c>
      <c r="E10" s="162">
        <f>ROUND(IF('Данные индикатора'!E12=0,0.1,IF(LOG('Данные индикатора'!E12)&gt;E$86,10,IF(LOG('Данные индикатора'!E12)&lt;E$87,0,10-(E$86-LOG('Данные индикатора'!E12))/(E$86-E$87)*10))),1)</f>
        <v>6.3</v>
      </c>
      <c r="F10" s="162">
        <f t="shared" si="0"/>
        <v>5.6</v>
      </c>
      <c r="G10" s="162">
        <f>ROUND(IF('Данные индикатора'!H12="No data",0.1,IF('Данные индикатора'!H12=0,0,IF(LOG('Данные индикатора'!H12)&gt;G$86,10,IF(LOG('Данные индикатора'!H12)&lt;G$87,0,10-(G$86-LOG('Данные индикатора'!H12))/(G$86-G$87)*10)))),1)</f>
        <v>5.9</v>
      </c>
      <c r="H10" s="162">
        <f>ROUND(IF('Данные индикатора'!F12=0,0,IF(LOG('Данные индикатора'!F12)&gt;H$86,10,IF(LOG('Данные индикатора'!F12)&lt;H$87,0,10-(H$86-LOG('Данные индикатора'!F12))/(H$86-H$87)*10))),1)</f>
        <v>6.8</v>
      </c>
      <c r="I10" s="162">
        <f>ROUND(IF('Данные индикатора'!G12=0,0,IF(LOG('Данные индикатора'!G12)&gt;I$86,10,IF(LOG('Данные индикатора'!G12)&lt;I$87,0,10-(I$86-LOG('Данные индикатора'!G12))/(I$86-I$87)*10))),1)</f>
        <v>8.4</v>
      </c>
      <c r="J10" s="162">
        <f t="shared" si="1"/>
        <v>7.7</v>
      </c>
      <c r="K10" s="162">
        <f>IF('Данные индикатора'!J12="нет данных","x",ROUND(IF('Данные индикатора'!J12=0,0,IF(LOG('Данные индикатора'!J12)&gt;K$86,10,IF(LOG('Данные индикатора'!J12)&lt;K$87,0,10-(K$86-LOG('Данные индикатора'!J12))/(K$86-K$87)*10))),1))</f>
        <v>0</v>
      </c>
      <c r="L10" s="163">
        <f>'Данные индикатора'!D12/'Данные индикатора'!$BL12</f>
        <v>2.1058406742103099E-3</v>
      </c>
      <c r="M10" s="163">
        <f>'Данные индикатора'!E12/'Данные индикатора'!$BL12</f>
        <v>1.2732990123132107E-3</v>
      </c>
      <c r="N10" s="163">
        <f>IF(G10=0.1,0,'Данные индикатора'!H12/'Данные индикатора'!$BL12)</f>
        <v>9.5123688764647742E-3</v>
      </c>
      <c r="O10" s="163">
        <f>'Данные индикатора'!F12/'Данные индикатора'!$BL12</f>
        <v>2.049521679434918E-2</v>
      </c>
      <c r="P10" s="163">
        <f>'Данные индикатора'!G12/'Данные индикатора'!$BL12</f>
        <v>1.8952566067892789E-2</v>
      </c>
      <c r="Q10" s="163">
        <f>IF('Данные индикатора'!J12="нет данных","x",'Данные индикатора'!J12/'Данные индикатора'!$BL12)</f>
        <v>0</v>
      </c>
      <c r="R10" s="162">
        <f t="shared" si="11"/>
        <v>10</v>
      </c>
      <c r="S10" s="162">
        <f t="shared" si="2"/>
        <v>10</v>
      </c>
      <c r="T10" s="162">
        <f t="shared" si="3"/>
        <v>10</v>
      </c>
      <c r="U10" s="162">
        <f t="shared" si="4"/>
        <v>6.3</v>
      </c>
      <c r="V10" s="162">
        <f t="shared" si="5"/>
        <v>10</v>
      </c>
      <c r="W10" s="162">
        <f t="shared" si="6"/>
        <v>10</v>
      </c>
      <c r="X10" s="162">
        <f t="shared" si="7"/>
        <v>10</v>
      </c>
      <c r="Y10" s="162">
        <f>IF('Данные индикатора'!J12="нет данных","x",ROUND(IF(Q10&gt;Y$86,10,IF(Q10&lt;Y$87,0,10-(Y$86-Q10)/(Y$86-Y$87)*10)),1))</f>
        <v>0</v>
      </c>
      <c r="Z10" s="162">
        <f t="shared" si="12"/>
        <v>7.4</v>
      </c>
      <c r="AA10" s="162">
        <f t="shared" si="13"/>
        <v>8.1999999999999993</v>
      </c>
      <c r="AB10" s="162">
        <f t="shared" si="8"/>
        <v>8.4</v>
      </c>
      <c r="AC10" s="162">
        <f t="shared" si="14"/>
        <v>9.1999999999999993</v>
      </c>
      <c r="AD10" s="162">
        <f t="shared" si="9"/>
        <v>8.8000000000000007</v>
      </c>
      <c r="AE10" s="162">
        <f t="shared" si="15"/>
        <v>0</v>
      </c>
      <c r="AF10" s="164">
        <f t="shared" si="16"/>
        <v>8.6</v>
      </c>
      <c r="AG10" s="164">
        <f t="shared" si="10"/>
        <v>6.1</v>
      </c>
      <c r="AH10" s="164">
        <f t="shared" si="17"/>
        <v>9.1999999999999993</v>
      </c>
      <c r="AI10" s="162">
        <f>IF('Данные индикатора'!I12="нет данных","x",IF('Данные индикатора'!BJ12&lt;1000,"x",ROUND((IF('Данные индикатора'!I12&gt;AI$86,10,IF('Данные индикатора'!I12&lt;AI$87,0,10-(AI$86-'Данные индикатора'!I12)/(AI$86-AI$87)*10))),1)))</f>
        <v>1</v>
      </c>
      <c r="AJ10" s="164">
        <f t="shared" si="18"/>
        <v>0.5</v>
      </c>
      <c r="AK10" s="165">
        <f t="shared" si="19"/>
        <v>7.1</v>
      </c>
      <c r="AL10" s="162">
        <f>ROUND(IF('Данные индикатора'!N12=0,0,IF('Данные индикатора'!N12&gt;AL$86,10,IF('Данные индикатора'!N12&lt;AL$87,0,10-(AL$86-'Данные индикатора'!N12)/(AL$86-AL$87)*10))),1)</f>
        <v>5.0999999999999996</v>
      </c>
      <c r="AM10" s="162">
        <f>ROUND(IF('Данные индикатора'!O12=0,0,IF(LOG('Данные индикатора'!O12)&gt;LOG(AM$86),10,IF(LOG('Данные индикатора'!O12)&lt;LOG(AM$87),0,10-(LOG(AM$86)-LOG('Данные индикатора'!O12))/(LOG(AM$86)-LOG(AM$87))*10))),1)</f>
        <v>8.1999999999999993</v>
      </c>
      <c r="AN10" s="164">
        <f t="shared" si="20"/>
        <v>6.9</v>
      </c>
      <c r="AO10" s="162">
        <f>'Данные индикатора'!K12</f>
        <v>10</v>
      </c>
      <c r="AP10" s="162">
        <f>'Данные индикатора'!L12</f>
        <v>0</v>
      </c>
      <c r="AQ10" s="164">
        <f t="shared" si="21"/>
        <v>7.6</v>
      </c>
      <c r="AR10" s="165">
        <f t="shared" si="22"/>
        <v>7.6</v>
      </c>
      <c r="AS10" s="14"/>
      <c r="AT10" s="29"/>
    </row>
    <row r="11" spans="1:46" s="3" customFormat="1" ht="15.75" x14ac:dyDescent="0.25">
      <c r="A11" s="159" t="s">
        <v>237</v>
      </c>
      <c r="B11" s="160" t="s">
        <v>246</v>
      </c>
      <c r="C11" s="166" t="s">
        <v>56</v>
      </c>
      <c r="D11" s="162">
        <f>ROUND(IF('Данные индикатора'!D13=0,0.1,IF(LOG('Данные индикатора'!D13)&gt;D$86,10,IF(LOG('Данные индикатора'!D13)&lt;D$87,0,10-(D$86-LOG('Данные индикатора'!D13))/(D$86-D$87)*10))),1)</f>
        <v>4.5999999999999996</v>
      </c>
      <c r="E11" s="162">
        <f>ROUND(IF('Данные индикатора'!E13=0,0.1,IF(LOG('Данные индикатора'!E13)&gt;E$86,10,IF(LOG('Данные индикатора'!E13)&lt;E$87,0,10-(E$86-LOG('Данные индикатора'!E13))/(E$86-E$87)*10))),1)</f>
        <v>4.7</v>
      </c>
      <c r="F11" s="162">
        <f t="shared" si="0"/>
        <v>4.7</v>
      </c>
      <c r="G11" s="162">
        <f>ROUND(IF('Данные индикатора'!H13="No data",0.1,IF('Данные индикатора'!H13=0,0,IF(LOG('Данные индикатора'!H13)&gt;G$86,10,IF(LOG('Данные индикатора'!H13)&lt;G$87,0,10-(G$86-LOG('Данные индикатора'!H13))/(G$86-G$87)*10)))),1)</f>
        <v>5.2</v>
      </c>
      <c r="H11" s="162">
        <f>ROUND(IF('Данные индикатора'!F13=0,0,IF(LOG('Данные индикатора'!F13)&gt;H$86,10,IF(LOG('Данные индикатора'!F13)&lt;H$87,0,10-(H$86-LOG('Данные индикатора'!F13))/(H$86-H$87)*10))),1)</f>
        <v>5.5</v>
      </c>
      <c r="I11" s="162">
        <f>ROUND(IF('Данные индикатора'!G13=0,0,IF(LOG('Данные индикатора'!G13)&gt;I$86,10,IF(LOG('Данные индикатора'!G13)&lt;I$87,0,10-(I$86-LOG('Данные индикатора'!G13))/(I$86-I$87)*10))),1)</f>
        <v>3.4</v>
      </c>
      <c r="J11" s="162">
        <f t="shared" si="1"/>
        <v>4.5</v>
      </c>
      <c r="K11" s="162">
        <f>IF('Данные индикатора'!J13="нет данных","x",ROUND(IF('Данные индикатора'!J13=0,0,IF(LOG('Данные индикатора'!J13)&gt;K$86,10,IF(LOG('Данные индикатора'!J13)&lt;K$87,0,10-(K$86-LOG('Данные индикатора'!J13))/(K$86-K$87)*10))),1))</f>
        <v>6.1</v>
      </c>
      <c r="L11" s="163">
        <f>'Данные индикатора'!D13/'Данные индикатора'!$BL13</f>
        <v>2.1095915701975949E-3</v>
      </c>
      <c r="M11" s="163">
        <f>'Данные индикатора'!E13/'Данные индикатора'!$BL13</f>
        <v>3.9000852558274867E-4</v>
      </c>
      <c r="N11" s="163">
        <f>IF(G11=0.1,0,'Данные индикатора'!H13/'Данные индикатора'!$BL13)</f>
        <v>5.8966649718623643E-3</v>
      </c>
      <c r="O11" s="163">
        <f>'Данные индикатора'!F13/'Данные индикатора'!$BL13</f>
        <v>4.9282895505456427E-3</v>
      </c>
      <c r="P11" s="163">
        <f>'Данные индикатора'!G13/'Данные индикатора'!$BL13</f>
        <v>1.9500426279137433E-4</v>
      </c>
      <c r="Q11" s="163">
        <f>IF('Данные индикатора'!J13="нет данных","x",'Данные индикатора'!J13/'Данные индикатора'!$BL13)</f>
        <v>9.5459018551441177E-3</v>
      </c>
      <c r="R11" s="162">
        <f t="shared" si="11"/>
        <v>10</v>
      </c>
      <c r="S11" s="162">
        <f t="shared" si="2"/>
        <v>3.9</v>
      </c>
      <c r="T11" s="162">
        <f t="shared" si="3"/>
        <v>8.3000000000000007</v>
      </c>
      <c r="U11" s="162">
        <f t="shared" si="4"/>
        <v>3.9</v>
      </c>
      <c r="V11" s="162">
        <f t="shared" si="5"/>
        <v>10</v>
      </c>
      <c r="W11" s="162">
        <f t="shared" si="6"/>
        <v>3.9</v>
      </c>
      <c r="X11" s="162">
        <f t="shared" si="7"/>
        <v>8.3000000000000007</v>
      </c>
      <c r="Y11" s="162">
        <f>IF('Данные индикатора'!J13="нет данных","x",ROUND(IF(Q11&gt;Y$86,10,IF(Q11&lt;Y$87,0,10-(Y$86-Q11)/(Y$86-Y$87)*10)),1))</f>
        <v>3.2</v>
      </c>
      <c r="Z11" s="162">
        <f t="shared" si="12"/>
        <v>7.3</v>
      </c>
      <c r="AA11" s="162">
        <f t="shared" si="13"/>
        <v>4.3</v>
      </c>
      <c r="AB11" s="162">
        <f t="shared" si="8"/>
        <v>7.8</v>
      </c>
      <c r="AC11" s="162">
        <f t="shared" si="14"/>
        <v>3.7</v>
      </c>
      <c r="AD11" s="162">
        <f t="shared" si="9"/>
        <v>6.2</v>
      </c>
      <c r="AE11" s="162">
        <f t="shared" si="15"/>
        <v>4.8</v>
      </c>
      <c r="AF11" s="164">
        <f t="shared" si="16"/>
        <v>6.9</v>
      </c>
      <c r="AG11" s="164">
        <f t="shared" si="10"/>
        <v>4.5999999999999996</v>
      </c>
      <c r="AH11" s="164">
        <f t="shared" si="17"/>
        <v>6.8</v>
      </c>
      <c r="AI11" s="162">
        <f>IF('Данные индикатора'!I13="нет данных","x",IF('Данные индикатора'!BJ13&lt;1000,"x",ROUND((IF('Данные индикатора'!I13&gt;AI$86,10,IF('Данные индикатора'!I13&lt;AI$87,0,10-(AI$86-'Данные индикатора'!I13)/(AI$86-AI$87)*10))),1)))</f>
        <v>3</v>
      </c>
      <c r="AJ11" s="164">
        <f t="shared" si="18"/>
        <v>3.9</v>
      </c>
      <c r="AK11" s="165">
        <f>IF(ROUND(IF(AJ11="x",(10-GEOMEAN(((10-AF11)/10*9+1),((10-AG11)/10*9+1),((10-AH11)/10*9+1)))/9*10,(10-GEOMEAN(((10-AF11)/10*9+1),((10-AJ11)/10*9+1),((10-AH11)/10*9+1),((10-AG11)/10*9+1)))/9*10),1)=0,0.1,ROUND(IF(AJ11="x",(10-GEOMEAN(((10-AF11)/10*9+1),((10-AG11)/10*9+1),((10-AH11)/10*9+1)))/9*10,(10-GEOMEAN(((10-AF11)/10*9+1),((10-AJ11)/10*9+1),((10-AH11)/10*9+1),((10-AG11)/10*9+1)))/9*10),1))</f>
        <v>5.7</v>
      </c>
      <c r="AL11" s="162">
        <f>ROUND(IF('Данные индикатора'!N13=0,0,IF('Данные индикатора'!N13&gt;AL$86,10,IF('Данные индикатора'!N13&lt;AL$87,0,10-(AL$86-'Данные индикатора'!N13)/(AL$86-AL$87)*10))),1)</f>
        <v>5.0999999999999996</v>
      </c>
      <c r="AM11" s="162">
        <f>ROUND(IF('Данные индикатора'!O13=0,0,IF(LOG('Данные индикатора'!O13)&gt;LOG(AM$86),10,IF(LOG('Данные индикатора'!O13)&lt;LOG(AM$87),0,10-(LOG(AM$86)-LOG('Данные индикатора'!O13))/(LOG(AM$86)-LOG(AM$87))*10))),1)</f>
        <v>8.1999999999999993</v>
      </c>
      <c r="AN11" s="164">
        <f t="shared" si="20"/>
        <v>6.9</v>
      </c>
      <c r="AO11" s="162">
        <f>'Данные индикатора'!K13</f>
        <v>10</v>
      </c>
      <c r="AP11" s="162">
        <f>'Данные индикатора'!L13</f>
        <v>0</v>
      </c>
      <c r="AQ11" s="164">
        <f t="shared" si="21"/>
        <v>7.6</v>
      </c>
      <c r="AR11" s="165">
        <f t="shared" si="22"/>
        <v>7.6</v>
      </c>
      <c r="AS11" s="14"/>
      <c r="AT11" s="29"/>
    </row>
    <row r="12" spans="1:46" s="3" customFormat="1" ht="15.75" x14ac:dyDescent="0.25">
      <c r="A12" s="159" t="s">
        <v>237</v>
      </c>
      <c r="B12" s="160" t="s">
        <v>247</v>
      </c>
      <c r="C12" s="166" t="s">
        <v>57</v>
      </c>
      <c r="D12" s="162">
        <f>ROUND(IF('Данные индикатора'!D14=0,0.1,IF(LOG('Данные индикатора'!D14)&gt;D$86,10,IF(LOG('Данные индикатора'!D14)&lt;D$87,0,10-(D$86-LOG('Данные индикатора'!D14))/(D$86-D$87)*10))),1)</f>
        <v>3.4</v>
      </c>
      <c r="E12" s="162">
        <f>ROUND(IF('Данные индикатора'!E14=0,0.1,IF(LOG('Данные индикатора'!E14)&gt;E$86,10,IF(LOG('Данные индикатора'!E14)&lt;E$87,0,10-(E$86-LOG('Данные индикатора'!E14))/(E$86-E$87)*10))),1)</f>
        <v>5.4</v>
      </c>
      <c r="F12" s="162">
        <f t="shared" si="0"/>
        <v>4.5</v>
      </c>
      <c r="G12" s="162">
        <f>ROUND(IF('Данные индикатора'!H14="No data",0.1,IF('Данные индикатора'!H14=0,0,IF(LOG('Данные индикатора'!H14)&gt;G$86,10,IF(LOG('Данные индикатора'!H14)&lt;G$87,0,10-(G$86-LOG('Данные индикатора'!H14))/(G$86-G$87)*10)))),1)</f>
        <v>4.7</v>
      </c>
      <c r="H12" s="162">
        <f>ROUND(IF('Данные индикатора'!F14=0,0,IF(LOG('Данные индикатора'!F14)&gt;H$86,10,IF(LOG('Данные индикатора'!F14)&lt;H$87,0,10-(H$86-LOG('Данные индикатора'!F14))/(H$86-H$87)*10))),1)</f>
        <v>5</v>
      </c>
      <c r="I12" s="162">
        <f>ROUND(IF('Данные индикатора'!G14=0,0,IF(LOG('Данные индикатора'!G14)&gt;I$86,10,IF(LOG('Данные индикатора'!G14)&lt;I$87,0,10-(I$86-LOG('Данные индикатора'!G14))/(I$86-I$87)*10))),1)</f>
        <v>3.8</v>
      </c>
      <c r="J12" s="162">
        <f t="shared" si="1"/>
        <v>4.4000000000000004</v>
      </c>
      <c r="K12" s="162">
        <f>IF('Данные индикатора'!J14="нет данных","x",ROUND(IF('Данные индикатора'!J14=0,0,IF(LOG('Данные индикатора'!J14)&gt;K$86,10,IF(LOG('Данные индикатора'!J14)&lt;K$87,0,10-(K$86-LOG('Данные индикатора'!J14))/(K$86-K$87)*10))),1))</f>
        <v>0</v>
      </c>
      <c r="L12" s="163">
        <f>'Данные индикатора'!D14/'Данные индикатора'!$BL14</f>
        <v>2.0952490005910771E-3</v>
      </c>
      <c r="M12" s="163">
        <f>'Данные индикатора'!E14/'Данные индикатора'!$BL14</f>
        <v>1.6227908926146578E-3</v>
      </c>
      <c r="N12" s="163">
        <f>IF(G12=0.1,0,'Данные индикатора'!H14/'Данные индикатора'!$BL14)</f>
        <v>8.9013519052946952E-3</v>
      </c>
      <c r="O12" s="163">
        <f>'Данные индикатора'!F14/'Данные индикатора'!$BL14</f>
        <v>6.3679136292473914E-3</v>
      </c>
      <c r="P12" s="163">
        <f>'Данные индикатора'!G14/'Данные индикатора'!$BL14</f>
        <v>6.5733301979327907E-4</v>
      </c>
      <c r="Q12" s="163">
        <f>IF('Данные индикатора'!J14="нет данных","x",'Данные индикатора'!J14/'Данные индикатора'!$BL14)</f>
        <v>0</v>
      </c>
      <c r="R12" s="162">
        <f t="shared" si="11"/>
        <v>10</v>
      </c>
      <c r="S12" s="162">
        <f t="shared" si="2"/>
        <v>10</v>
      </c>
      <c r="T12" s="162">
        <f t="shared" si="3"/>
        <v>10</v>
      </c>
      <c r="U12" s="162">
        <f t="shared" si="4"/>
        <v>5.9</v>
      </c>
      <c r="V12" s="162">
        <f t="shared" si="5"/>
        <v>10</v>
      </c>
      <c r="W12" s="162">
        <f t="shared" si="6"/>
        <v>10</v>
      </c>
      <c r="X12" s="162">
        <f t="shared" si="7"/>
        <v>10</v>
      </c>
      <c r="Y12" s="162">
        <f>IF('Данные индикатора'!J14="нет данных","x",ROUND(IF(Q12&gt;Y$86,10,IF(Q12&lt;Y$87,0,10-(Y$86-Q12)/(Y$86-Y$87)*10)),1))</f>
        <v>0</v>
      </c>
      <c r="Z12" s="162">
        <f t="shared" si="12"/>
        <v>6.7</v>
      </c>
      <c r="AA12" s="162">
        <f t="shared" si="13"/>
        <v>7.7</v>
      </c>
      <c r="AB12" s="162">
        <f t="shared" si="8"/>
        <v>7.5</v>
      </c>
      <c r="AC12" s="162">
        <f t="shared" si="14"/>
        <v>6.9</v>
      </c>
      <c r="AD12" s="162">
        <f t="shared" si="9"/>
        <v>7.2</v>
      </c>
      <c r="AE12" s="162">
        <f t="shared" si="15"/>
        <v>0</v>
      </c>
      <c r="AF12" s="164">
        <f t="shared" si="16"/>
        <v>8.4</v>
      </c>
      <c r="AG12" s="164">
        <f t="shared" si="10"/>
        <v>5.3</v>
      </c>
      <c r="AH12" s="164">
        <f t="shared" si="17"/>
        <v>8.4</v>
      </c>
      <c r="AI12" s="162">
        <f>IF('Данные индикатора'!I14="нет данных","x",IF('Данные индикатора'!BJ14&lt;1000,"x",ROUND((IF('Данные индикатора'!I14&gt;AI$86,10,IF('Данные индикатора'!I14&lt;AI$87,0,10-(AI$86-'Данные индикатора'!I14)/(AI$86-AI$87)*10))),1)))</f>
        <v>0</v>
      </c>
      <c r="AJ12" s="164">
        <f t="shared" si="18"/>
        <v>0</v>
      </c>
      <c r="AK12" s="165">
        <f t="shared" si="19"/>
        <v>6.4</v>
      </c>
      <c r="AL12" s="162">
        <f>ROUND(IF('Данные индикатора'!N14=0,0,IF('Данные индикатора'!N14&gt;AL$86,10,IF('Данные индикатора'!N14&lt;AL$87,0,10-(AL$86-'Данные индикатора'!N14)/(AL$86-AL$87)*10))),1)</f>
        <v>5.0999999999999996</v>
      </c>
      <c r="AM12" s="162">
        <f>ROUND(IF('Данные индикатора'!O14=0,0,IF(LOG('Данные индикатора'!O14)&gt;LOG(AM$86),10,IF(LOG('Данные индикатора'!O14)&lt;LOG(AM$87),0,10-(LOG(AM$86)-LOG('Данные индикатора'!O14))/(LOG(AM$86)-LOG(AM$87))*10))),1)</f>
        <v>8.1999999999999993</v>
      </c>
      <c r="AN12" s="164">
        <f t="shared" si="20"/>
        <v>6.9</v>
      </c>
      <c r="AO12" s="162">
        <f>'Данные индикатора'!K14</f>
        <v>10</v>
      </c>
      <c r="AP12" s="162">
        <f>'Данные индикатора'!L14</f>
        <v>0</v>
      </c>
      <c r="AQ12" s="164">
        <f t="shared" si="21"/>
        <v>7.6</v>
      </c>
      <c r="AR12" s="165">
        <f t="shared" si="22"/>
        <v>7.6</v>
      </c>
      <c r="AS12" s="14"/>
      <c r="AT12" s="29"/>
    </row>
    <row r="13" spans="1:46" s="3" customFormat="1" ht="15.75" x14ac:dyDescent="0.25">
      <c r="A13" s="167" t="s">
        <v>237</v>
      </c>
      <c r="B13" s="160" t="s">
        <v>248</v>
      </c>
      <c r="C13" s="166" t="s">
        <v>58</v>
      </c>
      <c r="D13" s="162">
        <f>ROUND(IF('Данные индикатора'!D15=0,0.1,IF(LOG('Данные индикатора'!D15)&gt;D$86,10,IF(LOG('Данные индикатора'!D15)&lt;D$87,0,10-(D$86-LOG('Данные индикатора'!D15))/(D$86-D$87)*10))),1)</f>
        <v>7.9</v>
      </c>
      <c r="E13" s="162">
        <f>ROUND(IF('Данные индикатора'!E15=0,0.1,IF(LOG('Данные индикатора'!E15)&gt;E$86,10,IF(LOG('Данные индикатора'!E15)&lt;E$87,0,10-(E$86-LOG('Данные индикатора'!E15))/(E$86-E$87)*10))),1)</f>
        <v>5.0999999999999996</v>
      </c>
      <c r="F13" s="162">
        <f t="shared" si="0"/>
        <v>6.7</v>
      </c>
      <c r="G13" s="162">
        <f>ROUND(IF('Данные индикатора'!H15="No data",0.1,IF('Данные индикатора'!H15=0,0,IF(LOG('Данные индикатора'!H15)&gt;G$86,10,IF(LOG('Данные индикатора'!H15)&lt;G$87,0,10-(G$86-LOG('Данные индикатора'!H15))/(G$86-G$87)*10)))),1)</f>
        <v>7.3</v>
      </c>
      <c r="H13" s="162">
        <f>ROUND(IF('Данные индикатора'!F15=0,0,IF(LOG('Данные индикатора'!F15)&gt;H$86,10,IF(LOG('Данные индикатора'!F15)&lt;H$87,0,10-(H$86-LOG('Данные индикатора'!F15))/(H$86-H$87)*10))),1)</f>
        <v>0</v>
      </c>
      <c r="I13" s="162">
        <f>ROUND(IF('Данные индикатора'!G15=0,0,IF(LOG('Данные индикатора'!G15)&gt;I$86,10,IF(LOG('Данные индикатора'!G15)&lt;I$87,0,10-(I$86-LOG('Данные индикатора'!G15))/(I$86-I$87)*10))),1)</f>
        <v>0</v>
      </c>
      <c r="J13" s="162">
        <f t="shared" si="1"/>
        <v>0</v>
      </c>
      <c r="K13" s="162">
        <f>IF('Данные индикатора'!J15="нет данных","x",ROUND(IF('Данные индикатора'!J15=0,0,IF(LOG('Данные индикатора'!J15)&gt;K$86,10,IF(LOG('Данные индикатора'!J15)&lt;K$87,0,10-(K$86-LOG('Данные индикатора'!J15))/(K$86-K$87)*10))),1))</f>
        <v>0</v>
      </c>
      <c r="L13" s="163">
        <f>'Данные индикатора'!D15/'Данные индикатора'!$BL15</f>
        <v>2.0766456788814452E-3</v>
      </c>
      <c r="M13" s="163">
        <f>'Данные индикатора'!E15/'Данные индикатора'!$BL15</f>
        <v>5.5559380005161474E-5</v>
      </c>
      <c r="N13" s="163">
        <f>IF(G13=0.1,0,'Данные индикатора'!H15/'Данные индикатора'!$BL15)</f>
        <v>3.2923690977594111E-3</v>
      </c>
      <c r="O13" s="163">
        <f>'Данные индикатора'!F15/'Данные индикатора'!$BL15</f>
        <v>0</v>
      </c>
      <c r="P13" s="163">
        <f>'Данные индикатора'!G15/'Данные индикатора'!$BL15</f>
        <v>0</v>
      </c>
      <c r="Q13" s="163">
        <f>IF('Данные индикатора'!J15="нет данных","x",'Данные индикатора'!J15/'Данные индикатора'!$BL15)</f>
        <v>0</v>
      </c>
      <c r="R13" s="162">
        <f t="shared" si="11"/>
        <v>10</v>
      </c>
      <c r="S13" s="162">
        <f t="shared" si="2"/>
        <v>0.6</v>
      </c>
      <c r="T13" s="162">
        <f t="shared" si="3"/>
        <v>7.7</v>
      </c>
      <c r="U13" s="162">
        <f t="shared" si="4"/>
        <v>2.2000000000000002</v>
      </c>
      <c r="V13" s="162">
        <f t="shared" si="5"/>
        <v>0</v>
      </c>
      <c r="W13" s="162">
        <f t="shared" si="6"/>
        <v>0</v>
      </c>
      <c r="X13" s="162">
        <f t="shared" si="7"/>
        <v>0</v>
      </c>
      <c r="Y13" s="162">
        <f>IF('Данные индикатора'!J15="нет данных","x",ROUND(IF(Q13&gt;Y$86,10,IF(Q13&lt;Y$87,0,10-(Y$86-Q13)/(Y$86-Y$87)*10)),1))</f>
        <v>0</v>
      </c>
      <c r="Z13" s="162">
        <f t="shared" si="12"/>
        <v>9</v>
      </c>
      <c r="AA13" s="162">
        <f t="shared" si="13"/>
        <v>2.9</v>
      </c>
      <c r="AB13" s="162">
        <f t="shared" si="8"/>
        <v>0</v>
      </c>
      <c r="AC13" s="162">
        <f t="shared" si="14"/>
        <v>0</v>
      </c>
      <c r="AD13" s="162">
        <f t="shared" si="9"/>
        <v>0</v>
      </c>
      <c r="AE13" s="162">
        <f>IF(K13="x","x",ROUND((10-GEOMEAN(((10-K13)/10*9+1),((10-Y13)/10*9+1)))/9*10,1))</f>
        <v>0</v>
      </c>
      <c r="AF13" s="164">
        <f t="shared" si="16"/>
        <v>7.2</v>
      </c>
      <c r="AG13" s="164">
        <f t="shared" si="10"/>
        <v>5.3</v>
      </c>
      <c r="AH13" s="164">
        <f t="shared" si="17"/>
        <v>0</v>
      </c>
      <c r="AI13" s="162" t="str">
        <f>IF('Данные индикатора'!I15="нет данных","x",IF('Данные индикатора'!BJ15&lt;1000,"x",ROUND((IF('Данные индикатора'!I15&gt;AI$86,10,IF('Данные индикатора'!I15&lt;AI$87,0,10-(AI$86-'Данные индикатора'!I15)/(AI$86-AI$87)*10))),1)))</f>
        <v>x</v>
      </c>
      <c r="AJ13" s="164">
        <f t="shared" si="18"/>
        <v>0</v>
      </c>
      <c r="AK13" s="165">
        <f t="shared" si="19"/>
        <v>3.8</v>
      </c>
      <c r="AL13" s="162">
        <f>ROUND(IF('Данные индикатора'!N15=0,0,IF('Данные индикатора'!N15&gt;AL$86,10,IF('Данные индикатора'!N15&lt;AL$87,0,10-(AL$86-'Данные индикатора'!N15)/(AL$86-AL$87)*10))),1)</f>
        <v>5.0999999999999996</v>
      </c>
      <c r="AM13" s="162">
        <f>ROUND(IF('Данные индикатора'!O15=0,0,IF(LOG('Данные индикатора'!O15)&gt;LOG(AM$86),10,IF(LOG('Данные индикатора'!O15)&lt;LOG(AM$87),0,10-(LOG(AM$86)-LOG('Данные индикатора'!O15))/(LOG(AM$86)-LOG(AM$87))*10))),1)</f>
        <v>8.1999999999999993</v>
      </c>
      <c r="AN13" s="164">
        <f t="shared" si="20"/>
        <v>6.9</v>
      </c>
      <c r="AO13" s="162">
        <f>'Данные индикатора'!K15</f>
        <v>10</v>
      </c>
      <c r="AP13" s="162">
        <f>'Данные индикатора'!L15</f>
        <v>7</v>
      </c>
      <c r="AQ13" s="164">
        <f t="shared" si="21"/>
        <v>9</v>
      </c>
      <c r="AR13" s="165">
        <f t="shared" si="22"/>
        <v>9</v>
      </c>
      <c r="AS13" s="14"/>
      <c r="AT13" s="29"/>
    </row>
    <row r="14" spans="1:46" s="3" customFormat="1" ht="15.75" x14ac:dyDescent="0.25">
      <c r="A14" s="168" t="s">
        <v>249</v>
      </c>
      <c r="B14" s="169" t="s">
        <v>250</v>
      </c>
      <c r="C14" s="170" t="s">
        <v>59</v>
      </c>
      <c r="D14" s="171">
        <f>ROUND(IF('Данные индикатора'!D16=0,0.1,IF(LOG('Данные индикатора'!D16)&gt;D$86,10,IF(LOG('Данные индикатора'!D16)&lt;D$87,0,10-(D$86-LOG('Данные индикатора'!D16))/(D$86-D$87)*10))),1)</f>
        <v>7.1</v>
      </c>
      <c r="E14" s="171">
        <f>ROUND(IF('Данные индикатора'!E16=0,0.1,IF(LOG('Данные индикатора'!E16)&gt;E$86,10,IF(LOG('Данные индикатора'!E16)&lt;E$87,0,10-(E$86-LOG('Данные индикатора'!E16))/(E$86-E$87)*10))),1)</f>
        <v>4.7</v>
      </c>
      <c r="F14" s="171">
        <f t="shared" si="0"/>
        <v>6</v>
      </c>
      <c r="G14" s="171">
        <f>ROUND(IF('Данные индикатора'!H16="No data",0.1,IF('Данные индикатора'!H16=0,0,IF(LOG('Данные индикатора'!H16)&gt;G$86,10,IF(LOG('Данные индикатора'!H16)&lt;G$87,0,10-(G$86-LOG('Данные индикатора'!H16))/(G$86-G$87)*10)))),1)</f>
        <v>5.6</v>
      </c>
      <c r="H14" s="171">
        <f>ROUND(IF('Данные индикатора'!F16=0,0,IF(LOG('Данные индикатора'!F16)&gt;H$86,10,IF(LOG('Данные индикатора'!F16)&lt;H$87,0,10-(H$86-LOG('Данные индикатора'!F16))/(H$86-H$87)*10))),1)</f>
        <v>0</v>
      </c>
      <c r="I14" s="171">
        <f>ROUND(IF('Данные индикатора'!G16=0,0,IF(LOG('Данные индикатора'!G16)&gt;I$86,10,IF(LOG('Данные индикатора'!G16)&lt;I$87,0,10-(I$86-LOG('Данные индикатора'!G16))/(I$86-I$87)*10))),1)</f>
        <v>0</v>
      </c>
      <c r="J14" s="171">
        <f t="shared" si="1"/>
        <v>0</v>
      </c>
      <c r="K14" s="162" t="str">
        <f>IF('Данные индикатора'!J16="нет данных","x",ROUND(IF('Данные индикатора'!J16=0,0,IF(LOG('Данные индикатора'!J16)&gt;K$86,10,IF(LOG('Данные индикатора'!J16)&lt;K$87,0,10-(K$86-LOG('Данные индикатора'!J16))/(K$86-K$87)*10))),1))</f>
        <v>x</v>
      </c>
      <c r="L14" s="172">
        <f>'Данные индикатора'!D16/'Данные индикатора'!$BL16</f>
        <v>2.0243187699705823E-3</v>
      </c>
      <c r="M14" s="172">
        <f>'Данные индикатора'!E16/'Данные индикатора'!$BL16</f>
        <v>6.4573966697874656E-5</v>
      </c>
      <c r="N14" s="172">
        <f>IF(G14=0.1,0,'Данные индикатора'!H16/'Данные индикатора'!$BL16)</f>
        <v>1.3700035204811277E-3</v>
      </c>
      <c r="O14" s="172">
        <f>'Данные индикатора'!F16/'Данные индикатора'!$BL16</f>
        <v>0</v>
      </c>
      <c r="P14" s="172">
        <f>'Данные индикатора'!G16/'Данные индикатора'!$BL16</f>
        <v>0</v>
      </c>
      <c r="Q14" s="163" t="str">
        <f>IF('Данные индикатора'!J16="нет данных","x",'Данные индикатора'!J16/'Данные индикатора'!$BL16)</f>
        <v>x</v>
      </c>
      <c r="R14" s="171">
        <f t="shared" si="11"/>
        <v>10</v>
      </c>
      <c r="S14" s="171">
        <f t="shared" si="2"/>
        <v>0.6</v>
      </c>
      <c r="T14" s="171">
        <f t="shared" si="3"/>
        <v>7.7</v>
      </c>
      <c r="U14" s="171">
        <f t="shared" si="4"/>
        <v>0.9</v>
      </c>
      <c r="V14" s="171">
        <f t="shared" si="5"/>
        <v>0</v>
      </c>
      <c r="W14" s="171">
        <f t="shared" si="6"/>
        <v>0</v>
      </c>
      <c r="X14" s="171">
        <f t="shared" si="7"/>
        <v>0</v>
      </c>
      <c r="Y14" s="162" t="str">
        <f>IF('Данные индикатора'!J16="нет данных","x",ROUND(IF(Q14&gt;Y$86,10,IF(Q14&lt;Y$87,0,10-(Y$86-Q14)/(Y$86-Y$87)*10)),1))</f>
        <v>x</v>
      </c>
      <c r="Z14" s="171">
        <f t="shared" si="12"/>
        <v>8.6</v>
      </c>
      <c r="AA14" s="171">
        <f t="shared" si="13"/>
        <v>2.7</v>
      </c>
      <c r="AB14" s="171">
        <f t="shared" si="8"/>
        <v>0</v>
      </c>
      <c r="AC14" s="171">
        <f t="shared" si="14"/>
        <v>0</v>
      </c>
      <c r="AD14" s="171">
        <f t="shared" si="9"/>
        <v>0</v>
      </c>
      <c r="AE14" s="171" t="str">
        <f t="shared" si="15"/>
        <v>x</v>
      </c>
      <c r="AF14" s="173">
        <f t="shared" si="16"/>
        <v>6.9</v>
      </c>
      <c r="AG14" s="173">
        <f t="shared" si="10"/>
        <v>3.6</v>
      </c>
      <c r="AH14" s="173">
        <f t="shared" si="17"/>
        <v>0</v>
      </c>
      <c r="AI14" s="162">
        <f>IF('Данные индикатора'!I16="нет данных","x",IF('Данные индикатора'!BJ16&lt;1000,"x",ROUND((IF('Данные индикатора'!I16&gt;AI$86,10,IF('Данные индикатора'!I16&lt;AI$87,0,10-(AI$86-'Данные индикатора'!I16)/(AI$86-AI$87)*10))),1)))</f>
        <v>3</v>
      </c>
      <c r="AJ14" s="173">
        <f t="shared" si="18"/>
        <v>3</v>
      </c>
      <c r="AK14" s="174">
        <f t="shared" si="19"/>
        <v>3.8</v>
      </c>
      <c r="AL14" s="171">
        <f>ROUND(IF('Данные индикатора'!N16=0,0,IF('Данные индикатора'!N16&gt;AL$86,10,IF('Данные индикатора'!N16&lt;AL$87,0,10-(AL$86-'Данные индикатора'!N16)/(AL$86-AL$87)*10))),1)</f>
        <v>9.5</v>
      </c>
      <c r="AM14" s="171">
        <f>ROUND(IF('Данные индикатора'!O16=0,0,IF(LOG('Данные индикатора'!O16)&gt;LOG(AM$86),10,IF(LOG('Данные индикатора'!O16)&lt;LOG(AM$87),0,10-(LOG(AM$86)-LOG('Данные индикатора'!O16))/(LOG(AM$86)-LOG(AM$87))*10))),1)</f>
        <v>8.6999999999999993</v>
      </c>
      <c r="AN14" s="173">
        <f t="shared" si="20"/>
        <v>9.1</v>
      </c>
      <c r="AO14" s="171">
        <f>'Данные индикатора'!K16</f>
        <v>10</v>
      </c>
      <c r="AP14" s="171">
        <f>'Данные индикатора'!L16</f>
        <v>0</v>
      </c>
      <c r="AQ14" s="173">
        <f t="shared" si="21"/>
        <v>7.6</v>
      </c>
      <c r="AR14" s="174">
        <f t="shared" si="22"/>
        <v>8.5</v>
      </c>
      <c r="AS14" s="14"/>
      <c r="AT14" s="29"/>
    </row>
    <row r="15" spans="1:46" s="3" customFormat="1" ht="15.75" x14ac:dyDescent="0.25">
      <c r="A15" s="159" t="s">
        <v>249</v>
      </c>
      <c r="B15" s="175" t="s">
        <v>251</v>
      </c>
      <c r="C15" s="176" t="s">
        <v>60</v>
      </c>
      <c r="D15" s="162">
        <f>ROUND(IF('Данные индикатора'!D17=0,0.1,IF(LOG('Данные индикатора'!D17)&gt;D$86,10,IF(LOG('Данные индикатора'!D17)&lt;D$87,0,10-(D$86-LOG('Данные индикатора'!D17))/(D$86-D$87)*10))),1)</f>
        <v>8.6999999999999993</v>
      </c>
      <c r="E15" s="162">
        <f>ROUND(IF('Данные индикатора'!E17=0,0.1,IF(LOG('Данные индикатора'!E17)&gt;E$86,10,IF(LOG('Данные индикатора'!E17)&lt;E$87,0,10-(E$86-LOG('Данные индикатора'!E17))/(E$86-E$87)*10))),1)</f>
        <v>8.9</v>
      </c>
      <c r="F15" s="162">
        <f t="shared" si="0"/>
        <v>8.8000000000000007</v>
      </c>
      <c r="G15" s="162">
        <f>ROUND(IF('Данные индикатора'!H17="No data",0.1,IF('Данные индикатора'!H17=0,0,IF(LOG('Данные индикатора'!H17)&gt;G$86,10,IF(LOG('Данные индикатора'!H17)&lt;G$87,0,10-(G$86-LOG('Данные индикатора'!H17))/(G$86-G$87)*10)))),1)</f>
        <v>9.8000000000000007</v>
      </c>
      <c r="H15" s="162">
        <f>ROUND(IF('Данные индикатора'!F17=0,0,IF(LOG('Данные индикатора'!F17)&gt;H$86,10,IF(LOG('Данные индикатора'!F17)&lt;H$87,0,10-(H$86-LOG('Данные индикатора'!F17))/(H$86-H$87)*10))),1)</f>
        <v>0</v>
      </c>
      <c r="I15" s="162">
        <f>ROUND(IF('Данные индикатора'!G17=0,0,IF(LOG('Данные индикатора'!G17)&gt;I$86,10,IF(LOG('Данные индикатора'!G17)&lt;I$87,0,10-(I$86-LOG('Данные индикатора'!G17))/(I$86-I$87)*10))),1)</f>
        <v>0</v>
      </c>
      <c r="J15" s="162">
        <f t="shared" si="1"/>
        <v>0</v>
      </c>
      <c r="K15" s="162" t="str">
        <f>IF('Данные индикатора'!J17="нет данных","x",ROUND(IF('Данные индикатора'!J17=0,0,IF(LOG('Данные индикатора'!J17)&gt;K$86,10,IF(LOG('Данные индикатора'!J17)&lt;K$87,0,10-(K$86-LOG('Данные индикатора'!J17))/(K$86-K$87)*10))),1))</f>
        <v>x</v>
      </c>
      <c r="L15" s="163">
        <f>'Данные индикатора'!D17/'Данные индикатора'!$BL17</f>
        <v>2.1009637137609049E-3</v>
      </c>
      <c r="M15" s="163">
        <f>'Данные индикатора'!E17/'Данные индикатора'!$BL17</f>
        <v>6.5419538592653389E-4</v>
      </c>
      <c r="N15" s="163">
        <f>IF(G15=0.1,0,'Данные индикатора'!H17/'Данные индикатора'!$BL17)</f>
        <v>1.3386836251284537E-2</v>
      </c>
      <c r="O15" s="163">
        <f>'Данные индикатора'!F17/'Данные индикатора'!$BL17</f>
        <v>0</v>
      </c>
      <c r="P15" s="163">
        <f>'Данные индикатора'!G17/'Данные индикатора'!$BL17</f>
        <v>0</v>
      </c>
      <c r="Q15" s="163" t="str">
        <f>IF('Данные индикатора'!J17="нет данных","x",'Данные индикатора'!J17/'Данные индикатора'!$BL17)</f>
        <v>x</v>
      </c>
      <c r="R15" s="162">
        <f t="shared" si="11"/>
        <v>10</v>
      </c>
      <c r="S15" s="162">
        <f t="shared" si="2"/>
        <v>6.5</v>
      </c>
      <c r="T15" s="162">
        <f t="shared" si="3"/>
        <v>8.8000000000000007</v>
      </c>
      <c r="U15" s="162">
        <f t="shared" si="4"/>
        <v>8.9</v>
      </c>
      <c r="V15" s="162">
        <f t="shared" si="5"/>
        <v>0</v>
      </c>
      <c r="W15" s="162">
        <f t="shared" si="6"/>
        <v>0</v>
      </c>
      <c r="X15" s="162">
        <f t="shared" si="7"/>
        <v>0</v>
      </c>
      <c r="Y15" s="162" t="str">
        <f>IF('Данные индикатора'!J17="нет данных","x",ROUND(IF(Q15&gt;Y$86,10,IF(Q15&lt;Y$87,0,10-(Y$86-Q15)/(Y$86-Y$87)*10)),1))</f>
        <v>x</v>
      </c>
      <c r="Z15" s="162">
        <f t="shared" si="12"/>
        <v>9.4</v>
      </c>
      <c r="AA15" s="162">
        <f t="shared" si="13"/>
        <v>7.7</v>
      </c>
      <c r="AB15" s="162">
        <f t="shared" si="8"/>
        <v>0</v>
      </c>
      <c r="AC15" s="162">
        <f t="shared" si="14"/>
        <v>0</v>
      </c>
      <c r="AD15" s="162">
        <f t="shared" si="9"/>
        <v>0</v>
      </c>
      <c r="AE15" s="162" t="str">
        <f t="shared" si="15"/>
        <v>x</v>
      </c>
      <c r="AF15" s="164">
        <f t="shared" si="16"/>
        <v>8.8000000000000007</v>
      </c>
      <c r="AG15" s="164">
        <f t="shared" si="10"/>
        <v>9.4</v>
      </c>
      <c r="AH15" s="164">
        <f t="shared" si="17"/>
        <v>0</v>
      </c>
      <c r="AI15" s="162">
        <f>IF('Данные индикатора'!I17="нет данных","x",IF('Данные индикатора'!BJ17&lt;1000,"x",ROUND((IF('Данные индикатора'!I17&gt;AI$86,10,IF('Данные индикатора'!I17&lt;AI$87,0,10-(AI$86-'Данные индикатора'!I17)/(AI$86-AI$87)*10))),1)))</f>
        <v>2</v>
      </c>
      <c r="AJ15" s="164">
        <f t="shared" si="18"/>
        <v>2</v>
      </c>
      <c r="AK15" s="165">
        <f t="shared" si="19"/>
        <v>6.6</v>
      </c>
      <c r="AL15" s="162">
        <f>ROUND(IF('Данные индикатора'!N17=0,0,IF('Данные индикатора'!N17&gt;AL$86,10,IF('Данные индикатора'!N17&lt;AL$87,0,10-(AL$86-'Данные индикатора'!N17)/(AL$86-AL$87)*10))),1)</f>
        <v>9.5</v>
      </c>
      <c r="AM15" s="162">
        <f>ROUND(IF('Данные индикатора'!O17=0,0,IF(LOG('Данные индикатора'!O17)&gt;LOG(AM$86),10,IF(LOG('Данные индикатора'!O17)&lt;LOG(AM$87),0,10-(LOG(AM$86)-LOG('Данные индикатора'!O17))/(LOG(AM$86)-LOG(AM$87))*10))),1)</f>
        <v>8.6999999999999993</v>
      </c>
      <c r="AN15" s="164">
        <f t="shared" si="20"/>
        <v>9.1</v>
      </c>
      <c r="AO15" s="162">
        <f>'Данные индикатора'!K17</f>
        <v>10</v>
      </c>
      <c r="AP15" s="162">
        <f>'Данные индикатора'!L17</f>
        <v>10</v>
      </c>
      <c r="AQ15" s="164">
        <f t="shared" si="21"/>
        <v>10</v>
      </c>
      <c r="AR15" s="165">
        <f t="shared" si="22"/>
        <v>10</v>
      </c>
      <c r="AS15" s="14"/>
      <c r="AT15" s="29"/>
    </row>
    <row r="16" spans="1:46" s="3" customFormat="1" ht="15.75" x14ac:dyDescent="0.25">
      <c r="A16" s="159" t="s">
        <v>249</v>
      </c>
      <c r="B16" s="177" t="s">
        <v>252</v>
      </c>
      <c r="C16" s="176" t="s">
        <v>68</v>
      </c>
      <c r="D16" s="162">
        <f>ROUND(IF('Данные индикатора'!D18=0,0.1,IF(LOG('Данные индикатора'!D18)&gt;D$86,10,IF(LOG('Данные индикатора'!D18)&lt;D$87,0,10-(D$86-LOG('Данные индикатора'!D18))/(D$86-D$87)*10))),1)</f>
        <v>8.9</v>
      </c>
      <c r="E16" s="162">
        <f>ROUND(IF('Данные индикатора'!E18=0,0.1,IF(LOG('Данные индикатора'!E18)&gt;E$86,10,IF(LOG('Данные индикатора'!E18)&lt;E$87,0,10-(E$86-LOG('Данные индикатора'!E18))/(E$86-E$87)*10))),1)</f>
        <v>5.9</v>
      </c>
      <c r="F16" s="162">
        <f t="shared" ref="F16:F79" si="23">ROUND((10-GEOMEAN(((10-D16)/10*9+1),((10-E16)/10*9+1)))/9*10,1)</f>
        <v>7.7</v>
      </c>
      <c r="G16" s="162">
        <f>ROUND(IF('Данные индикатора'!H18="No data",0.1,IF('Данные индикатора'!H18=0,0,IF(LOG('Данные индикатора'!H18)&gt;G$86,10,IF(LOG('Данные индикатора'!H18)&lt;G$87,0,10-(G$86-LOG('Данные индикатора'!H18))/(G$86-G$87)*10)))),1)</f>
        <v>2.6</v>
      </c>
      <c r="H16" s="162">
        <f>ROUND(IF('Данные индикатора'!F18=0,0,IF(LOG('Данные индикатора'!F18)&gt;H$86,10,IF(LOG('Данные индикатора'!F18)&lt;H$87,0,10-(H$86-LOG('Данные индикатора'!F18))/(H$86-H$87)*10))),1)</f>
        <v>0</v>
      </c>
      <c r="I16" s="162">
        <f>ROUND(IF('Данные индикатора'!G18=0,0,IF(LOG('Данные индикатора'!G18)&gt;I$86,10,IF(LOG('Данные индикатора'!G18)&lt;I$87,0,10-(I$86-LOG('Данные индикатора'!G18))/(I$86-I$87)*10))),1)</f>
        <v>0</v>
      </c>
      <c r="J16" s="162">
        <f t="shared" ref="J16:J79" si="24">ROUND((10-GEOMEAN(((10-H16)/10*9+1),((10-I16)/10*9+1)))/9*10,1)</f>
        <v>0</v>
      </c>
      <c r="K16" s="162" t="str">
        <f>IF('Данные индикатора'!J18="нет данных","x",ROUND(IF('Данные индикатора'!J18=0,0,IF(LOG('Данные индикатора'!J18)&gt;K$86,10,IF(LOG('Данные индикатора'!J18)&lt;K$87,0,10-(K$86-LOG('Данные индикатора'!J18))/(K$86-K$87)*10))),1))</f>
        <v>x</v>
      </c>
      <c r="L16" s="163">
        <f>'Данные индикатора'!D18/'Данные индикатора'!$BL18</f>
        <v>2.1076794779856826E-3</v>
      </c>
      <c r="M16" s="163">
        <f>'Данные индикатора'!E18/'Данные индикатора'!$BL18</f>
        <v>5.2019323286455147E-5</v>
      </c>
      <c r="N16" s="163">
        <f>IF(G16=0.1,0,'Данные индикатора'!H18/'Данные индикатора'!$BL18)</f>
        <v>3.5426952927844451E-5</v>
      </c>
      <c r="O16" s="163">
        <f>'Данные индикатора'!F18/'Данные индикатора'!$BL18</f>
        <v>0</v>
      </c>
      <c r="P16" s="163">
        <f>'Данные индикатора'!G18/'Данные индикатора'!$BL18</f>
        <v>0</v>
      </c>
      <c r="Q16" s="163" t="str">
        <f>IF('Данные индикатора'!J18="нет данных","x",'Данные индикатора'!J18/'Данные индикатора'!$BL18)</f>
        <v>x</v>
      </c>
      <c r="R16" s="162">
        <f t="shared" ref="R16:R79" si="25">ROUND(IF(L16&gt;R$86,10,IF(L16&lt;R$87,0,10-(R$86-L16)/(R$86-R$87)*10)),1)</f>
        <v>10</v>
      </c>
      <c r="S16" s="162">
        <f t="shared" ref="S16:S79" si="26">ROUND(IF(M16&gt;S$86,10,IF(M16&lt;S$87,0,10-(S$86-M16)/(S$86-S$87)*10)),1)</f>
        <v>0.5</v>
      </c>
      <c r="T16" s="162">
        <f t="shared" ref="T16:T79" si="27">ROUND(((10-GEOMEAN(((10-R16)/10*9+1),((10-S16)/10*9+1)))/9*10),1)</f>
        <v>7.7</v>
      </c>
      <c r="U16" s="162">
        <f t="shared" ref="U16:U79" si="28">ROUND(IF(N16=0,0.1,IF(N16&gt;U$86,10,IF(N16&lt;U$87,0,10-(U$86-N16)/(U$86-U$87)*10))),1)</f>
        <v>0</v>
      </c>
      <c r="V16" s="162">
        <f t="shared" ref="V16:V79" si="29">ROUND(IF(O16&gt;V$86,10,IF(O16&lt;V$87,0,10-(V$86-O16)/(V$86-V$87)*10)),1)</f>
        <v>0</v>
      </c>
      <c r="W16" s="162">
        <f t="shared" ref="W16:W79" si="30">ROUND(IF(P16&gt;W$86,10,IF(P16&lt;W$87,0,10-(W$86-P16)/(W$86-W$87)*10)),1)</f>
        <v>0</v>
      </c>
      <c r="X16" s="162">
        <f t="shared" ref="X16:X79" si="31">ROUND(((10-GEOMEAN(((10-V16)/10*9+1),((10-W16)/10*9+1)))/9*10),1)</f>
        <v>0</v>
      </c>
      <c r="Y16" s="162" t="str">
        <f>IF('Данные индикатора'!J18="нет данных","x",ROUND(IF(Q16&gt;Y$86,10,IF(Q16&lt;Y$87,0,10-(Y$86-Q16)/(Y$86-Y$87)*10)),1))</f>
        <v>x</v>
      </c>
      <c r="Z16" s="162">
        <f t="shared" ref="Z16:Z79" si="32">ROUND(AVERAGE(D16,R16),1)</f>
        <v>9.5</v>
      </c>
      <c r="AA16" s="162">
        <f t="shared" ref="AA16:AA79" si="33">ROUND(AVERAGE(E16,S16),1)</f>
        <v>3.2</v>
      </c>
      <c r="AB16" s="162">
        <f t="shared" ref="AB16:AB79" si="34">ROUND(AVERAGE(V16,H16),1)</f>
        <v>0</v>
      </c>
      <c r="AC16" s="162">
        <f t="shared" ref="AC16:AC79" si="35">ROUND(AVERAGE(W16,I16),1)</f>
        <v>0</v>
      </c>
      <c r="AD16" s="162">
        <f t="shared" ref="AD16:AD79" si="36">ROUND((10-GEOMEAN(((10-AB16)/10*9+1),((10-AC16)/10*9+1)))/9*10,1)</f>
        <v>0</v>
      </c>
      <c r="AE16" s="162" t="str">
        <f t="shared" ref="AE16:AE79" si="37">IF(K16="x","x",ROUND((10-GEOMEAN(((10-K16)/10*9+1),((10-Y16)/10*9+1)))/9*10,1))</f>
        <v>x</v>
      </c>
      <c r="AF16" s="164">
        <f t="shared" ref="AF16:AF79" si="38">ROUND((10-GEOMEAN(((10-F16)/10*9+1),((10-T16)/10*9+1)))/9*10,1)</f>
        <v>7.7</v>
      </c>
      <c r="AG16" s="164">
        <f t="shared" ref="AG16:AG79" si="39">ROUND(IF(AND(U16="x",G16="x"),"x",(10-GEOMEAN(((10-G16)/10*9+1),((10-U16)/10*9+1)))/9*10),1)</f>
        <v>1.4</v>
      </c>
      <c r="AH16" s="164">
        <f t="shared" ref="AH16:AH79" si="40">ROUND((10-GEOMEAN(((10-J16)/10*9+1),((10-X16)/10*9+1)))/9*10,1)</f>
        <v>0</v>
      </c>
      <c r="AI16" s="162">
        <f>IF('Данные индикатора'!I18="нет данных","x",IF('Данные индикатора'!BJ18&lt;1000,"x",ROUND((IF('Данные индикатора'!I18&gt;AI$86,10,IF('Данные индикатора'!I18&lt;AI$87,0,10-(AI$86-'Данные индикатора'!I18)/(AI$86-AI$87)*10))),1)))</f>
        <v>3</v>
      </c>
      <c r="AJ16" s="164">
        <f t="shared" ref="AJ16:AJ79" si="41">IF(AND(AE16="x",AI16="x"),"x",ROUND(AVERAGE(AE16,AI16),1))</f>
        <v>3</v>
      </c>
      <c r="AK16" s="165">
        <f t="shared" ref="AK16:AK79" si="42">IF(ROUND(IF(AJ16="x",(10-GEOMEAN(((10-AF16)/10*9+1),((10-AG16)/10*9+1),((10-AH16)/10*9+1)))/9*10,(10-GEOMEAN(((10-AF16)/10*9+1),((10-AJ16)/10*9+1),((10-AH16)/10*9+1),((10-AG16)/10*9+1)))/9*10),1)=0,0.1,ROUND(IF(AJ16="x",(10-GEOMEAN(((10-AF16)/10*9+1),((10-AG16)/10*9+1),((10-AH16)/10*9+1)))/9*10,(10-GEOMEAN(((10-AF16)/10*9+1),((10-AJ16)/10*9+1),((10-AH16)/10*9+1),((10-AG16)/10*9+1)))/9*10),1))</f>
        <v>3.7</v>
      </c>
      <c r="AL16" s="162">
        <f>ROUND(IF('Данные индикатора'!N18=0,0,IF('Данные индикатора'!N18&gt;AL$86,10,IF('Данные индикатора'!N18&lt;AL$87,0,10-(AL$86-'Данные индикатора'!N18)/(AL$86-AL$87)*10))),1)</f>
        <v>9.5</v>
      </c>
      <c r="AM16" s="162">
        <f>ROUND(IF('Данные индикатора'!O18=0,0,IF(LOG('Данные индикатора'!O18)&gt;LOG(AM$86),10,IF(LOG('Данные индикатора'!O18)&lt;LOG(AM$87),0,10-(LOG(AM$86)-LOG('Данные индикатора'!O18))/(LOG(AM$86)-LOG(AM$87))*10))),1)</f>
        <v>8.6999999999999993</v>
      </c>
      <c r="AN16" s="164">
        <f t="shared" ref="AN16:AN79" si="43">ROUND((10-GEOMEAN(((10-AL16)/10*9+1),((10-AM16)/10*9+1)))/9*10,1)</f>
        <v>9.1</v>
      </c>
      <c r="AO16" s="162">
        <f>'Данные индикатора'!K18</f>
        <v>10</v>
      </c>
      <c r="AP16" s="162">
        <f>'Данные индикатора'!L18</f>
        <v>7</v>
      </c>
      <c r="AQ16" s="164">
        <f t="shared" ref="AQ16:AQ79" si="44">ROUND((10-GEOMEAN(((10-AO16)/10*9+1),((10-AP16)/10*9+1)))/9*10,1)</f>
        <v>9</v>
      </c>
      <c r="AR16" s="165">
        <f t="shared" ref="AR16:AR79" si="45">IF(AQ16&gt;AN16,AQ16,ROUND((10-GEOMEAN(((10-AN16)/10*9+1),((10-AQ16)/10*9+1)))/9*10,1))</f>
        <v>9.1</v>
      </c>
      <c r="AS16" s="14"/>
      <c r="AT16" s="29"/>
    </row>
    <row r="17" spans="1:46" s="3" customFormat="1" ht="15.75" x14ac:dyDescent="0.25">
      <c r="A17" s="159" t="s">
        <v>249</v>
      </c>
      <c r="B17" s="175" t="s">
        <v>253</v>
      </c>
      <c r="C17" s="176" t="s">
        <v>61</v>
      </c>
      <c r="D17" s="162">
        <f>ROUND(IF('Данные индикатора'!D19=0,0.1,IF(LOG('Данные индикатора'!D19)&gt;D$86,10,IF(LOG('Данные индикатора'!D19)&lt;D$87,0,10-(D$86-LOG('Данные индикатора'!D19))/(D$86-D$87)*10))),1)</f>
        <v>8.1</v>
      </c>
      <c r="E17" s="162">
        <f>ROUND(IF('Данные индикатора'!E19=0,0.1,IF(LOG('Данные индикатора'!E19)&gt;E$86,10,IF(LOG('Данные индикатора'!E19)&lt;E$87,0,10-(E$86-LOG('Данные индикатора'!E19))/(E$86-E$87)*10))),1)</f>
        <v>9.4</v>
      </c>
      <c r="F17" s="162">
        <f t="shared" si="23"/>
        <v>8.8000000000000007</v>
      </c>
      <c r="G17" s="162">
        <f>ROUND(IF('Данные индикатора'!H19="No data",0.1,IF('Данные индикатора'!H19=0,0,IF(LOG('Данные индикатора'!H19)&gt;G$86,10,IF(LOG('Данные индикатора'!H19)&lt;G$87,0,10-(G$86-LOG('Данные индикатора'!H19))/(G$86-G$87)*10)))),1)</f>
        <v>6.6</v>
      </c>
      <c r="H17" s="162">
        <f>ROUND(IF('Данные индикатора'!F19=0,0,IF(LOG('Данные индикатора'!F19)&gt;H$86,10,IF(LOG('Данные индикатора'!F19)&lt;H$87,0,10-(H$86-LOG('Данные индикатора'!F19))/(H$86-H$87)*10))),1)</f>
        <v>6.5</v>
      </c>
      <c r="I17" s="162">
        <f>ROUND(IF('Данные индикатора'!G19=0,0,IF(LOG('Данные индикатора'!G19)&gt;I$86,10,IF(LOG('Данные индикатора'!G19)&lt;I$87,0,10-(I$86-LOG('Данные индикатора'!G19))/(I$86-I$87)*10))),1)</f>
        <v>0</v>
      </c>
      <c r="J17" s="162">
        <f t="shared" si="24"/>
        <v>4</v>
      </c>
      <c r="K17" s="162" t="str">
        <f>IF('Данные индикатора'!J19="нет данных","x",ROUND(IF('Данные индикатора'!J19=0,0,IF(LOG('Данные индикатора'!J19)&gt;K$86,10,IF(LOG('Данные индикатора'!J19)&lt;K$87,0,10-(K$86-LOG('Данные индикатора'!J19))/(K$86-K$87)*10))),1))</f>
        <v>x</v>
      </c>
      <c r="L17" s="163">
        <f>'Данные индикатора'!D19/'Данные индикатора'!$BL19</f>
        <v>2.1051090886639212E-3</v>
      </c>
      <c r="M17" s="163">
        <f>'Данные индикатора'!E19/'Данные индикатора'!$BL19</f>
        <v>1.5459895514160454E-3</v>
      </c>
      <c r="N17" s="163">
        <f>IF(G17=0.1,0,'Данные индикатора'!H19/'Данные индикатора'!$BL19)</f>
        <v>1.578225247158286E-3</v>
      </c>
      <c r="O17" s="163">
        <f>'Данные индикатора'!F19/'Данные индикатора'!$BL19</f>
        <v>1.3625534854708255E-3</v>
      </c>
      <c r="P17" s="163">
        <f>'Данные индикатора'!G19/'Данные индикатора'!$BL19</f>
        <v>8.0103085565598218E-7</v>
      </c>
      <c r="Q17" s="163" t="str">
        <f>IF('Данные индикатора'!J19="нет данных","x",'Данные индикатора'!J19/'Данные индикатора'!$BL19)</f>
        <v>x</v>
      </c>
      <c r="R17" s="162">
        <f t="shared" si="25"/>
        <v>10</v>
      </c>
      <c r="S17" s="162">
        <f t="shared" si="26"/>
        <v>10</v>
      </c>
      <c r="T17" s="162">
        <f t="shared" si="27"/>
        <v>10</v>
      </c>
      <c r="U17" s="162">
        <f t="shared" si="28"/>
        <v>1.1000000000000001</v>
      </c>
      <c r="V17" s="162">
        <f t="shared" si="29"/>
        <v>4.5</v>
      </c>
      <c r="W17" s="162">
        <f t="shared" si="30"/>
        <v>0</v>
      </c>
      <c r="X17" s="162">
        <f t="shared" si="31"/>
        <v>2.5</v>
      </c>
      <c r="Y17" s="162" t="str">
        <f>IF('Данные индикатора'!J19="нет данных","x",ROUND(IF(Q17&gt;Y$86,10,IF(Q17&lt;Y$87,0,10-(Y$86-Q17)/(Y$86-Y$87)*10)),1))</f>
        <v>x</v>
      </c>
      <c r="Z17" s="162">
        <f t="shared" si="32"/>
        <v>9.1</v>
      </c>
      <c r="AA17" s="162">
        <f t="shared" si="33"/>
        <v>9.6999999999999993</v>
      </c>
      <c r="AB17" s="162">
        <f t="shared" si="34"/>
        <v>5.5</v>
      </c>
      <c r="AC17" s="162">
        <f t="shared" si="35"/>
        <v>0</v>
      </c>
      <c r="AD17" s="162">
        <f t="shared" si="36"/>
        <v>3.2</v>
      </c>
      <c r="AE17" s="162" t="str">
        <f t="shared" si="37"/>
        <v>x</v>
      </c>
      <c r="AF17" s="164">
        <f t="shared" si="38"/>
        <v>9.5</v>
      </c>
      <c r="AG17" s="164">
        <f t="shared" si="39"/>
        <v>4.4000000000000004</v>
      </c>
      <c r="AH17" s="164">
        <f t="shared" si="40"/>
        <v>3.3</v>
      </c>
      <c r="AI17" s="162">
        <f>IF('Данные индикатора'!I19="нет данных","x",IF('Данные индикатора'!BJ19&lt;1000,"x",ROUND((IF('Данные индикатора'!I19&gt;AI$86,10,IF('Данные индикатора'!I19&lt;AI$87,0,10-(AI$86-'Данные индикатора'!I19)/(AI$86-AI$87)*10))),1)))</f>
        <v>4</v>
      </c>
      <c r="AJ17" s="164">
        <f t="shared" si="41"/>
        <v>4</v>
      </c>
      <c r="AK17" s="165">
        <f t="shared" si="42"/>
        <v>6.2</v>
      </c>
      <c r="AL17" s="162">
        <f>ROUND(IF('Данные индикатора'!N19=0,0,IF('Данные индикатора'!N19&gt;AL$86,10,IF('Данные индикатора'!N19&lt;AL$87,0,10-(AL$86-'Данные индикатора'!N19)/(AL$86-AL$87)*10))),1)</f>
        <v>9.5</v>
      </c>
      <c r="AM17" s="162">
        <f>ROUND(IF('Данные индикатора'!O19=0,0,IF(LOG('Данные индикатора'!O19)&gt;LOG(AM$86),10,IF(LOG('Данные индикатора'!O19)&lt;LOG(AM$87),0,10-(LOG(AM$86)-LOG('Данные индикатора'!O19))/(LOG(AM$86)-LOG(AM$87))*10))),1)</f>
        <v>8.6999999999999993</v>
      </c>
      <c r="AN17" s="164">
        <f t="shared" si="43"/>
        <v>9.1</v>
      </c>
      <c r="AO17" s="162">
        <f>'Данные индикатора'!K19</f>
        <v>10</v>
      </c>
      <c r="AP17" s="162">
        <f>'Данные индикатора'!L19</f>
        <v>10</v>
      </c>
      <c r="AQ17" s="164">
        <f t="shared" si="44"/>
        <v>10</v>
      </c>
      <c r="AR17" s="165">
        <f t="shared" si="45"/>
        <v>10</v>
      </c>
      <c r="AS17" s="14"/>
      <c r="AT17" s="29"/>
    </row>
    <row r="18" spans="1:46" s="3" customFormat="1" ht="15.75" x14ac:dyDescent="0.25">
      <c r="A18" s="159" t="s">
        <v>249</v>
      </c>
      <c r="B18" s="175" t="s">
        <v>254</v>
      </c>
      <c r="C18" s="176" t="s">
        <v>62</v>
      </c>
      <c r="D18" s="162">
        <f>ROUND(IF('Данные индикатора'!D20=0,0.1,IF(LOG('Данные индикатора'!D20)&gt;D$86,10,IF(LOG('Данные индикатора'!D20)&lt;D$87,0,10-(D$86-LOG('Данные индикатора'!D20))/(D$86-D$87)*10))),1)</f>
        <v>6.8</v>
      </c>
      <c r="E18" s="162">
        <f>ROUND(IF('Данные индикатора'!E20=0,0.1,IF(LOG('Данные индикатора'!E20)&gt;E$86,10,IF(LOG('Данные индикатора'!E20)&lt;E$87,0,10-(E$86-LOG('Данные индикатора'!E20))/(E$86-E$87)*10))),1)</f>
        <v>4.5999999999999996</v>
      </c>
      <c r="F18" s="162">
        <f t="shared" si="23"/>
        <v>5.8</v>
      </c>
      <c r="G18" s="162">
        <f>ROUND(IF('Данные индикатора'!H20="No data",0.1,IF('Данные индикатора'!H20=0,0,IF(LOG('Данные индикатора'!H20)&gt;G$86,10,IF(LOG('Данные индикатора'!H20)&lt;G$87,0,10-(G$86-LOG('Данные индикатора'!H20))/(G$86-G$87)*10)))),1)</f>
        <v>5.8</v>
      </c>
      <c r="H18" s="162">
        <f>ROUND(IF('Данные индикатора'!F20=0,0,IF(LOG('Данные индикатора'!F20)&gt;H$86,10,IF(LOG('Данные индикатора'!F20)&lt;H$87,0,10-(H$86-LOG('Данные индикатора'!F20))/(H$86-H$87)*10))),1)</f>
        <v>5.4</v>
      </c>
      <c r="I18" s="162">
        <f>ROUND(IF('Данные индикатора'!G20=0,0,IF(LOG('Данные индикатора'!G20)&gt;I$86,10,IF(LOG('Данные индикатора'!G20)&lt;I$87,0,10-(I$86-LOG('Данные индикатора'!G20))/(I$86-I$87)*10))),1)</f>
        <v>6.8</v>
      </c>
      <c r="J18" s="162">
        <f t="shared" si="24"/>
        <v>6.1</v>
      </c>
      <c r="K18" s="162" t="str">
        <f>IF('Данные индикатора'!J20="нет данных","x",ROUND(IF('Данные индикатора'!J20=0,0,IF(LOG('Данные индикатора'!J20)&gt;K$86,10,IF(LOG('Данные индикатора'!J20)&lt;K$87,0,10-(K$86-LOG('Данные индикатора'!J20))/(K$86-K$87)*10))),1))</f>
        <v>x</v>
      </c>
      <c r="L18" s="163">
        <f>'Данные индикатора'!D20/'Данные индикатора'!$BL20</f>
        <v>2.1018383434503484E-3</v>
      </c>
      <c r="M18" s="163">
        <f>'Данные индикатора'!E20/'Данные индикатора'!$BL20</f>
        <v>7.5810219781797966E-5</v>
      </c>
      <c r="N18" s="163">
        <f>IF(G18=0.1,0,'Данные индикатора'!H20/'Данные индикатора'!$BL20)</f>
        <v>2.0439824415132029E-3</v>
      </c>
      <c r="O18" s="163">
        <f>'Данные индикатора'!F20/'Данные индикатора'!$BL20</f>
        <v>1.002590156614278E-3</v>
      </c>
      <c r="P18" s="163">
        <f>'Данные индикатора'!G20/'Данные индикатора'!$BL20</f>
        <v>9.7416132419610375E-4</v>
      </c>
      <c r="Q18" s="163" t="str">
        <f>IF('Данные индикатора'!J20="нет данных","x",'Данные индикатора'!J20/'Данные индикатора'!$BL20)</f>
        <v>x</v>
      </c>
      <c r="R18" s="162">
        <f t="shared" si="25"/>
        <v>10</v>
      </c>
      <c r="S18" s="162">
        <f t="shared" si="26"/>
        <v>0.8</v>
      </c>
      <c r="T18" s="162">
        <f t="shared" si="27"/>
        <v>7.7</v>
      </c>
      <c r="U18" s="162">
        <f t="shared" si="28"/>
        <v>1.4</v>
      </c>
      <c r="V18" s="162">
        <f t="shared" si="29"/>
        <v>3.3</v>
      </c>
      <c r="W18" s="162">
        <f t="shared" si="30"/>
        <v>10</v>
      </c>
      <c r="X18" s="162">
        <f t="shared" si="31"/>
        <v>8.1999999999999993</v>
      </c>
      <c r="Y18" s="162" t="str">
        <f>IF('Данные индикатора'!J20="нет данных","x",ROUND(IF(Q18&gt;Y$86,10,IF(Q18&lt;Y$87,0,10-(Y$86-Q18)/(Y$86-Y$87)*10)),1))</f>
        <v>x</v>
      </c>
      <c r="Z18" s="162">
        <f t="shared" si="32"/>
        <v>8.4</v>
      </c>
      <c r="AA18" s="162">
        <f t="shared" si="33"/>
        <v>2.7</v>
      </c>
      <c r="AB18" s="162">
        <f t="shared" si="34"/>
        <v>4.4000000000000004</v>
      </c>
      <c r="AC18" s="162">
        <f t="shared" si="35"/>
        <v>8.4</v>
      </c>
      <c r="AD18" s="162">
        <f t="shared" si="36"/>
        <v>6.8</v>
      </c>
      <c r="AE18" s="162" t="str">
        <f t="shared" si="37"/>
        <v>x</v>
      </c>
      <c r="AF18" s="164">
        <f t="shared" si="38"/>
        <v>6.9</v>
      </c>
      <c r="AG18" s="164">
        <f t="shared" si="39"/>
        <v>3.9</v>
      </c>
      <c r="AH18" s="164">
        <f t="shared" si="40"/>
        <v>7.3</v>
      </c>
      <c r="AI18" s="162">
        <f>IF('Данные индикатора'!I20="нет данных","x",IF('Данные индикатора'!BJ20&lt;1000,"x",ROUND((IF('Данные индикатора'!I20&gt;AI$86,10,IF('Данные индикатора'!I20&lt;AI$87,0,10-(AI$86-'Данные индикатора'!I20)/(AI$86-AI$87)*10))),1)))</f>
        <v>3</v>
      </c>
      <c r="AJ18" s="164">
        <f t="shared" si="41"/>
        <v>3</v>
      </c>
      <c r="AK18" s="165">
        <f t="shared" si="42"/>
        <v>5.6</v>
      </c>
      <c r="AL18" s="162">
        <f>ROUND(IF('Данные индикатора'!N20=0,0,IF('Данные индикатора'!N20&gt;AL$86,10,IF('Данные индикатора'!N20&lt;AL$87,0,10-(AL$86-'Данные индикатора'!N20)/(AL$86-AL$87)*10))),1)</f>
        <v>9.5</v>
      </c>
      <c r="AM18" s="162">
        <f>ROUND(IF('Данные индикатора'!O20=0,0,IF(LOG('Данные индикатора'!O20)&gt;LOG(AM$86),10,IF(LOG('Данные индикатора'!O20)&lt;LOG(AM$87),0,10-(LOG(AM$86)-LOG('Данные индикатора'!O20))/(LOG(AM$86)-LOG(AM$87))*10))),1)</f>
        <v>8.6999999999999993</v>
      </c>
      <c r="AN18" s="164">
        <f t="shared" si="43"/>
        <v>9.1</v>
      </c>
      <c r="AO18" s="162">
        <f>'Данные индикатора'!K20</f>
        <v>10</v>
      </c>
      <c r="AP18" s="162">
        <f>'Данные индикатора'!L20</f>
        <v>0</v>
      </c>
      <c r="AQ18" s="164">
        <f t="shared" si="44"/>
        <v>7.6</v>
      </c>
      <c r="AR18" s="165">
        <f t="shared" si="45"/>
        <v>8.5</v>
      </c>
      <c r="AS18" s="14"/>
      <c r="AT18" s="29"/>
    </row>
    <row r="19" spans="1:46" s="3" customFormat="1" ht="15.75" x14ac:dyDescent="0.25">
      <c r="A19" s="159" t="s">
        <v>249</v>
      </c>
      <c r="B19" s="175" t="s">
        <v>255</v>
      </c>
      <c r="C19" s="176" t="s">
        <v>63</v>
      </c>
      <c r="D19" s="162">
        <f>ROUND(IF('Данные индикатора'!D21=0,0.1,IF(LOG('Данные индикатора'!D21)&gt;D$86,10,IF(LOG('Данные индикатора'!D21)&lt;D$87,0,10-(D$86-LOG('Данные индикатора'!D21))/(D$86-D$87)*10))),1)</f>
        <v>7.6</v>
      </c>
      <c r="E19" s="162">
        <f>ROUND(IF('Данные индикатора'!E21=0,0.1,IF(LOG('Данные индикатора'!E21)&gt;E$86,10,IF(LOG('Данные индикатора'!E21)&lt;E$87,0,10-(E$86-LOG('Данные индикатора'!E21))/(E$86-E$87)*10))),1)</f>
        <v>8.1</v>
      </c>
      <c r="F19" s="162">
        <f t="shared" si="23"/>
        <v>7.9</v>
      </c>
      <c r="G19" s="162">
        <f>ROUND(IF('Данные индикатора'!H21="No data",0.1,IF('Данные индикатора'!H21=0,0,IF(LOG('Данные индикатора'!H21)&gt;G$86,10,IF(LOG('Данные индикатора'!H21)&lt;G$87,0,10-(G$86-LOG('Данные индикатора'!H21))/(G$86-G$87)*10)))),1)</f>
        <v>6.9</v>
      </c>
      <c r="H19" s="162">
        <f>ROUND(IF('Данные индикатора'!F21=0,0,IF(LOG('Данные индикатора'!F21)&gt;H$86,10,IF(LOG('Данные индикатора'!F21)&lt;H$87,0,10-(H$86-LOG('Данные индикатора'!F21))/(H$86-H$87)*10))),1)</f>
        <v>0</v>
      </c>
      <c r="I19" s="162">
        <f>ROUND(IF('Данные индикатора'!G21=0,0,IF(LOG('Данные индикатора'!G21)&gt;I$86,10,IF(LOG('Данные индикатора'!G21)&lt;I$87,0,10-(I$86-LOG('Данные индикатора'!G21))/(I$86-I$87)*10))),1)</f>
        <v>0</v>
      </c>
      <c r="J19" s="162">
        <f t="shared" si="24"/>
        <v>0</v>
      </c>
      <c r="K19" s="162" t="str">
        <f>IF('Данные индикатора'!J21="нет данных","x",ROUND(IF('Данные индикатора'!J21=0,0,IF(LOG('Данные индикатора'!J21)&gt;K$86,10,IF(LOG('Данные индикатора'!J21)&lt;K$87,0,10-(K$86-LOG('Данные индикатора'!J21))/(K$86-K$87)*10))),1))</f>
        <v>x</v>
      </c>
      <c r="L19" s="163">
        <f>'Данные индикатора'!D21/'Данные индикатора'!$BL21</f>
        <v>2.0768658706162655E-3</v>
      </c>
      <c r="M19" s="163">
        <f>'Данные индикатора'!E21/'Данные индикатора'!$BL21</f>
        <v>7.9118699833000594E-4</v>
      </c>
      <c r="N19" s="163">
        <f>IF(G19=0.1,0,'Данные индикатора'!H21/'Данные индикатора'!$BL21)</f>
        <v>2.9839606427263447E-3</v>
      </c>
      <c r="O19" s="163">
        <f>'Данные индикатора'!F21/'Данные индикатора'!$BL21</f>
        <v>0</v>
      </c>
      <c r="P19" s="163">
        <f>'Данные индикатора'!G21/'Данные индикатора'!$BL21</f>
        <v>0</v>
      </c>
      <c r="Q19" s="163" t="str">
        <f>IF('Данные индикатора'!J21="нет данных","x",'Данные индикатора'!J21/'Данные индикатора'!$BL21)</f>
        <v>x</v>
      </c>
      <c r="R19" s="162">
        <f t="shared" si="25"/>
        <v>10</v>
      </c>
      <c r="S19" s="162">
        <f t="shared" si="26"/>
        <v>7.9</v>
      </c>
      <c r="T19" s="162">
        <f t="shared" si="27"/>
        <v>9.1999999999999993</v>
      </c>
      <c r="U19" s="162">
        <f t="shared" si="28"/>
        <v>2</v>
      </c>
      <c r="V19" s="162">
        <f t="shared" si="29"/>
        <v>0</v>
      </c>
      <c r="W19" s="162">
        <f t="shared" si="30"/>
        <v>0</v>
      </c>
      <c r="X19" s="162">
        <f t="shared" si="31"/>
        <v>0</v>
      </c>
      <c r="Y19" s="162" t="str">
        <f>IF('Данные индикатора'!J21="нет данных","x",ROUND(IF(Q19&gt;Y$86,10,IF(Q19&lt;Y$87,0,10-(Y$86-Q19)/(Y$86-Y$87)*10)),1))</f>
        <v>x</v>
      </c>
      <c r="Z19" s="162">
        <f t="shared" si="32"/>
        <v>8.8000000000000007</v>
      </c>
      <c r="AA19" s="162">
        <f t="shared" si="33"/>
        <v>8</v>
      </c>
      <c r="AB19" s="162">
        <f t="shared" si="34"/>
        <v>0</v>
      </c>
      <c r="AC19" s="162">
        <f t="shared" si="35"/>
        <v>0</v>
      </c>
      <c r="AD19" s="162">
        <f t="shared" si="36"/>
        <v>0</v>
      </c>
      <c r="AE19" s="162" t="str">
        <f t="shared" si="37"/>
        <v>x</v>
      </c>
      <c r="AF19" s="164">
        <f t="shared" si="38"/>
        <v>8.6</v>
      </c>
      <c r="AG19" s="164">
        <f t="shared" si="39"/>
        <v>4.9000000000000004</v>
      </c>
      <c r="AH19" s="164">
        <f t="shared" si="40"/>
        <v>0</v>
      </c>
      <c r="AI19" s="162">
        <f>IF('Данные индикатора'!I21="нет данных","x",IF('Данные индикатора'!BJ21&lt;1000,"x",ROUND((IF('Данные индикатора'!I21&gt;AI$86,10,IF('Данные индикатора'!I21&lt;AI$87,0,10-(AI$86-'Данные индикатора'!I21)/(AI$86-AI$87)*10))),1)))</f>
        <v>0</v>
      </c>
      <c r="AJ19" s="164">
        <f t="shared" si="41"/>
        <v>0</v>
      </c>
      <c r="AK19" s="165">
        <f t="shared" si="42"/>
        <v>4.5</v>
      </c>
      <c r="AL19" s="162">
        <f>ROUND(IF('Данные индикатора'!N21=0,0,IF('Данные индикатора'!N21&gt;AL$86,10,IF('Данные индикатора'!N21&lt;AL$87,0,10-(AL$86-'Данные индикатора'!N21)/(AL$86-AL$87)*10))),1)</f>
        <v>9.5</v>
      </c>
      <c r="AM19" s="162">
        <f>ROUND(IF('Данные индикатора'!O21=0,0,IF(LOG('Данные индикатора'!O21)&gt;LOG(AM$86),10,IF(LOG('Данные индикатора'!O21)&lt;LOG(AM$87),0,10-(LOG(AM$86)-LOG('Данные индикатора'!O21))/(LOG(AM$86)-LOG(AM$87))*10))),1)</f>
        <v>8.6999999999999993</v>
      </c>
      <c r="AN19" s="164">
        <f t="shared" si="43"/>
        <v>9.1</v>
      </c>
      <c r="AO19" s="162">
        <f>'Данные индикатора'!K21</f>
        <v>10</v>
      </c>
      <c r="AP19" s="162">
        <f>'Данные индикатора'!L21</f>
        <v>0</v>
      </c>
      <c r="AQ19" s="164">
        <f t="shared" si="44"/>
        <v>7.6</v>
      </c>
      <c r="AR19" s="165">
        <f t="shared" si="45"/>
        <v>8.5</v>
      </c>
      <c r="AS19" s="14"/>
      <c r="AT19" s="29"/>
    </row>
    <row r="20" spans="1:46" s="3" customFormat="1" ht="15.75" x14ac:dyDescent="0.25">
      <c r="A20" s="159" t="s">
        <v>249</v>
      </c>
      <c r="B20" s="175" t="s">
        <v>256</v>
      </c>
      <c r="C20" s="176" t="s">
        <v>64</v>
      </c>
      <c r="D20" s="162">
        <f>ROUND(IF('Данные индикатора'!D22=0,0.1,IF(LOG('Данные индикатора'!D22)&gt;D$86,10,IF(LOG('Данные индикатора'!D22)&lt;D$87,0,10-(D$86-LOG('Данные индикатора'!D22))/(D$86-D$87)*10))),1)</f>
        <v>6</v>
      </c>
      <c r="E20" s="162">
        <f>ROUND(IF('Данные индикатора'!E22=0,0.1,IF(LOG('Данные индикатора'!E22)&gt;E$86,10,IF(LOG('Данные индикатора'!E22)&lt;E$87,0,10-(E$86-LOG('Данные индикатора'!E22))/(E$86-E$87)*10))),1)</f>
        <v>7.8</v>
      </c>
      <c r="F20" s="162">
        <f t="shared" si="23"/>
        <v>7</v>
      </c>
      <c r="G20" s="162">
        <f>ROUND(IF('Данные индикатора'!H22="No data",0.1,IF('Данные индикатора'!H22=0,0,IF(LOG('Данные индикатора'!H22)&gt;G$86,10,IF(LOG('Данные индикатора'!H22)&lt;G$87,0,10-(G$86-LOG('Данные индикатора'!H22))/(G$86-G$87)*10)))),1)</f>
        <v>2.8</v>
      </c>
      <c r="H20" s="162">
        <f>ROUND(IF('Данные индикатора'!F22=0,0,IF(LOG('Данные индикатора'!F22)&gt;H$86,10,IF(LOG('Данные индикатора'!F22)&lt;H$87,0,10-(H$86-LOG('Данные индикатора'!F22))/(H$86-H$87)*10))),1)</f>
        <v>0</v>
      </c>
      <c r="I20" s="162">
        <f>ROUND(IF('Данные индикатора'!G22=0,0,IF(LOG('Данные индикатора'!G22)&gt;I$86,10,IF(LOG('Данные индикатора'!G22)&lt;I$87,0,10-(I$86-LOG('Данные индикатора'!G22))/(I$86-I$87)*10))),1)</f>
        <v>0</v>
      </c>
      <c r="J20" s="162">
        <f t="shared" si="24"/>
        <v>0</v>
      </c>
      <c r="K20" s="162" t="str">
        <f>IF('Данные индикатора'!J22="нет данных","x",ROUND(IF('Данные индикатора'!J22=0,0,IF(LOG('Данные индикатора'!J22)&gt;K$86,10,IF(LOG('Данные индикатора'!J22)&lt;K$87,0,10-(K$86-LOG('Данные индикатора'!J22))/(K$86-K$87)*10))),1))</f>
        <v>x</v>
      </c>
      <c r="L20" s="163">
        <f>'Данные индикатора'!D22/'Данные индикатора'!$BL22</f>
        <v>2.095808426900866E-3</v>
      </c>
      <c r="M20" s="163">
        <f>'Данные индикатора'!E22/'Данные индикатора'!$BL22</f>
        <v>1.6993919492545009E-3</v>
      </c>
      <c r="N20" s="163">
        <f>IF(G20=0.1,0,'Данные индикатора'!H22/'Данные индикатора'!$BL22)</f>
        <v>3.1843290827330992E-4</v>
      </c>
      <c r="O20" s="163">
        <f>'Данные индикатора'!F22/'Данные индикатора'!$BL22</f>
        <v>0</v>
      </c>
      <c r="P20" s="163">
        <f>'Данные индикатора'!G22/'Данные индикатора'!$BL22</f>
        <v>0</v>
      </c>
      <c r="Q20" s="163" t="str">
        <f>IF('Данные индикатора'!J22="нет данных","x",'Данные индикатора'!J22/'Данные индикатора'!$BL22)</f>
        <v>x</v>
      </c>
      <c r="R20" s="162">
        <f t="shared" si="25"/>
        <v>10</v>
      </c>
      <c r="S20" s="162">
        <f t="shared" si="26"/>
        <v>10</v>
      </c>
      <c r="T20" s="162">
        <f t="shared" si="27"/>
        <v>10</v>
      </c>
      <c r="U20" s="162">
        <f t="shared" si="28"/>
        <v>0.2</v>
      </c>
      <c r="V20" s="162">
        <f t="shared" si="29"/>
        <v>0</v>
      </c>
      <c r="W20" s="162">
        <f t="shared" si="30"/>
        <v>0</v>
      </c>
      <c r="X20" s="162">
        <f t="shared" si="31"/>
        <v>0</v>
      </c>
      <c r="Y20" s="162" t="str">
        <f>IF('Данные индикатора'!J22="нет данных","x",ROUND(IF(Q20&gt;Y$86,10,IF(Q20&lt;Y$87,0,10-(Y$86-Q20)/(Y$86-Y$87)*10)),1))</f>
        <v>x</v>
      </c>
      <c r="Z20" s="162">
        <f t="shared" si="32"/>
        <v>8</v>
      </c>
      <c r="AA20" s="162">
        <f t="shared" si="33"/>
        <v>8.9</v>
      </c>
      <c r="AB20" s="162">
        <f t="shared" si="34"/>
        <v>0</v>
      </c>
      <c r="AC20" s="162">
        <f t="shared" si="35"/>
        <v>0</v>
      </c>
      <c r="AD20" s="162">
        <f t="shared" si="36"/>
        <v>0</v>
      </c>
      <c r="AE20" s="162" t="str">
        <f t="shared" si="37"/>
        <v>x</v>
      </c>
      <c r="AF20" s="164">
        <f t="shared" si="38"/>
        <v>9</v>
      </c>
      <c r="AG20" s="164">
        <f t="shared" si="39"/>
        <v>1.6</v>
      </c>
      <c r="AH20" s="164">
        <f t="shared" si="40"/>
        <v>0</v>
      </c>
      <c r="AI20" s="162">
        <f>IF('Данные индикатора'!I22="нет данных","x",IF('Данные индикатора'!BJ22&lt;1000,"x",ROUND((IF('Данные индикатора'!I22&gt;AI$86,10,IF('Данные индикатора'!I22&lt;AI$87,0,10-(AI$86-'Данные индикатора'!I22)/(AI$86-AI$87)*10))),1)))</f>
        <v>3</v>
      </c>
      <c r="AJ20" s="164">
        <f t="shared" si="41"/>
        <v>3</v>
      </c>
      <c r="AK20" s="165">
        <f t="shared" si="42"/>
        <v>4.5999999999999996</v>
      </c>
      <c r="AL20" s="162">
        <f>ROUND(IF('Данные индикатора'!N22=0,0,IF('Данные индикатора'!N22&gt;AL$86,10,IF('Данные индикатора'!N22&lt;AL$87,0,10-(AL$86-'Данные индикатора'!N22)/(AL$86-AL$87)*10))),1)</f>
        <v>9.5</v>
      </c>
      <c r="AM20" s="162">
        <f>ROUND(IF('Данные индикатора'!O22=0,0,IF(LOG('Данные индикатора'!O22)&gt;LOG(AM$86),10,IF(LOG('Данные индикатора'!O22)&lt;LOG(AM$87),0,10-(LOG(AM$86)-LOG('Данные индикатора'!O22))/(LOG(AM$86)-LOG(AM$87))*10))),1)</f>
        <v>8.6999999999999993</v>
      </c>
      <c r="AN20" s="164">
        <f t="shared" si="43"/>
        <v>9.1</v>
      </c>
      <c r="AO20" s="162">
        <f>'Данные индикатора'!K22</f>
        <v>10</v>
      </c>
      <c r="AP20" s="162">
        <f>'Данные индикатора'!L22</f>
        <v>0</v>
      </c>
      <c r="AQ20" s="164">
        <f t="shared" si="44"/>
        <v>7.6</v>
      </c>
      <c r="AR20" s="165">
        <f t="shared" si="45"/>
        <v>8.5</v>
      </c>
      <c r="AS20" s="14"/>
      <c r="AT20" s="29"/>
    </row>
    <row r="21" spans="1:46" s="3" customFormat="1" ht="15.75" x14ac:dyDescent="0.25">
      <c r="A21" s="159" t="s">
        <v>249</v>
      </c>
      <c r="B21" s="175" t="s">
        <v>257</v>
      </c>
      <c r="C21" s="176" t="s">
        <v>65</v>
      </c>
      <c r="D21" s="162">
        <f>ROUND(IF('Данные индикатора'!D23=0,0.1,IF(LOG('Данные индикатора'!D23)&gt;D$86,10,IF(LOG('Данные индикатора'!D23)&lt;D$87,0,10-(D$86-LOG('Данные индикатора'!D23))/(D$86-D$87)*10))),1)</f>
        <v>6.5</v>
      </c>
      <c r="E21" s="162">
        <f>ROUND(IF('Данные индикатора'!E23=0,0.1,IF(LOG('Данные индикатора'!E23)&gt;E$86,10,IF(LOG('Данные индикатора'!E23)&lt;E$87,0,10-(E$86-LOG('Данные индикатора'!E23))/(E$86-E$87)*10))),1)</f>
        <v>5.5</v>
      </c>
      <c r="F21" s="162">
        <f t="shared" si="23"/>
        <v>6</v>
      </c>
      <c r="G21" s="162">
        <f>ROUND(IF('Данные индикатора'!H23="No data",0.1,IF('Данные индикатора'!H23=0,0,IF(LOG('Данные индикатора'!H23)&gt;G$86,10,IF(LOG('Данные индикатора'!H23)&lt;G$87,0,10-(G$86-LOG('Данные индикатора'!H23))/(G$86-G$87)*10)))),1)</f>
        <v>6.5</v>
      </c>
      <c r="H21" s="162">
        <f>ROUND(IF('Данные индикатора'!F23=0,0,IF(LOG('Данные индикатора'!F23)&gt;H$86,10,IF(LOG('Данные индикатора'!F23)&lt;H$87,0,10-(H$86-LOG('Данные индикатора'!F23))/(H$86-H$87)*10))),1)</f>
        <v>0</v>
      </c>
      <c r="I21" s="162">
        <f>ROUND(IF('Данные индикатора'!G23=0,0,IF(LOG('Данные индикатора'!G23)&gt;I$86,10,IF(LOG('Данные индикатора'!G23)&lt;I$87,0,10-(I$86-LOG('Данные индикатора'!G23))/(I$86-I$87)*10))),1)</f>
        <v>0</v>
      </c>
      <c r="J21" s="162">
        <f t="shared" si="24"/>
        <v>0</v>
      </c>
      <c r="K21" s="162" t="str">
        <f>IF('Данные индикатора'!J23="нет данных","x",ROUND(IF('Данные индикатора'!J23=0,0,IF(LOG('Данные индикатора'!J23)&gt;K$86,10,IF(LOG('Данные индикатора'!J23)&lt;K$87,0,10-(K$86-LOG('Данные индикатора'!J23))/(K$86-K$87)*10))),1))</f>
        <v>x</v>
      </c>
      <c r="L21" s="163">
        <f>'Данные индикатора'!D23/'Данные индикатора'!$BL23</f>
        <v>2.0871372287275558E-3</v>
      </c>
      <c r="M21" s="163">
        <f>'Данные индикатора'!E23/'Данные индикатора'!$BL23</f>
        <v>2.0420227721338997E-4</v>
      </c>
      <c r="N21" s="163">
        <f>IF(G21=0.1,0,'Данные индикатора'!H23/'Данные индикатора'!$BL23)</f>
        <v>4.5945512373012747E-3</v>
      </c>
      <c r="O21" s="163">
        <f>'Данные индикатора'!F23/'Данные индикатора'!$BL23</f>
        <v>0</v>
      </c>
      <c r="P21" s="163">
        <f>'Данные индикатора'!G23/'Данные индикатора'!$BL23</f>
        <v>0</v>
      </c>
      <c r="Q21" s="163" t="str">
        <f>IF('Данные индикатора'!J23="нет данных","x",'Данные индикатора'!J23/'Данные индикатора'!$BL23)</f>
        <v>x</v>
      </c>
      <c r="R21" s="162">
        <f t="shared" si="25"/>
        <v>10</v>
      </c>
      <c r="S21" s="162">
        <f t="shared" si="26"/>
        <v>2</v>
      </c>
      <c r="T21" s="162">
        <f t="shared" si="27"/>
        <v>7.9</v>
      </c>
      <c r="U21" s="162">
        <f t="shared" si="28"/>
        <v>3.1</v>
      </c>
      <c r="V21" s="162">
        <f t="shared" si="29"/>
        <v>0</v>
      </c>
      <c r="W21" s="162">
        <f t="shared" si="30"/>
        <v>0</v>
      </c>
      <c r="X21" s="162">
        <f t="shared" si="31"/>
        <v>0</v>
      </c>
      <c r="Y21" s="162" t="str">
        <f>IF('Данные индикатора'!J23="нет данных","x",ROUND(IF(Q21&gt;Y$86,10,IF(Q21&lt;Y$87,0,10-(Y$86-Q21)/(Y$86-Y$87)*10)),1))</f>
        <v>x</v>
      </c>
      <c r="Z21" s="162">
        <f t="shared" si="32"/>
        <v>8.3000000000000007</v>
      </c>
      <c r="AA21" s="162">
        <f t="shared" si="33"/>
        <v>3.8</v>
      </c>
      <c r="AB21" s="162">
        <f t="shared" si="34"/>
        <v>0</v>
      </c>
      <c r="AC21" s="162">
        <f t="shared" si="35"/>
        <v>0</v>
      </c>
      <c r="AD21" s="162">
        <f t="shared" si="36"/>
        <v>0</v>
      </c>
      <c r="AE21" s="162" t="str">
        <f t="shared" si="37"/>
        <v>x</v>
      </c>
      <c r="AF21" s="164">
        <f t="shared" si="38"/>
        <v>7.1</v>
      </c>
      <c r="AG21" s="164">
        <f t="shared" si="39"/>
        <v>5</v>
      </c>
      <c r="AH21" s="164">
        <f t="shared" si="40"/>
        <v>0</v>
      </c>
      <c r="AI21" s="162">
        <f>IF('Данные индикатора'!I23="нет данных","x",IF('Данные индикатора'!BJ23&lt;1000,"x",ROUND((IF('Данные индикатора'!I23&gt;AI$86,10,IF('Данные индикатора'!I23&lt;AI$87,0,10-(AI$86-'Данные индикатора'!I23)/(AI$86-AI$87)*10))),1)))</f>
        <v>1</v>
      </c>
      <c r="AJ21" s="164">
        <f t="shared" si="41"/>
        <v>1</v>
      </c>
      <c r="AK21" s="165">
        <f t="shared" si="42"/>
        <v>3.9</v>
      </c>
      <c r="AL21" s="162">
        <f>ROUND(IF('Данные индикатора'!N23=0,0,IF('Данные индикатора'!N23&gt;AL$86,10,IF('Данные индикатора'!N23&lt;AL$87,0,10-(AL$86-'Данные индикатора'!N23)/(AL$86-AL$87)*10))),1)</f>
        <v>9.5</v>
      </c>
      <c r="AM21" s="162">
        <f>ROUND(IF('Данные индикатора'!O23=0,0,IF(LOG('Данные индикатора'!O23)&gt;LOG(AM$86),10,IF(LOG('Данные индикатора'!O23)&lt;LOG(AM$87),0,10-(LOG(AM$86)-LOG('Данные индикатора'!O23))/(LOG(AM$86)-LOG(AM$87))*10))),1)</f>
        <v>8.6999999999999993</v>
      </c>
      <c r="AN21" s="164">
        <f t="shared" si="43"/>
        <v>9.1</v>
      </c>
      <c r="AO21" s="162">
        <f>'Данные индикатора'!K23</f>
        <v>10</v>
      </c>
      <c r="AP21" s="162">
        <f>'Данные индикатора'!L23</f>
        <v>0</v>
      </c>
      <c r="AQ21" s="164">
        <f t="shared" si="44"/>
        <v>7.6</v>
      </c>
      <c r="AR21" s="165">
        <f t="shared" si="45"/>
        <v>8.5</v>
      </c>
      <c r="AS21" s="14"/>
      <c r="AT21" s="29"/>
    </row>
    <row r="22" spans="1:46" s="3" customFormat="1" ht="15.75" x14ac:dyDescent="0.25">
      <c r="A22" s="159" t="s">
        <v>249</v>
      </c>
      <c r="B22" s="175" t="s">
        <v>258</v>
      </c>
      <c r="C22" s="176" t="s">
        <v>66</v>
      </c>
      <c r="D22" s="162">
        <f>ROUND(IF('Данные индикатора'!D24=0,0.1,IF(LOG('Данные индикатора'!D24)&gt;D$86,10,IF(LOG('Данные индикатора'!D24)&lt;D$87,0,10-(D$86-LOG('Данные индикатора'!D24))/(D$86-D$87)*10))),1)</f>
        <v>7</v>
      </c>
      <c r="E22" s="162">
        <f>ROUND(IF('Данные индикатора'!E24=0,0.1,IF(LOG('Данные индикатора'!E24)&gt;E$86,10,IF(LOG('Данные индикатора'!E24)&lt;E$87,0,10-(E$86-LOG('Данные индикатора'!E24))/(E$86-E$87)*10))),1)</f>
        <v>8.1999999999999993</v>
      </c>
      <c r="F22" s="162">
        <f t="shared" si="23"/>
        <v>7.7</v>
      </c>
      <c r="G22" s="162">
        <f>ROUND(IF('Данные индикатора'!H24="No data",0.1,IF('Данные индикатора'!H24=0,0,IF(LOG('Данные индикатора'!H24)&gt;G$86,10,IF(LOG('Данные индикатора'!H24)&lt;G$87,0,10-(G$86-LOG('Данные индикатора'!H24))/(G$86-G$87)*10)))),1)</f>
        <v>5.2</v>
      </c>
      <c r="H22" s="162">
        <f>ROUND(IF('Данные индикатора'!F24=0,0,IF(LOG('Данные индикатора'!F24)&gt;H$86,10,IF(LOG('Данные индикатора'!F24)&lt;H$87,0,10-(H$86-LOG('Данные индикатора'!F24))/(H$86-H$87)*10))),1)</f>
        <v>5.4</v>
      </c>
      <c r="I22" s="162">
        <f>ROUND(IF('Данные индикатора'!G24=0,0,IF(LOG('Данные индикатора'!G24)&gt;I$86,10,IF(LOG('Данные индикатора'!G24)&lt;I$87,0,10-(I$86-LOG('Данные индикатора'!G24))/(I$86-I$87)*10))),1)</f>
        <v>6.3</v>
      </c>
      <c r="J22" s="162">
        <f t="shared" si="24"/>
        <v>5.9</v>
      </c>
      <c r="K22" s="162" t="str">
        <f>IF('Данные индикатора'!J24="нет данных","x",ROUND(IF('Данные индикатора'!J24=0,0,IF(LOG('Данные индикатора'!J24)&gt;K$86,10,IF(LOG('Данные индикатора'!J24)&lt;K$87,0,10-(K$86-LOG('Данные индикатора'!J24))/(K$86-K$87)*10))),1))</f>
        <v>x</v>
      </c>
      <c r="L22" s="163">
        <f>'Данные индикатора'!D24/'Данные индикатора'!$BL24</f>
        <v>2.0997606528601023E-3</v>
      </c>
      <c r="M22" s="163">
        <f>'Данные индикатора'!E24/'Данные индикатора'!$BL24</f>
        <v>1.2727322825119016E-3</v>
      </c>
      <c r="N22" s="163">
        <f>IF(G22=0.1,0,'Данные индикатора'!H24/'Данные индикатора'!$BL24)</f>
        <v>1.1001306165225619E-3</v>
      </c>
      <c r="O22" s="163">
        <f>'Данные индикатора'!F24/'Данные индикатора'!$BL24</f>
        <v>8.0721930758536958E-4</v>
      </c>
      <c r="P22" s="163">
        <f>'Данные индикатора'!G24/'Данные индикатора'!$BL24</f>
        <v>5.2659091844526153E-4</v>
      </c>
      <c r="Q22" s="163" t="str">
        <f>IF('Данные индикатора'!J24="нет данных","x",'Данные индикатора'!J24/'Данные индикатора'!$BL24)</f>
        <v>x</v>
      </c>
      <c r="R22" s="162">
        <f t="shared" si="25"/>
        <v>10</v>
      </c>
      <c r="S22" s="162">
        <f t="shared" si="26"/>
        <v>10</v>
      </c>
      <c r="T22" s="162">
        <f t="shared" si="27"/>
        <v>10</v>
      </c>
      <c r="U22" s="162">
        <f t="shared" si="28"/>
        <v>0.7</v>
      </c>
      <c r="V22" s="162">
        <f t="shared" si="29"/>
        <v>2.7</v>
      </c>
      <c r="W22" s="162">
        <f t="shared" si="30"/>
        <v>10</v>
      </c>
      <c r="X22" s="162">
        <f t="shared" si="31"/>
        <v>8.1</v>
      </c>
      <c r="Y22" s="162" t="str">
        <f>IF('Данные индикатора'!J24="нет данных","x",ROUND(IF(Q22&gt;Y$86,10,IF(Q22&lt;Y$87,0,10-(Y$86-Q22)/(Y$86-Y$87)*10)),1))</f>
        <v>x</v>
      </c>
      <c r="Z22" s="162">
        <f t="shared" si="32"/>
        <v>8.5</v>
      </c>
      <c r="AA22" s="162">
        <f t="shared" si="33"/>
        <v>9.1</v>
      </c>
      <c r="AB22" s="162">
        <f t="shared" si="34"/>
        <v>4.0999999999999996</v>
      </c>
      <c r="AC22" s="162">
        <f t="shared" si="35"/>
        <v>8.1999999999999993</v>
      </c>
      <c r="AD22" s="162">
        <f t="shared" si="36"/>
        <v>6.6</v>
      </c>
      <c r="AE22" s="162" t="str">
        <f t="shared" si="37"/>
        <v>x</v>
      </c>
      <c r="AF22" s="164">
        <f t="shared" si="38"/>
        <v>9.1999999999999993</v>
      </c>
      <c r="AG22" s="164">
        <f t="shared" si="39"/>
        <v>3.3</v>
      </c>
      <c r="AH22" s="164">
        <f t="shared" si="40"/>
        <v>7.1</v>
      </c>
      <c r="AI22" s="162">
        <f>IF('Данные индикатора'!I24="нет данных","x",IF('Данные индикатора'!BJ24&lt;1000,"x",ROUND((IF('Данные индикатора'!I24&gt;AI$86,10,IF('Данные индикатора'!I24&lt;AI$87,0,10-(AI$86-'Данные индикатора'!I24)/(AI$86-AI$87)*10))),1)))</f>
        <v>3</v>
      </c>
      <c r="AJ22" s="164">
        <f t="shared" si="41"/>
        <v>3</v>
      </c>
      <c r="AK22" s="165">
        <f t="shared" si="42"/>
        <v>6.4</v>
      </c>
      <c r="AL22" s="162">
        <f>ROUND(IF('Данные индикатора'!N24=0,0,IF('Данные индикатора'!N24&gt;AL$86,10,IF('Данные индикатора'!N24&lt;AL$87,0,10-(AL$86-'Данные индикатора'!N24)/(AL$86-AL$87)*10))),1)</f>
        <v>9.5</v>
      </c>
      <c r="AM22" s="162">
        <f>ROUND(IF('Данные индикатора'!O24=0,0,IF(LOG('Данные индикатора'!O24)&gt;LOG(AM$86),10,IF(LOG('Данные индикатора'!O24)&lt;LOG(AM$87),0,10-(LOG(AM$86)-LOG('Данные индикатора'!O24))/(LOG(AM$86)-LOG(AM$87))*10))),1)</f>
        <v>8.6999999999999993</v>
      </c>
      <c r="AN22" s="164">
        <f t="shared" si="43"/>
        <v>9.1</v>
      </c>
      <c r="AO22" s="162">
        <f>'Данные индикатора'!K24</f>
        <v>10</v>
      </c>
      <c r="AP22" s="162">
        <f>'Данные индикатора'!L24</f>
        <v>0</v>
      </c>
      <c r="AQ22" s="164">
        <f t="shared" si="44"/>
        <v>7.6</v>
      </c>
      <c r="AR22" s="165">
        <f t="shared" si="45"/>
        <v>8.5</v>
      </c>
      <c r="AS22" s="14"/>
      <c r="AT22" s="29"/>
    </row>
    <row r="23" spans="1:46" s="3" customFormat="1" ht="15.75" x14ac:dyDescent="0.25">
      <c r="A23" s="178" t="s">
        <v>249</v>
      </c>
      <c r="B23" s="179" t="s">
        <v>259</v>
      </c>
      <c r="C23" s="180" t="s">
        <v>67</v>
      </c>
      <c r="D23" s="162">
        <f>ROUND(IF('Данные индикатора'!D25=0,0.1,IF(LOG('Данные индикатора'!D25)&gt;D$86,10,IF(LOG('Данные индикатора'!D25)&lt;D$87,0,10-(D$86-LOG('Данные индикатора'!D25))/(D$86-D$87)*10))),1)</f>
        <v>7.1</v>
      </c>
      <c r="E23" s="162">
        <f>ROUND(IF('Данные индикатора'!E25=0,0.1,IF(LOG('Данные индикатора'!E25)&gt;E$86,10,IF(LOG('Данные индикатора'!E25)&lt;E$87,0,10-(E$86-LOG('Данные индикатора'!E25))/(E$86-E$87)*10))),1)</f>
        <v>4.8</v>
      </c>
      <c r="F23" s="162">
        <f t="shared" si="23"/>
        <v>6.1</v>
      </c>
      <c r="G23" s="162">
        <f>ROUND(IF('Данные индикатора'!H25="No data",0.1,IF('Данные индикатора'!H25=0,0,IF(LOG('Данные индикатора'!H25)&gt;G$86,10,IF(LOG('Данные индикатора'!H25)&lt;G$87,0,10-(G$86-LOG('Данные индикатора'!H25))/(G$86-G$87)*10)))),1)</f>
        <v>6.4</v>
      </c>
      <c r="H23" s="162">
        <f>ROUND(IF('Данные индикатора'!F25=0,0,IF(LOG('Данные индикатора'!F25)&gt;H$86,10,IF(LOG('Данные индикатора'!F25)&lt;H$87,0,10-(H$86-LOG('Данные индикатора'!F25))/(H$86-H$87)*10))),1)</f>
        <v>0</v>
      </c>
      <c r="I23" s="162">
        <f>ROUND(IF('Данные индикатора'!G25=0,0,IF(LOG('Данные индикатора'!G25)&gt;I$86,10,IF(LOG('Данные индикатора'!G25)&lt;I$87,0,10-(I$86-LOG('Данные индикатора'!G25))/(I$86-I$87)*10))),1)</f>
        <v>0</v>
      </c>
      <c r="J23" s="162">
        <f t="shared" si="24"/>
        <v>0</v>
      </c>
      <c r="K23" s="162" t="str">
        <f>IF('Данные индикатора'!J25="нет данных","x",ROUND(IF('Данные индикатора'!J25=0,0,IF(LOG('Данные индикатора'!J25)&gt;K$86,10,IF(LOG('Данные индикатора'!J25)&lt;K$87,0,10-(K$86-LOG('Данные индикатора'!J25))/(K$86-K$87)*10))),1))</f>
        <v>x</v>
      </c>
      <c r="L23" s="163">
        <f>'Данные индикатора'!D25/'Данные индикатора'!$BL25</f>
        <v>2.0990844693111448E-3</v>
      </c>
      <c r="M23" s="163">
        <f>'Данные индикатора'!E25/'Данные индикатора'!$BL25</f>
        <v>7.4911564704040854E-5</v>
      </c>
      <c r="N23" s="163">
        <f>IF(G23=0.1,0,'Данные индикатора'!H25/'Данные индикатора'!$BL25)</f>
        <v>2.790455785225522E-3</v>
      </c>
      <c r="O23" s="163">
        <f>'Данные индикатора'!F25/'Данные индикатора'!$BL25</f>
        <v>0</v>
      </c>
      <c r="P23" s="163">
        <f>'Данные индикатора'!G25/'Данные индикатора'!$BL25</f>
        <v>0</v>
      </c>
      <c r="Q23" s="163" t="str">
        <f>IF('Данные индикатора'!J25="нет данных","x",'Данные индикатора'!J25/'Данные индикатора'!$BL25)</f>
        <v>x</v>
      </c>
      <c r="R23" s="162">
        <f t="shared" si="25"/>
        <v>10</v>
      </c>
      <c r="S23" s="162">
        <f t="shared" si="26"/>
        <v>0.7</v>
      </c>
      <c r="T23" s="162">
        <f t="shared" si="27"/>
        <v>7.7</v>
      </c>
      <c r="U23" s="162">
        <f t="shared" si="28"/>
        <v>1.9</v>
      </c>
      <c r="V23" s="162">
        <f t="shared" si="29"/>
        <v>0</v>
      </c>
      <c r="W23" s="162">
        <f t="shared" si="30"/>
        <v>0</v>
      </c>
      <c r="X23" s="162">
        <f t="shared" si="31"/>
        <v>0</v>
      </c>
      <c r="Y23" s="162" t="str">
        <f>IF('Данные индикатора'!J25="нет данных","x",ROUND(IF(Q23&gt;Y$86,10,IF(Q23&lt;Y$87,0,10-(Y$86-Q23)/(Y$86-Y$87)*10)),1))</f>
        <v>x</v>
      </c>
      <c r="Z23" s="162">
        <f t="shared" si="32"/>
        <v>8.6</v>
      </c>
      <c r="AA23" s="162">
        <f t="shared" si="33"/>
        <v>2.8</v>
      </c>
      <c r="AB23" s="162">
        <f t="shared" si="34"/>
        <v>0</v>
      </c>
      <c r="AC23" s="162">
        <f t="shared" si="35"/>
        <v>0</v>
      </c>
      <c r="AD23" s="162">
        <f t="shared" si="36"/>
        <v>0</v>
      </c>
      <c r="AE23" s="162" t="str">
        <f t="shared" si="37"/>
        <v>x</v>
      </c>
      <c r="AF23" s="164">
        <f t="shared" si="38"/>
        <v>7</v>
      </c>
      <c r="AG23" s="164">
        <f t="shared" si="39"/>
        <v>4.5</v>
      </c>
      <c r="AH23" s="164">
        <f t="shared" si="40"/>
        <v>0</v>
      </c>
      <c r="AI23" s="162">
        <f>IF('Данные индикатора'!I25="нет данных","x",IF('Данные индикатора'!BJ25&lt;1000,"x",ROUND((IF('Данные индикатора'!I25&gt;AI$86,10,IF('Данные индикатора'!I25&lt;AI$87,0,10-(AI$86-'Данные индикатора'!I25)/(AI$86-AI$87)*10))),1)))</f>
        <v>3</v>
      </c>
      <c r="AJ23" s="164">
        <f t="shared" si="41"/>
        <v>3</v>
      </c>
      <c r="AK23" s="165">
        <f t="shared" si="42"/>
        <v>4.0999999999999996</v>
      </c>
      <c r="AL23" s="162">
        <f>ROUND(IF('Данные индикатора'!N25=0,0,IF('Данные индикатора'!N25&gt;AL$86,10,IF('Данные индикатора'!N25&lt;AL$87,0,10-(AL$86-'Данные индикатора'!N25)/(AL$86-AL$87)*10))),1)</f>
        <v>9.5</v>
      </c>
      <c r="AM23" s="162">
        <f>ROUND(IF('Данные индикатора'!O25=0,0,IF(LOG('Данные индикатора'!O25)&gt;LOG(AM$86),10,IF(LOG('Данные индикатора'!O25)&lt;LOG(AM$87),0,10-(LOG(AM$86)-LOG('Данные индикатора'!O25))/(LOG(AM$86)-LOG(AM$87))*10))),1)</f>
        <v>8.6999999999999993</v>
      </c>
      <c r="AN23" s="164">
        <f t="shared" si="43"/>
        <v>9.1</v>
      </c>
      <c r="AO23" s="162">
        <f>'Данные индикатора'!K25</f>
        <v>10</v>
      </c>
      <c r="AP23" s="162">
        <f>'Данные индикатора'!L25</f>
        <v>10</v>
      </c>
      <c r="AQ23" s="164">
        <f t="shared" si="44"/>
        <v>10</v>
      </c>
      <c r="AR23" s="165">
        <f t="shared" si="45"/>
        <v>10</v>
      </c>
      <c r="AS23" s="14"/>
      <c r="AT23" s="29"/>
    </row>
    <row r="24" spans="1:46" s="3" customFormat="1" ht="15.75" x14ac:dyDescent="0.25">
      <c r="A24" s="159" t="s">
        <v>327</v>
      </c>
      <c r="B24" s="160" t="s">
        <v>260</v>
      </c>
      <c r="C24" s="181" t="s">
        <v>69</v>
      </c>
      <c r="D24" s="171">
        <f>ROUND(IF('Данные индикатора'!D26=0,0.1,IF(LOG('Данные индикатора'!D26)&gt;D$86,10,IF(LOG('Данные индикатора'!D26)&lt;D$87,0,10-(D$86-LOG('Данные индикатора'!D26))/(D$86-D$87)*10))),1)</f>
        <v>6.1</v>
      </c>
      <c r="E24" s="171">
        <f>ROUND(IF('Данные индикатора'!E26=0,0.1,IF(LOG('Данные индикатора'!E26)&gt;E$86,10,IF(LOG('Данные индикатора'!E26)&lt;E$87,0,10-(E$86-LOG('Данные индикатора'!E26))/(E$86-E$87)*10))),1)</f>
        <v>0.1</v>
      </c>
      <c r="F24" s="171">
        <f t="shared" si="23"/>
        <v>3.7</v>
      </c>
      <c r="G24" s="171">
        <f>ROUND(IF('Данные индикатора'!H26="No data",0.1,IF('Данные индикатора'!H26=0,0,IF(LOG('Данные индикатора'!H26)&gt;G$86,10,IF(LOG('Данные индикатора'!H26)&lt;G$87,0,10-(G$86-LOG('Данные индикатора'!H26))/(G$86-G$87)*10)))),1)</f>
        <v>6.5</v>
      </c>
      <c r="H24" s="171">
        <f>ROUND(IF('Данные индикатора'!F26=0,0,IF(LOG('Данные индикатора'!F26)&gt;H$86,10,IF(LOG('Данные индикатора'!F26)&lt;H$87,0,10-(H$86-LOG('Данные индикатора'!F26))/(H$86-H$87)*10))),1)</f>
        <v>8.4</v>
      </c>
      <c r="I24" s="171">
        <f>ROUND(IF('Данные индикатора'!G26=0,0,IF(LOG('Данные индикатора'!G26)&gt;I$86,10,IF(LOG('Данные индикатора'!G26)&lt;I$87,0,10-(I$86-LOG('Данные индикатора'!G26))/(I$86-I$87)*10))),1)</f>
        <v>10</v>
      </c>
      <c r="J24" s="171">
        <f t="shared" si="24"/>
        <v>9.4</v>
      </c>
      <c r="K24" s="162">
        <f>IF('Данные индикатора'!J26="нет данных","x",ROUND(IF('Данные индикатора'!J26=0,0,IF(LOG('Данные индикатора'!J26)&gt;K$86,10,IF(LOG('Данные индикатора'!J26)&lt;K$87,0,10-(K$86-LOG('Данные индикатора'!J26))/(K$86-K$87)*10))),1))</f>
        <v>0</v>
      </c>
      <c r="L24" s="172">
        <f>'Данные индикатора'!D26/'Данные индикатора'!$BL26</f>
        <v>1.9302686392774935E-3</v>
      </c>
      <c r="M24" s="172">
        <f>'Данные индикатора'!E26/'Данные индикатора'!$BL26</f>
        <v>0</v>
      </c>
      <c r="N24" s="172">
        <f>IF(G24=0.1,0,'Данные индикатора'!H26/'Данные индикатора'!$BL26)</f>
        <v>5.7343381048414934E-3</v>
      </c>
      <c r="O24" s="172">
        <f>'Данные индикатора'!F26/'Данные индикатора'!$BL26</f>
        <v>4.5139951940535147E-2</v>
      </c>
      <c r="P24" s="172">
        <f>'Данные индикатора'!G26/'Данные индикатора'!$BL26</f>
        <v>3.2661089850527132E-2</v>
      </c>
      <c r="Q24" s="163">
        <f>IF('Данные индикатора'!J26="нет данных","x",'Данные индикатора'!J26/'Данные индикатора'!$BL26)</f>
        <v>0</v>
      </c>
      <c r="R24" s="171">
        <f t="shared" si="25"/>
        <v>9.6999999999999993</v>
      </c>
      <c r="S24" s="171">
        <f t="shared" si="26"/>
        <v>0</v>
      </c>
      <c r="T24" s="171">
        <f t="shared" si="27"/>
        <v>7.2</v>
      </c>
      <c r="U24" s="171">
        <f t="shared" si="28"/>
        <v>3.8</v>
      </c>
      <c r="V24" s="171">
        <f t="shared" si="29"/>
        <v>10</v>
      </c>
      <c r="W24" s="171">
        <f t="shared" si="30"/>
        <v>10</v>
      </c>
      <c r="X24" s="171">
        <f t="shared" si="31"/>
        <v>10</v>
      </c>
      <c r="Y24" s="162">
        <f>IF('Данные индикатора'!J26="нет данных","x",ROUND(IF(Q24&gt;Y$86,10,IF(Q24&lt;Y$87,0,10-(Y$86-Q24)/(Y$86-Y$87)*10)),1))</f>
        <v>0</v>
      </c>
      <c r="Z24" s="171">
        <f t="shared" si="32"/>
        <v>7.9</v>
      </c>
      <c r="AA24" s="171">
        <f t="shared" si="33"/>
        <v>0.1</v>
      </c>
      <c r="AB24" s="171">
        <f t="shared" si="34"/>
        <v>9.1999999999999993</v>
      </c>
      <c r="AC24" s="171">
        <f t="shared" si="35"/>
        <v>10</v>
      </c>
      <c r="AD24" s="171">
        <f t="shared" si="36"/>
        <v>9.6999999999999993</v>
      </c>
      <c r="AE24" s="171">
        <f t="shared" si="37"/>
        <v>0</v>
      </c>
      <c r="AF24" s="173">
        <f t="shared" si="38"/>
        <v>5.7</v>
      </c>
      <c r="AG24" s="173">
        <f t="shared" si="39"/>
        <v>5.3</v>
      </c>
      <c r="AH24" s="173">
        <f t="shared" si="40"/>
        <v>9.6999999999999993</v>
      </c>
      <c r="AI24" s="162">
        <f>IF('Данные индикатора'!I26="нет данных","x",IF('Данные индикатора'!BJ26&lt;1000,"x",ROUND((IF('Данные индикатора'!I26&gt;AI$86,10,IF('Данные индикатора'!I26&lt;AI$87,0,10-(AI$86-'Данные индикатора'!I26)/(AI$86-AI$87)*10))),1)))</f>
        <v>0</v>
      </c>
      <c r="AJ24" s="173">
        <f t="shared" si="41"/>
        <v>0</v>
      </c>
      <c r="AK24" s="174">
        <f t="shared" si="42"/>
        <v>6.4</v>
      </c>
      <c r="AL24" s="171">
        <f>ROUND(IF('Данные индикатора'!N26=0,0,IF('Данные индикатора'!N26&gt;AL$86,10,IF('Данные индикатора'!N26&lt;AL$87,0,10-(AL$86-'Данные индикатора'!N26)/(AL$86-AL$87)*10))),1)</f>
        <v>5.8</v>
      </c>
      <c r="AM24" s="171">
        <f>ROUND(IF('Данные индикатора'!O26=0,0,IF(LOG('Данные индикатора'!O26)&gt;LOG(AM$86),10,IF(LOG('Данные индикатора'!O26)&lt;LOG(AM$87),0,10-(LOG(AM$86)-LOG('Данные индикатора'!O26))/(LOG(AM$86)-LOG(AM$87))*10))),1)</f>
        <v>6.3</v>
      </c>
      <c r="AN24" s="173">
        <f t="shared" si="43"/>
        <v>6.1</v>
      </c>
      <c r="AO24" s="171">
        <f>'Данные индикатора'!K26</f>
        <v>6</v>
      </c>
      <c r="AP24" s="171">
        <f>'Данные индикатора'!L26</f>
        <v>0</v>
      </c>
      <c r="AQ24" s="173">
        <f t="shared" si="44"/>
        <v>3.6</v>
      </c>
      <c r="AR24" s="174">
        <f t="shared" si="45"/>
        <v>5</v>
      </c>
      <c r="AS24" s="14"/>
      <c r="AT24" s="29"/>
    </row>
    <row r="25" spans="1:46" s="3" customFormat="1" ht="15.75" x14ac:dyDescent="0.25">
      <c r="A25" s="159" t="s">
        <v>327</v>
      </c>
      <c r="B25" s="160" t="s">
        <v>261</v>
      </c>
      <c r="C25" s="181" t="s">
        <v>70</v>
      </c>
      <c r="D25" s="162">
        <f>ROUND(IF('Данные индикатора'!D27=0,0.1,IF(LOG('Данные индикатора'!D27)&gt;D$86,10,IF(LOG('Данные индикатора'!D27)&lt;D$87,0,10-(D$86-LOG('Данные индикатора'!D27))/(D$86-D$87)*10))),1)</f>
        <v>4.5999999999999996</v>
      </c>
      <c r="E25" s="162">
        <f>ROUND(IF('Данные индикатора'!E27=0,0.1,IF(LOG('Данные индикатора'!E27)&gt;E$86,10,IF(LOG('Данные индикатора'!E27)&lt;E$87,0,10-(E$86-LOG('Данные индикатора'!E27))/(E$86-E$87)*10))),1)</f>
        <v>0.1</v>
      </c>
      <c r="F25" s="162">
        <f t="shared" si="23"/>
        <v>2.6</v>
      </c>
      <c r="G25" s="162">
        <f>ROUND(IF('Данные индикатора'!H27="No data",0.1,IF('Данные индикатора'!H27=0,0,IF(LOG('Данные индикатора'!H27)&gt;G$86,10,IF(LOG('Данные индикатора'!H27)&lt;G$87,0,10-(G$86-LOG('Данные индикатора'!H27))/(G$86-G$87)*10)))),1)</f>
        <v>5.3</v>
      </c>
      <c r="H25" s="162">
        <f>ROUND(IF('Данные индикатора'!F27=0,0,IF(LOG('Данные индикатора'!F27)&gt;H$86,10,IF(LOG('Данные индикатора'!F27)&lt;H$87,0,10-(H$86-LOG('Данные индикатора'!F27))/(H$86-H$87)*10))),1)</f>
        <v>3</v>
      </c>
      <c r="I25" s="162">
        <f>ROUND(IF('Данные индикатора'!G27=0,0,IF(LOG('Данные индикатора'!G27)&gt;I$86,10,IF(LOG('Данные индикатора'!G27)&lt;I$87,0,10-(I$86-LOG('Данные индикатора'!G27))/(I$86-I$87)*10))),1)</f>
        <v>2.7</v>
      </c>
      <c r="J25" s="162">
        <f t="shared" si="24"/>
        <v>2.9</v>
      </c>
      <c r="K25" s="162">
        <f>IF('Данные индикатора'!J27="нет данных","x",ROUND(IF('Данные индикатора'!J27=0,0,IF(LOG('Данные индикатора'!J27)&gt;K$86,10,IF(LOG('Данные индикатора'!J27)&lt;K$87,0,10-(K$86-LOG('Данные индикатора'!J27))/(K$86-K$87)*10))),1))</f>
        <v>0</v>
      </c>
      <c r="L25" s="163">
        <f>'Данные индикатора'!D27/'Данные индикатора'!$BL27</f>
        <v>2.0894053031376273E-3</v>
      </c>
      <c r="M25" s="163">
        <f>'Данные индикатора'!E27/'Данные индикатора'!$BL27</f>
        <v>0</v>
      </c>
      <c r="N25" s="163">
        <f>IF(G25=0.1,0,'Данные индикатора'!H27/'Данные индикатора'!$BL27)</f>
        <v>6.1129611326208692E-3</v>
      </c>
      <c r="O25" s="163">
        <f>'Данные индикатора'!F27/'Данные индикатора'!$BL27</f>
        <v>2.8970745799807441E-4</v>
      </c>
      <c r="P25" s="163">
        <f>'Данные индикатора'!G27/'Данные индикатора'!$BL27</f>
        <v>1.0534816654475433E-4</v>
      </c>
      <c r="Q25" s="163">
        <f>IF('Данные индикатора'!J27="нет данных","x",'Данные индикатора'!J27/'Данные индикатора'!$BL27)</f>
        <v>0</v>
      </c>
      <c r="R25" s="162">
        <f t="shared" si="25"/>
        <v>10</v>
      </c>
      <c r="S25" s="162">
        <f t="shared" si="26"/>
        <v>0</v>
      </c>
      <c r="T25" s="162">
        <f t="shared" si="27"/>
        <v>7.6</v>
      </c>
      <c r="U25" s="162">
        <f t="shared" si="28"/>
        <v>4.0999999999999996</v>
      </c>
      <c r="V25" s="162">
        <f t="shared" si="29"/>
        <v>1</v>
      </c>
      <c r="W25" s="162">
        <f t="shared" si="30"/>
        <v>2.1</v>
      </c>
      <c r="X25" s="162">
        <f t="shared" si="31"/>
        <v>1.6</v>
      </c>
      <c r="Y25" s="162">
        <f>IF('Данные индикатора'!J27="нет данных","x",ROUND(IF(Q25&gt;Y$86,10,IF(Q25&lt;Y$87,0,10-(Y$86-Q25)/(Y$86-Y$87)*10)),1))</f>
        <v>0</v>
      </c>
      <c r="Z25" s="162">
        <f t="shared" si="32"/>
        <v>7.3</v>
      </c>
      <c r="AA25" s="162">
        <f t="shared" si="33"/>
        <v>0.1</v>
      </c>
      <c r="AB25" s="162">
        <f t="shared" si="34"/>
        <v>2</v>
      </c>
      <c r="AC25" s="162">
        <f t="shared" si="35"/>
        <v>2.4</v>
      </c>
      <c r="AD25" s="162">
        <f t="shared" si="36"/>
        <v>2.2000000000000002</v>
      </c>
      <c r="AE25" s="162">
        <f t="shared" si="37"/>
        <v>0</v>
      </c>
      <c r="AF25" s="164">
        <f t="shared" si="38"/>
        <v>5.6</v>
      </c>
      <c r="AG25" s="164">
        <f t="shared" si="39"/>
        <v>4.7</v>
      </c>
      <c r="AH25" s="164">
        <f t="shared" si="40"/>
        <v>2.2999999999999998</v>
      </c>
      <c r="AI25" s="162">
        <f>IF('Данные индикатора'!I27="нет данных","x",IF('Данные индикатора'!BJ27&lt;1000,"x",ROUND((IF('Данные индикатора'!I27&gt;AI$86,10,IF('Данные индикатора'!I27&lt;AI$87,0,10-(AI$86-'Данные индикатора'!I27)/(AI$86-AI$87)*10))),1)))</f>
        <v>0</v>
      </c>
      <c r="AJ25" s="164">
        <f t="shared" si="41"/>
        <v>0</v>
      </c>
      <c r="AK25" s="165">
        <f t="shared" si="42"/>
        <v>3.4</v>
      </c>
      <c r="AL25" s="162">
        <f>ROUND(IF('Данные индикатора'!N27=0,0,IF('Данные индикатора'!N27&gt;AL$86,10,IF('Данные индикатора'!N27&lt;AL$87,0,10-(AL$86-'Данные индикатора'!N27)/(AL$86-AL$87)*10))),1)</f>
        <v>5.8</v>
      </c>
      <c r="AM25" s="162">
        <f>ROUND(IF('Данные индикатора'!O27=0,0,IF(LOG('Данные индикатора'!O27)&gt;LOG(AM$86),10,IF(LOG('Данные индикатора'!O27)&lt;LOG(AM$87),0,10-(LOG(AM$86)-LOG('Данные индикатора'!O27))/(LOG(AM$86)-LOG(AM$87))*10))),1)</f>
        <v>6.3</v>
      </c>
      <c r="AN25" s="164">
        <f t="shared" si="43"/>
        <v>6.1</v>
      </c>
      <c r="AO25" s="162">
        <f>'Данные индикатора'!K27</f>
        <v>6</v>
      </c>
      <c r="AP25" s="162">
        <f>'Данные индикатора'!L27</f>
        <v>0</v>
      </c>
      <c r="AQ25" s="164">
        <f t="shared" si="44"/>
        <v>3.6</v>
      </c>
      <c r="AR25" s="165">
        <f t="shared" si="45"/>
        <v>5</v>
      </c>
      <c r="AS25" s="14"/>
      <c r="AT25" s="29"/>
    </row>
    <row r="26" spans="1:46" s="3" customFormat="1" ht="15.75" x14ac:dyDescent="0.25">
      <c r="A26" s="159" t="s">
        <v>327</v>
      </c>
      <c r="B26" s="160" t="s">
        <v>262</v>
      </c>
      <c r="C26" s="181" t="s">
        <v>71</v>
      </c>
      <c r="D26" s="162">
        <f>ROUND(IF('Данные индикатора'!D28=0,0.1,IF(LOG('Данные индикатора'!D28)&gt;D$86,10,IF(LOG('Данные индикатора'!D28)&lt;D$87,0,10-(D$86-LOG('Данные индикатора'!D28))/(D$86-D$87)*10))),1)</f>
        <v>6.8</v>
      </c>
      <c r="E26" s="162">
        <f>ROUND(IF('Данные индикатора'!E28=0,0.1,IF(LOG('Данные индикатора'!E28)&gt;E$86,10,IF(LOG('Данные индикатора'!E28)&lt;E$87,0,10-(E$86-LOG('Данные индикатора'!E28))/(E$86-E$87)*10))),1)</f>
        <v>0.1</v>
      </c>
      <c r="F26" s="162">
        <f t="shared" si="23"/>
        <v>4.2</v>
      </c>
      <c r="G26" s="162">
        <f>ROUND(IF('Данные индикатора'!H28="No data",0.1,IF('Данные индикатора'!H28=0,0,IF(LOG('Данные индикатора'!H28)&gt;G$86,10,IF(LOG('Данные индикатора'!H28)&lt;G$87,0,10-(G$86-LOG('Данные индикатора'!H28))/(G$86-G$87)*10)))),1)</f>
        <v>7.7</v>
      </c>
      <c r="H26" s="162">
        <f>ROUND(IF('Данные индикатора'!F28=0,0,IF(LOG('Данные индикатора'!F28)&gt;H$86,10,IF(LOG('Данные индикатора'!F28)&lt;H$87,0,10-(H$86-LOG('Данные индикатора'!F28))/(H$86-H$87)*10))),1)</f>
        <v>2.9</v>
      </c>
      <c r="I26" s="162">
        <f>ROUND(IF('Данные индикатора'!G28=0,0,IF(LOG('Данные индикатора'!G28)&gt;I$86,10,IF(LOG('Данные индикатора'!G28)&lt;I$87,0,10-(I$86-LOG('Данные индикатора'!G28))/(I$86-I$87)*10))),1)</f>
        <v>2.6</v>
      </c>
      <c r="J26" s="162">
        <f t="shared" si="24"/>
        <v>2.8</v>
      </c>
      <c r="K26" s="162">
        <f>IF('Данные индикатора'!J28="нет данных","x",ROUND(IF('Данные индикатора'!J28=0,0,IF(LOG('Данные индикатора'!J28)&gt;K$86,10,IF(LOG('Данные индикатора'!J28)&lt;K$87,0,10-(K$86-LOG('Данные индикатора'!J28))/(K$86-K$87)*10))),1))</f>
        <v>8</v>
      </c>
      <c r="L26" s="163">
        <f>'Данные индикатора'!D28/'Данные индикатора'!$BL28</f>
        <v>2.1049516852905395E-3</v>
      </c>
      <c r="M26" s="163">
        <f>'Данные индикатора'!E28/'Данные индикатора'!$BL28</f>
        <v>0</v>
      </c>
      <c r="N26" s="163">
        <f>IF(G26=0.1,0,'Данные индикатора'!H28/'Данные индикатора'!$BL28)</f>
        <v>9.2249279186892887E-3</v>
      </c>
      <c r="O26" s="163">
        <f>'Данные индикатора'!F28/'Данные индикатора'!$BL28</f>
        <v>5.27651272946599E-5</v>
      </c>
      <c r="P26" s="163">
        <f>'Данные индикатора'!G28/'Данные индикатора'!$BL28</f>
        <v>2.0729157151473534E-5</v>
      </c>
      <c r="Q26" s="163">
        <f>IF('Данные индикатора'!J28="нет данных","x",'Данные индикатора'!J28/'Данные индикатора'!$BL28)</f>
        <v>1.9528938952403214E-2</v>
      </c>
      <c r="R26" s="162">
        <f t="shared" si="25"/>
        <v>10</v>
      </c>
      <c r="S26" s="162">
        <f t="shared" si="26"/>
        <v>0</v>
      </c>
      <c r="T26" s="162">
        <f t="shared" si="27"/>
        <v>7.6</v>
      </c>
      <c r="U26" s="162">
        <f t="shared" si="28"/>
        <v>6.1</v>
      </c>
      <c r="V26" s="162">
        <f t="shared" si="29"/>
        <v>0.2</v>
      </c>
      <c r="W26" s="162">
        <f t="shared" si="30"/>
        <v>0.4</v>
      </c>
      <c r="X26" s="162">
        <f t="shared" si="31"/>
        <v>0.3</v>
      </c>
      <c r="Y26" s="162">
        <f>IF('Данные индикатора'!J28="нет данных","x",ROUND(IF(Q26&gt;Y$86,10,IF(Q26&lt;Y$87,0,10-(Y$86-Q26)/(Y$86-Y$87)*10)),1))</f>
        <v>6.5</v>
      </c>
      <c r="Z26" s="162">
        <f t="shared" si="32"/>
        <v>8.4</v>
      </c>
      <c r="AA26" s="162">
        <f t="shared" si="33"/>
        <v>0.1</v>
      </c>
      <c r="AB26" s="162">
        <f t="shared" si="34"/>
        <v>1.6</v>
      </c>
      <c r="AC26" s="162">
        <f t="shared" si="35"/>
        <v>1.5</v>
      </c>
      <c r="AD26" s="162">
        <f t="shared" si="36"/>
        <v>1.6</v>
      </c>
      <c r="AE26" s="162">
        <f t="shared" si="37"/>
        <v>7.3</v>
      </c>
      <c r="AF26" s="164">
        <f t="shared" si="38"/>
        <v>6.2</v>
      </c>
      <c r="AG26" s="164">
        <f t="shared" si="39"/>
        <v>7</v>
      </c>
      <c r="AH26" s="164">
        <f t="shared" si="40"/>
        <v>1.6</v>
      </c>
      <c r="AI26" s="162">
        <f>IF('Данные индикатора'!I28="нет данных","x",IF('Данные индикатора'!BJ28&lt;1000,"x",ROUND((IF('Данные индикатора'!I28&gt;AI$86,10,IF('Данные индикатора'!I28&lt;AI$87,0,10-(AI$86-'Данные индикатора'!I28)/(AI$86-AI$87)*10))),1)))</f>
        <v>5</v>
      </c>
      <c r="AJ26" s="164">
        <f t="shared" si="41"/>
        <v>6.2</v>
      </c>
      <c r="AK26" s="165">
        <f t="shared" si="42"/>
        <v>5.6</v>
      </c>
      <c r="AL26" s="162">
        <f>ROUND(IF('Данные индикатора'!N28=0,0,IF('Данные индикатора'!N28&gt;AL$86,10,IF('Данные индикатора'!N28&lt;AL$87,0,10-(AL$86-'Данные индикатора'!N28)/(AL$86-AL$87)*10))),1)</f>
        <v>5.8</v>
      </c>
      <c r="AM26" s="162">
        <f>ROUND(IF('Данные индикатора'!O28=0,0,IF(LOG('Данные индикатора'!O28)&gt;LOG(AM$86),10,IF(LOG('Данные индикатора'!O28)&lt;LOG(AM$87),0,10-(LOG(AM$86)-LOG('Данные индикатора'!O28))/(LOG(AM$86)-LOG(AM$87))*10))),1)</f>
        <v>6.3</v>
      </c>
      <c r="AN26" s="164">
        <f t="shared" si="43"/>
        <v>6.1</v>
      </c>
      <c r="AO26" s="162">
        <f>'Данные индикатора'!K28</f>
        <v>6</v>
      </c>
      <c r="AP26" s="162">
        <f>'Данные индикатора'!L28</f>
        <v>7</v>
      </c>
      <c r="AQ26" s="164">
        <f t="shared" si="44"/>
        <v>6.5</v>
      </c>
      <c r="AR26" s="165">
        <f t="shared" si="45"/>
        <v>6.5</v>
      </c>
      <c r="AS26" s="14"/>
      <c r="AT26" s="29"/>
    </row>
    <row r="27" spans="1:46" s="3" customFormat="1" ht="15.75" x14ac:dyDescent="0.25">
      <c r="A27" s="159" t="s">
        <v>327</v>
      </c>
      <c r="B27" s="160" t="s">
        <v>263</v>
      </c>
      <c r="C27" s="181" t="s">
        <v>72</v>
      </c>
      <c r="D27" s="162">
        <f>ROUND(IF('Данные индикатора'!D29=0,0.1,IF(LOG('Данные индикатора'!D29)&gt;D$86,10,IF(LOG('Данные индикатора'!D29)&lt;D$87,0,10-(D$86-LOG('Данные индикатора'!D29))/(D$86-D$87)*10))),1)</f>
        <v>6.1</v>
      </c>
      <c r="E27" s="162">
        <f>ROUND(IF('Данные индикатора'!E29=0,0.1,IF(LOG('Данные индикатора'!E29)&gt;E$86,10,IF(LOG('Данные индикатора'!E29)&lt;E$87,0,10-(E$86-LOG('Данные индикатора'!E29))/(E$86-E$87)*10))),1)</f>
        <v>6.2</v>
      </c>
      <c r="F27" s="162">
        <f t="shared" si="23"/>
        <v>6.2</v>
      </c>
      <c r="G27" s="162">
        <f>ROUND(IF('Данные индикатора'!H29="No data",0.1,IF('Данные индикатора'!H29=0,0,IF(LOG('Данные индикатора'!H29)&gt;G$86,10,IF(LOG('Данные индикатора'!H29)&lt;G$87,0,10-(G$86-LOG('Данные индикатора'!H29))/(G$86-G$87)*10)))),1)</f>
        <v>5</v>
      </c>
      <c r="H27" s="162">
        <f>ROUND(IF('Данные индикатора'!F29=0,0,IF(LOG('Данные индикатора'!F29)&gt;H$86,10,IF(LOG('Данные индикатора'!F29)&lt;H$87,0,10-(H$86-LOG('Данные индикатора'!F29))/(H$86-H$87)*10))),1)</f>
        <v>4.2</v>
      </c>
      <c r="I27" s="162">
        <f>ROUND(IF('Данные индикатора'!G29=0,0,IF(LOG('Данные индикатора'!G29)&gt;I$86,10,IF(LOG('Данные индикатора'!G29)&lt;I$87,0,10-(I$86-LOG('Данные индикатора'!G29))/(I$86-I$87)*10))),1)</f>
        <v>4.9000000000000004</v>
      </c>
      <c r="J27" s="162">
        <f t="shared" si="24"/>
        <v>4.5999999999999996</v>
      </c>
      <c r="K27" s="162">
        <f>IF('Данные индикатора'!J29="нет данных","x",ROUND(IF('Данные индикатора'!J29=0,0,IF(LOG('Данные индикатора'!J29)&gt;K$86,10,IF(LOG('Данные индикатора'!J29)&lt;K$87,0,10-(K$86-LOG('Данные индикатора'!J29))/(K$86-K$87)*10))),1))</f>
        <v>7.6</v>
      </c>
      <c r="L27" s="163">
        <f>'Данные индикатора'!D29/'Данные индикатора'!$BL29</f>
        <v>2.1096356282151252E-3</v>
      </c>
      <c r="M27" s="163">
        <f>'Данные индикатора'!E29/'Данные индикатора'!$BL29</f>
        <v>4.6108802652606033E-4</v>
      </c>
      <c r="N27" s="163">
        <f>IF(G27=0.1,0,'Данные индикатора'!H29/'Данные индикатора'!$BL29)</f>
        <v>1.7770858538404904E-3</v>
      </c>
      <c r="O27" s="163">
        <f>'Данные индикатора'!F29/'Данные индикатора'!$BL29</f>
        <v>4.1055783183827288E-4</v>
      </c>
      <c r="P27" s="163">
        <f>'Данные индикатора'!G29/'Данные индикатора'!$BL29</f>
        <v>2.9686489379075119E-4</v>
      </c>
      <c r="Q27" s="163">
        <f>IF('Данные индикатора'!J29="нет данных","x",'Данные индикатора'!J29/'Данные индикатора'!$BL29)</f>
        <v>1.9482864003026842E-2</v>
      </c>
      <c r="R27" s="162">
        <f t="shared" si="25"/>
        <v>10</v>
      </c>
      <c r="S27" s="162">
        <f t="shared" si="26"/>
        <v>4.5999999999999996</v>
      </c>
      <c r="T27" s="162">
        <f t="shared" si="27"/>
        <v>8.4</v>
      </c>
      <c r="U27" s="162">
        <f t="shared" si="28"/>
        <v>1.2</v>
      </c>
      <c r="V27" s="162">
        <f t="shared" si="29"/>
        <v>1.4</v>
      </c>
      <c r="W27" s="162">
        <f t="shared" si="30"/>
        <v>5.9</v>
      </c>
      <c r="X27" s="162">
        <f t="shared" si="31"/>
        <v>4</v>
      </c>
      <c r="Y27" s="162">
        <f>IF('Данные индикатора'!J29="нет данных","x",ROUND(IF(Q27&gt;Y$86,10,IF(Q27&lt;Y$87,0,10-(Y$86-Q27)/(Y$86-Y$87)*10)),1))</f>
        <v>6.5</v>
      </c>
      <c r="Z27" s="162">
        <f t="shared" si="32"/>
        <v>8.1</v>
      </c>
      <c r="AA27" s="162">
        <f t="shared" si="33"/>
        <v>5.4</v>
      </c>
      <c r="AB27" s="162">
        <f t="shared" si="34"/>
        <v>2.8</v>
      </c>
      <c r="AC27" s="162">
        <f t="shared" si="35"/>
        <v>5.4</v>
      </c>
      <c r="AD27" s="162">
        <f t="shared" si="36"/>
        <v>4.2</v>
      </c>
      <c r="AE27" s="162">
        <f t="shared" si="37"/>
        <v>7.1</v>
      </c>
      <c r="AF27" s="164">
        <f t="shared" si="38"/>
        <v>7.5</v>
      </c>
      <c r="AG27" s="164">
        <f t="shared" si="39"/>
        <v>3.3</v>
      </c>
      <c r="AH27" s="164">
        <f t="shared" si="40"/>
        <v>4.3</v>
      </c>
      <c r="AI27" s="162">
        <f>IF('Данные индикатора'!I29="нет данных","x",IF('Данные индикатора'!BJ29&lt;1000,"x",ROUND((IF('Данные индикатора'!I29&gt;AI$86,10,IF('Данные индикатора'!I29&lt;AI$87,0,10-(AI$86-'Данные индикатора'!I29)/(AI$86-AI$87)*10))),1)))</f>
        <v>3</v>
      </c>
      <c r="AJ27" s="164">
        <f t="shared" si="41"/>
        <v>5.0999999999999996</v>
      </c>
      <c r="AK27" s="165">
        <f t="shared" si="42"/>
        <v>5.3</v>
      </c>
      <c r="AL27" s="162">
        <f>ROUND(IF('Данные индикатора'!N29=0,0,IF('Данные индикатора'!N29&gt;AL$86,10,IF('Данные индикатора'!N29&lt;AL$87,0,10-(AL$86-'Данные индикатора'!N29)/(AL$86-AL$87)*10))),1)</f>
        <v>5.8</v>
      </c>
      <c r="AM27" s="162">
        <f>ROUND(IF('Данные индикатора'!O29=0,0,IF(LOG('Данные индикатора'!O29)&gt;LOG(AM$86),10,IF(LOG('Данные индикатора'!O29)&lt;LOG(AM$87),0,10-(LOG(AM$86)-LOG('Данные индикатора'!O29))/(LOG(AM$86)-LOG(AM$87))*10))),1)</f>
        <v>6.3</v>
      </c>
      <c r="AN27" s="164">
        <f t="shared" si="43"/>
        <v>6.1</v>
      </c>
      <c r="AO27" s="162">
        <f>'Данные индикатора'!K29</f>
        <v>6</v>
      </c>
      <c r="AP27" s="162">
        <f>'Данные индикатора'!L29</f>
        <v>0</v>
      </c>
      <c r="AQ27" s="164">
        <f t="shared" si="44"/>
        <v>3.6</v>
      </c>
      <c r="AR27" s="165">
        <f t="shared" si="45"/>
        <v>5</v>
      </c>
      <c r="AS27" s="14"/>
      <c r="AT27" s="29"/>
    </row>
    <row r="28" spans="1:46" s="3" customFormat="1" ht="15.75" x14ac:dyDescent="0.25">
      <c r="A28" s="159" t="s">
        <v>327</v>
      </c>
      <c r="B28" s="160" t="s">
        <v>264</v>
      </c>
      <c r="C28" s="181" t="s">
        <v>73</v>
      </c>
      <c r="D28" s="162">
        <f>ROUND(IF('Данные индикатора'!D30=0,0.1,IF(LOG('Данные индикатора'!D30)&gt;D$86,10,IF(LOG('Данные индикатора'!D30)&lt;D$87,0,10-(D$86-LOG('Данные индикатора'!D30))/(D$86-D$87)*10))),1)</f>
        <v>6.7</v>
      </c>
      <c r="E28" s="162">
        <f>ROUND(IF('Данные индикатора'!E30=0,0.1,IF(LOG('Данные индикатора'!E30)&gt;E$86,10,IF(LOG('Данные индикатора'!E30)&lt;E$87,0,10-(E$86-LOG('Данные индикатора'!E30))/(E$86-E$87)*10))),1)</f>
        <v>5</v>
      </c>
      <c r="F28" s="162">
        <f t="shared" si="23"/>
        <v>5.9</v>
      </c>
      <c r="G28" s="162">
        <f>ROUND(IF('Данные индикатора'!H30="No data",0.1,IF('Данные индикатора'!H30=0,0,IF(LOG('Данные индикатора'!H30)&gt;G$86,10,IF(LOG('Данные индикатора'!H30)&lt;G$87,0,10-(G$86-LOG('Данные индикатора'!H30))/(G$86-G$87)*10)))),1)</f>
        <v>7.1</v>
      </c>
      <c r="H28" s="162">
        <f>ROUND(IF('Данные индикатора'!F30=0,0,IF(LOG('Данные индикатора'!F30)&gt;H$86,10,IF(LOG('Данные индикатора'!F30)&lt;H$87,0,10-(H$86-LOG('Данные индикатора'!F30))/(H$86-H$87)*10))),1)</f>
        <v>0</v>
      </c>
      <c r="I28" s="162">
        <f>ROUND(IF('Данные индикатора'!G30=0,0,IF(LOG('Данные индикатора'!G30)&gt;I$86,10,IF(LOG('Данные индикатора'!G30)&lt;I$87,0,10-(I$86-LOG('Данные индикатора'!G30))/(I$86-I$87)*10))),1)</f>
        <v>0</v>
      </c>
      <c r="J28" s="162">
        <f t="shared" si="24"/>
        <v>0</v>
      </c>
      <c r="K28" s="162">
        <f>IF('Данные индикатора'!J30="нет данных","x",ROUND(IF('Данные индикатора'!J30=0,0,IF(LOG('Данные индикатора'!J30)&gt;K$86,10,IF(LOG('Данные индикатора'!J30)&lt;K$87,0,10-(K$86-LOG('Данные индикатора'!J30))/(K$86-K$87)*10))),1))</f>
        <v>7.8</v>
      </c>
      <c r="L28" s="163">
        <f>'Данные индикатора'!D30/'Данные индикатора'!$BL30</f>
        <v>2.0616340032753931E-3</v>
      </c>
      <c r="M28" s="163">
        <f>'Данные индикатора'!E30/'Данные индикатора'!$BL30</f>
        <v>1.1296624675481606E-4</v>
      </c>
      <c r="N28" s="163">
        <f>IF(G28=0.1,0,'Данные индикатора'!H30/'Данные индикатора'!$BL30)</f>
        <v>6.2194145290790336E-3</v>
      </c>
      <c r="O28" s="163">
        <f>'Данные индикатора'!F30/'Данные индикатора'!$BL30</f>
        <v>0</v>
      </c>
      <c r="P28" s="163">
        <f>'Данные индикатора'!G30/'Данные индикатора'!$BL30</f>
        <v>0</v>
      </c>
      <c r="Q28" s="163">
        <f>IF('Данные индикатора'!J30="нет данных","x",'Данные индикатора'!J30/'Данные индикатора'!$BL30)</f>
        <v>1.6585159689852382E-2</v>
      </c>
      <c r="R28" s="162">
        <f t="shared" si="25"/>
        <v>10</v>
      </c>
      <c r="S28" s="162">
        <f t="shared" si="26"/>
        <v>1.1000000000000001</v>
      </c>
      <c r="T28" s="162">
        <f t="shared" si="27"/>
        <v>7.8</v>
      </c>
      <c r="U28" s="162">
        <f t="shared" si="28"/>
        <v>4.0999999999999996</v>
      </c>
      <c r="V28" s="162">
        <f t="shared" si="29"/>
        <v>0</v>
      </c>
      <c r="W28" s="162">
        <f t="shared" si="30"/>
        <v>0</v>
      </c>
      <c r="X28" s="162">
        <f t="shared" si="31"/>
        <v>0</v>
      </c>
      <c r="Y28" s="162">
        <f>IF('Данные индикатора'!J30="нет данных","x",ROUND(IF(Q28&gt;Y$86,10,IF(Q28&lt;Y$87,0,10-(Y$86-Q28)/(Y$86-Y$87)*10)),1))</f>
        <v>5.5</v>
      </c>
      <c r="Z28" s="162">
        <f t="shared" si="32"/>
        <v>8.4</v>
      </c>
      <c r="AA28" s="162">
        <f t="shared" si="33"/>
        <v>3.1</v>
      </c>
      <c r="AB28" s="162">
        <f t="shared" si="34"/>
        <v>0</v>
      </c>
      <c r="AC28" s="162">
        <f t="shared" si="35"/>
        <v>0</v>
      </c>
      <c r="AD28" s="162">
        <f t="shared" si="36"/>
        <v>0</v>
      </c>
      <c r="AE28" s="162">
        <f t="shared" si="37"/>
        <v>6.8</v>
      </c>
      <c r="AF28" s="164">
        <f t="shared" si="38"/>
        <v>7</v>
      </c>
      <c r="AG28" s="164">
        <f t="shared" si="39"/>
        <v>5.8</v>
      </c>
      <c r="AH28" s="164">
        <f t="shared" si="40"/>
        <v>0</v>
      </c>
      <c r="AI28" s="162">
        <f>IF('Данные индикатора'!I30="нет данных","x",IF('Данные индикатора'!BJ30&lt;1000,"x",ROUND((IF('Данные индикатора'!I30&gt;AI$86,10,IF('Данные индикатора'!I30&lt;AI$87,0,10-(AI$86-'Данные индикатора'!I30)/(AI$86-AI$87)*10))),1)))</f>
        <v>4</v>
      </c>
      <c r="AJ28" s="164">
        <f t="shared" si="41"/>
        <v>5.4</v>
      </c>
      <c r="AK28" s="165">
        <f t="shared" si="42"/>
        <v>5</v>
      </c>
      <c r="AL28" s="162">
        <f>ROUND(IF('Данные индикатора'!N30=0,0,IF('Данные индикатора'!N30&gt;AL$86,10,IF('Данные индикатора'!N30&lt;AL$87,0,10-(AL$86-'Данные индикатора'!N30)/(AL$86-AL$87)*10))),1)</f>
        <v>5.8</v>
      </c>
      <c r="AM28" s="162">
        <f>ROUND(IF('Данные индикатора'!O30=0,0,IF(LOG('Данные индикатора'!O30)&gt;LOG(AM$86),10,IF(LOG('Данные индикатора'!O30)&lt;LOG(AM$87),0,10-(LOG(AM$86)-LOG('Данные индикатора'!O30))/(LOG(AM$86)-LOG(AM$87))*10))),1)</f>
        <v>6.3</v>
      </c>
      <c r="AN28" s="164">
        <f t="shared" si="43"/>
        <v>6.1</v>
      </c>
      <c r="AO28" s="162">
        <f>'Данные индикатора'!K30</f>
        <v>6</v>
      </c>
      <c r="AP28" s="162">
        <f>'Данные индикатора'!L30</f>
        <v>0</v>
      </c>
      <c r="AQ28" s="164">
        <f t="shared" si="44"/>
        <v>3.6</v>
      </c>
      <c r="AR28" s="165">
        <f t="shared" si="45"/>
        <v>5</v>
      </c>
      <c r="AS28" s="14"/>
      <c r="AT28" s="29"/>
    </row>
    <row r="29" spans="1:46" s="3" customFormat="1" ht="15.75" x14ac:dyDescent="0.25">
      <c r="A29" s="159" t="s">
        <v>327</v>
      </c>
      <c r="B29" s="160" t="s">
        <v>265</v>
      </c>
      <c r="C29" s="181" t="s">
        <v>74</v>
      </c>
      <c r="D29" s="162">
        <f>ROUND(IF('Данные индикатора'!D31=0,0.1,IF(LOG('Данные индикатора'!D31)&gt;D$86,10,IF(LOG('Данные индикатора'!D31)&lt;D$87,0,10-(D$86-LOG('Данные индикатора'!D31))/(D$86-D$87)*10))),1)</f>
        <v>4.2</v>
      </c>
      <c r="E29" s="162">
        <f>ROUND(IF('Данные индикатора'!E31=0,0.1,IF(LOG('Данные индикатора'!E31)&gt;E$86,10,IF(LOG('Данные индикатора'!E31)&lt;E$87,0,10-(E$86-LOG('Данные индикатора'!E31))/(E$86-E$87)*10))),1)</f>
        <v>6.2</v>
      </c>
      <c r="F29" s="162">
        <f t="shared" si="23"/>
        <v>5.3</v>
      </c>
      <c r="G29" s="162">
        <f>ROUND(IF('Данные индикатора'!H31="No data",0.1,IF('Данные индикатора'!H31=0,0,IF(LOG('Данные индикатора'!H31)&gt;G$86,10,IF(LOG('Данные индикатора'!H31)&lt;G$87,0,10-(G$86-LOG('Данные индикатора'!H31))/(G$86-G$87)*10)))),1)</f>
        <v>4.9000000000000004</v>
      </c>
      <c r="H29" s="162">
        <f>ROUND(IF('Данные индикатора'!F31=0,0,IF(LOG('Данные индикатора'!F31)&gt;H$86,10,IF(LOG('Данные индикатора'!F31)&lt;H$87,0,10-(H$86-LOG('Данные индикатора'!F31))/(H$86-H$87)*10))),1)</f>
        <v>6.9</v>
      </c>
      <c r="I29" s="162">
        <f>ROUND(IF('Данные индикатора'!G31=0,0,IF(LOG('Данные индикатора'!G31)&gt;I$86,10,IF(LOG('Данные индикатора'!G31)&lt;I$87,0,10-(I$86-LOG('Данные индикатора'!G31))/(I$86-I$87)*10))),1)</f>
        <v>7.6</v>
      </c>
      <c r="J29" s="162">
        <f t="shared" si="24"/>
        <v>7.3</v>
      </c>
      <c r="K29" s="162">
        <f>IF('Данные индикатора'!J31="нет данных","x",ROUND(IF('Данные индикатора'!J31=0,0,IF(LOG('Данные индикатора'!J31)&gt;K$86,10,IF(LOG('Данные индикатора'!J31)&lt;K$87,0,10-(K$86-LOG('Данные индикатора'!J31))/(K$86-K$87)*10))),1))</f>
        <v>6.5</v>
      </c>
      <c r="L29" s="163">
        <f>'Данные индикатора'!D31/'Данные индикатора'!$BL31</f>
        <v>2.1071801811243071E-3</v>
      </c>
      <c r="M29" s="163">
        <f>'Данные индикатора'!E31/'Данные индикатора'!$BL31</f>
        <v>1.7271968697740224E-3</v>
      </c>
      <c r="N29" s="163">
        <f>IF(G29=0.1,0,'Данные индикатора'!H31/'Данные индикатора'!$BL31)</f>
        <v>5.8532857955566992E-3</v>
      </c>
      <c r="O29" s="163">
        <f>'Данные индикатора'!F31/'Данные индикатора'!$BL31</f>
        <v>3.3116121316467254E-2</v>
      </c>
      <c r="P29" s="163">
        <f>'Данные индикатора'!G31/'Данные индикатора'!$BL31</f>
        <v>1.2827315419521739E-2</v>
      </c>
      <c r="Q29" s="163">
        <f>IF('Данные индикатора'!J31="нет данных","x",'Данные индикатора'!J31/'Данные индикатора'!$BL31)</f>
        <v>2.1005592597901735E-2</v>
      </c>
      <c r="R29" s="162">
        <f t="shared" si="25"/>
        <v>10</v>
      </c>
      <c r="S29" s="162">
        <f t="shared" si="26"/>
        <v>10</v>
      </c>
      <c r="T29" s="162">
        <f t="shared" si="27"/>
        <v>10</v>
      </c>
      <c r="U29" s="162">
        <f t="shared" si="28"/>
        <v>3.9</v>
      </c>
      <c r="V29" s="162">
        <f t="shared" si="29"/>
        <v>10</v>
      </c>
      <c r="W29" s="162">
        <f t="shared" si="30"/>
        <v>10</v>
      </c>
      <c r="X29" s="162">
        <f t="shared" si="31"/>
        <v>10</v>
      </c>
      <c r="Y29" s="162">
        <f>IF('Данные индикатора'!J31="нет данных","x",ROUND(IF(Q29&gt;Y$86,10,IF(Q29&lt;Y$87,0,10-(Y$86-Q29)/(Y$86-Y$87)*10)),1))</f>
        <v>7</v>
      </c>
      <c r="Z29" s="162">
        <f t="shared" si="32"/>
        <v>7.1</v>
      </c>
      <c r="AA29" s="162">
        <f t="shared" si="33"/>
        <v>8.1</v>
      </c>
      <c r="AB29" s="162">
        <f t="shared" si="34"/>
        <v>8.5</v>
      </c>
      <c r="AC29" s="162">
        <f t="shared" si="35"/>
        <v>8.8000000000000007</v>
      </c>
      <c r="AD29" s="162">
        <f t="shared" si="36"/>
        <v>8.6999999999999993</v>
      </c>
      <c r="AE29" s="162">
        <f t="shared" si="37"/>
        <v>6.8</v>
      </c>
      <c r="AF29" s="164">
        <f t="shared" si="38"/>
        <v>8.6</v>
      </c>
      <c r="AG29" s="164">
        <f t="shared" si="39"/>
        <v>4.4000000000000004</v>
      </c>
      <c r="AH29" s="164">
        <f t="shared" si="40"/>
        <v>9.1</v>
      </c>
      <c r="AI29" s="162">
        <f>IF('Данные индикатора'!I31="нет данных","x",IF('Данные индикатора'!BJ31&lt;1000,"x",ROUND((IF('Данные индикатора'!I31&gt;AI$86,10,IF('Данные индикатора'!I31&lt;AI$87,0,10-(AI$86-'Данные индикатора'!I31)/(AI$86-AI$87)*10))),1)))</f>
        <v>1</v>
      </c>
      <c r="AJ29" s="164">
        <f t="shared" si="41"/>
        <v>3.9</v>
      </c>
      <c r="AK29" s="165">
        <f t="shared" si="42"/>
        <v>7.2</v>
      </c>
      <c r="AL29" s="162">
        <f>ROUND(IF('Данные индикатора'!N31=0,0,IF('Данные индикатора'!N31&gt;AL$86,10,IF('Данные индикатора'!N31&lt;AL$87,0,10-(AL$86-'Данные индикатора'!N31)/(AL$86-AL$87)*10))),1)</f>
        <v>5.8</v>
      </c>
      <c r="AM29" s="162">
        <f>ROUND(IF('Данные индикатора'!O31=0,0,IF(LOG('Данные индикатора'!O31)&gt;LOG(AM$86),10,IF(LOG('Данные индикатора'!O31)&lt;LOG(AM$87),0,10-(LOG(AM$86)-LOG('Данные индикатора'!O31))/(LOG(AM$86)-LOG(AM$87))*10))),1)</f>
        <v>6.3</v>
      </c>
      <c r="AN29" s="164">
        <f t="shared" si="43"/>
        <v>6.1</v>
      </c>
      <c r="AO29" s="162">
        <f>'Данные индикатора'!K31</f>
        <v>6</v>
      </c>
      <c r="AP29" s="162">
        <f>'Данные индикатора'!L31</f>
        <v>7</v>
      </c>
      <c r="AQ29" s="164">
        <f t="shared" si="44"/>
        <v>6.5</v>
      </c>
      <c r="AR29" s="165">
        <f t="shared" si="45"/>
        <v>6.5</v>
      </c>
      <c r="AS29" s="14"/>
      <c r="AT29" s="29"/>
    </row>
    <row r="30" spans="1:46" s="3" customFormat="1" ht="15.75" x14ac:dyDescent="0.25">
      <c r="A30" s="159" t="s">
        <v>327</v>
      </c>
      <c r="B30" s="160" t="s">
        <v>266</v>
      </c>
      <c r="C30" s="181" t="s">
        <v>75</v>
      </c>
      <c r="D30" s="162">
        <f>ROUND(IF('Данные индикатора'!D32=0,0.1,IF(LOG('Данные индикатора'!D32)&gt;D$86,10,IF(LOG('Данные индикатора'!D32)&lt;D$87,0,10-(D$86-LOG('Данные индикатора'!D32))/(D$86-D$87)*10))),1)</f>
        <v>2.8</v>
      </c>
      <c r="E30" s="162">
        <f>ROUND(IF('Данные индикатора'!E32=0,0.1,IF(LOG('Данные индикатора'!E32)&gt;E$86,10,IF(LOG('Данные индикатора'!E32)&lt;E$87,0,10-(E$86-LOG('Данные индикатора'!E32))/(E$86-E$87)*10))),1)</f>
        <v>1.7</v>
      </c>
      <c r="F30" s="162">
        <f t="shared" si="23"/>
        <v>2.2999999999999998</v>
      </c>
      <c r="G30" s="162">
        <f>ROUND(IF('Данные индикатора'!H32="No data",0.1,IF('Данные индикатора'!H32=0,0,IF(LOG('Данные индикатора'!H32)&gt;G$86,10,IF(LOG('Данные индикатора'!H32)&lt;G$87,0,10-(G$86-LOG('Данные индикатора'!H32))/(G$86-G$87)*10)))),1)</f>
        <v>5.0999999999999996</v>
      </c>
      <c r="H30" s="162">
        <f>ROUND(IF('Данные индикатора'!F32=0,0,IF(LOG('Данные индикатора'!F32)&gt;H$86,10,IF(LOG('Данные индикатора'!F32)&lt;H$87,0,10-(H$86-LOG('Данные индикатора'!F32))/(H$86-H$87)*10))),1)</f>
        <v>6.7</v>
      </c>
      <c r="I30" s="162">
        <f>ROUND(IF('Данные индикатора'!G32=0,0,IF(LOG('Данные индикатора'!G32)&gt;I$86,10,IF(LOG('Данные индикатора'!G32)&lt;I$87,0,10-(I$86-LOG('Данные индикатора'!G32))/(I$86-I$87)*10))),1)</f>
        <v>8.1</v>
      </c>
      <c r="J30" s="162">
        <f t="shared" si="24"/>
        <v>7.5</v>
      </c>
      <c r="K30" s="162">
        <f>IF('Данные индикатора'!J32="нет данных","x",ROUND(IF('Данные индикатора'!J32=0,0,IF(LOG('Данные индикатора'!J32)&gt;K$86,10,IF(LOG('Данные индикатора'!J32)&lt;K$87,0,10-(K$86-LOG('Данные индикатора'!J32))/(K$86-K$87)*10))),1))</f>
        <v>0</v>
      </c>
      <c r="L30" s="163">
        <f>'Данные индикатора'!D32/'Данные индикатора'!$BL32</f>
        <v>2.0626168137377818E-3</v>
      </c>
      <c r="M30" s="163">
        <f>'Данные индикатора'!E32/'Данные индикатора'!$BL32</f>
        <v>1.2314130231270339E-4</v>
      </c>
      <c r="N30" s="163">
        <f>IF(G30=0.1,0,'Данные индикатора'!H32/'Данные индикатора'!$BL32)</f>
        <v>1.8907874478798093E-2</v>
      </c>
      <c r="O30" s="163">
        <f>'Данные индикатора'!F32/'Данные индикатора'!$BL32</f>
        <v>7.0221327643819095E-2</v>
      </c>
      <c r="P30" s="163">
        <f>'Данные индикатора'!G32/'Данные индикатора'!$BL32</f>
        <v>5.3320183901400565E-2</v>
      </c>
      <c r="Q30" s="163">
        <f>IF('Данные индикатора'!J32="нет данных","x",'Данные индикатора'!J32/'Данные индикатора'!$BL32)</f>
        <v>0</v>
      </c>
      <c r="R30" s="162">
        <f t="shared" si="25"/>
        <v>10</v>
      </c>
      <c r="S30" s="162">
        <f t="shared" si="26"/>
        <v>1.2</v>
      </c>
      <c r="T30" s="162">
        <f t="shared" si="27"/>
        <v>7.8</v>
      </c>
      <c r="U30" s="162">
        <f t="shared" si="28"/>
        <v>10</v>
      </c>
      <c r="V30" s="162">
        <f t="shared" si="29"/>
        <v>10</v>
      </c>
      <c r="W30" s="162">
        <f t="shared" si="30"/>
        <v>10</v>
      </c>
      <c r="X30" s="162">
        <f t="shared" si="31"/>
        <v>10</v>
      </c>
      <c r="Y30" s="162">
        <f>IF('Данные индикатора'!J32="нет данных","x",ROUND(IF(Q30&gt;Y$86,10,IF(Q30&lt;Y$87,0,10-(Y$86-Q30)/(Y$86-Y$87)*10)),1))</f>
        <v>0</v>
      </c>
      <c r="Z30" s="162">
        <f t="shared" si="32"/>
        <v>6.4</v>
      </c>
      <c r="AA30" s="162">
        <f t="shared" si="33"/>
        <v>1.5</v>
      </c>
      <c r="AB30" s="162">
        <f t="shared" si="34"/>
        <v>8.4</v>
      </c>
      <c r="AC30" s="162">
        <f t="shared" si="35"/>
        <v>9.1</v>
      </c>
      <c r="AD30" s="162">
        <f t="shared" si="36"/>
        <v>8.8000000000000007</v>
      </c>
      <c r="AE30" s="162">
        <f t="shared" si="37"/>
        <v>0</v>
      </c>
      <c r="AF30" s="164">
        <f t="shared" si="38"/>
        <v>5.7</v>
      </c>
      <c r="AG30" s="164">
        <f t="shared" si="39"/>
        <v>8.5</v>
      </c>
      <c r="AH30" s="164">
        <f t="shared" si="40"/>
        <v>9.1</v>
      </c>
      <c r="AI30" s="162">
        <f>IF('Данные индикатора'!I32="нет данных","x",IF('Данные индикатора'!BJ32&lt;1000,"x",ROUND((IF('Данные индикатора'!I32&gt;AI$86,10,IF('Данные индикатора'!I32&lt;AI$87,0,10-(AI$86-'Данные индикатора'!I32)/(AI$86-AI$87)*10))),1)))</f>
        <v>1</v>
      </c>
      <c r="AJ30" s="164">
        <f t="shared" si="41"/>
        <v>0.5</v>
      </c>
      <c r="AK30" s="165">
        <f t="shared" si="42"/>
        <v>6.9</v>
      </c>
      <c r="AL30" s="162">
        <f>ROUND(IF('Данные индикатора'!N32=0,0,IF('Данные индикатора'!N32&gt;AL$86,10,IF('Данные индикатора'!N32&lt;AL$87,0,10-(AL$86-'Данные индикатора'!N32)/(AL$86-AL$87)*10))),1)</f>
        <v>5.8</v>
      </c>
      <c r="AM30" s="162">
        <f>ROUND(IF('Данные индикатора'!O32=0,0,IF(LOG('Данные индикатора'!O32)&gt;LOG(AM$86),10,IF(LOG('Данные индикатора'!O32)&lt;LOG(AM$87),0,10-(LOG(AM$86)-LOG('Данные индикатора'!O32))/(LOG(AM$86)-LOG(AM$87))*10))),1)</f>
        <v>6.3</v>
      </c>
      <c r="AN30" s="164">
        <f t="shared" si="43"/>
        <v>6.1</v>
      </c>
      <c r="AO30" s="162">
        <f>'Данные индикатора'!K32</f>
        <v>6</v>
      </c>
      <c r="AP30" s="162">
        <f>'Данные индикатора'!L32</f>
        <v>7</v>
      </c>
      <c r="AQ30" s="164">
        <f t="shared" si="44"/>
        <v>6.5</v>
      </c>
      <c r="AR30" s="165">
        <f t="shared" si="45"/>
        <v>6.5</v>
      </c>
      <c r="AS30" s="14"/>
      <c r="AT30" s="29"/>
    </row>
    <row r="31" spans="1:46" s="3" customFormat="1" ht="15.75" x14ac:dyDescent="0.25">
      <c r="A31" s="159" t="s">
        <v>327</v>
      </c>
      <c r="B31" s="160" t="s">
        <v>267</v>
      </c>
      <c r="C31" s="181" t="s">
        <v>76</v>
      </c>
      <c r="D31" s="162">
        <f>ROUND(IF('Данные индикатора'!D33=0,0.1,IF(LOG('Данные индикатора'!D33)&gt;D$86,10,IF(LOG('Данные индикатора'!D33)&lt;D$87,0,10-(D$86-LOG('Данные индикатора'!D33))/(D$86-D$87)*10))),1)</f>
        <v>6.1</v>
      </c>
      <c r="E31" s="162">
        <f>ROUND(IF('Данные индикатора'!E33=0,0.1,IF(LOG('Данные индикатора'!E33)&gt;E$86,10,IF(LOG('Данные индикатора'!E33)&lt;E$87,0,10-(E$86-LOG('Данные индикатора'!E33))/(E$86-E$87)*10))),1)</f>
        <v>0.1</v>
      </c>
      <c r="F31" s="162">
        <f t="shared" si="23"/>
        <v>3.7</v>
      </c>
      <c r="G31" s="162">
        <f>ROUND(IF('Данные индикатора'!H33="No data",0.1,IF('Данные индикатора'!H33=0,0,IF(LOG('Данные индикатора'!H33)&gt;G$86,10,IF(LOG('Данные индикатора'!H33)&lt;G$87,0,10-(G$86-LOG('Данные индикатора'!H33))/(G$86-G$87)*10)))),1)</f>
        <v>7.4</v>
      </c>
      <c r="H31" s="162">
        <f>ROUND(IF('Данные индикатора'!F33=0,0,IF(LOG('Данные индикатора'!F33)&gt;H$86,10,IF(LOG('Данные индикатора'!F33)&lt;H$87,0,10-(H$86-LOG('Данные индикатора'!F33))/(H$86-H$87)*10))),1)</f>
        <v>7.9</v>
      </c>
      <c r="I31" s="162">
        <f>ROUND(IF('Данные индикатора'!G33=0,0,IF(LOG('Данные индикатора'!G33)&gt;I$86,10,IF(LOG('Данные индикатора'!G33)&lt;I$87,0,10-(I$86-LOG('Данные индикатора'!G33))/(I$86-I$87)*10))),1)</f>
        <v>9.6</v>
      </c>
      <c r="J31" s="162">
        <f t="shared" si="24"/>
        <v>8.9</v>
      </c>
      <c r="K31" s="162">
        <f>IF('Данные индикатора'!J33="нет данных","x",ROUND(IF('Данные индикатора'!J33=0,0,IF(LOG('Данные индикатора'!J33)&gt;K$86,10,IF(LOG('Данные индикатора'!J33)&lt;K$87,0,10-(K$86-LOG('Данные индикатора'!J33))/(K$86-K$87)*10))),1))</f>
        <v>0</v>
      </c>
      <c r="L31" s="163">
        <f>'Данные индикатора'!D33/'Данные индикатора'!$BL33</f>
        <v>2.0377250274375368E-3</v>
      </c>
      <c r="M31" s="163">
        <f>'Данные индикатора'!E33/'Данные индикатора'!$BL33</f>
        <v>0</v>
      </c>
      <c r="N31" s="163">
        <f>IF(G31=0.1,0,'Данные индикатора'!H33/'Данные индикатора'!$BL33)</f>
        <v>1.2141515672273938E-2</v>
      </c>
      <c r="O31" s="163">
        <f>'Данные индикатора'!F33/'Данные индикатора'!$BL33</f>
        <v>2.7820437500344818E-2</v>
      </c>
      <c r="P31" s="163">
        <f>'Данные индикатора'!G33/'Данные индикатора'!$BL33</f>
        <v>2.1865887719569259E-2</v>
      </c>
      <c r="Q31" s="163">
        <f>IF('Данные индикатора'!J33="нет данных","x",'Данные индикатора'!J33/'Данные индикатора'!$BL33)</f>
        <v>0</v>
      </c>
      <c r="R31" s="162">
        <f t="shared" si="25"/>
        <v>10</v>
      </c>
      <c r="S31" s="162">
        <f t="shared" si="26"/>
        <v>0</v>
      </c>
      <c r="T31" s="162">
        <f t="shared" si="27"/>
        <v>7.6</v>
      </c>
      <c r="U31" s="162">
        <f t="shared" si="28"/>
        <v>8.1</v>
      </c>
      <c r="V31" s="162">
        <f t="shared" si="29"/>
        <v>10</v>
      </c>
      <c r="W31" s="162">
        <f t="shared" si="30"/>
        <v>10</v>
      </c>
      <c r="X31" s="162">
        <f t="shared" si="31"/>
        <v>10</v>
      </c>
      <c r="Y31" s="162">
        <f>IF('Данные индикатора'!J33="нет данных","x",ROUND(IF(Q31&gt;Y$86,10,IF(Q31&lt;Y$87,0,10-(Y$86-Q31)/(Y$86-Y$87)*10)),1))</f>
        <v>0</v>
      </c>
      <c r="Z31" s="162">
        <f t="shared" si="32"/>
        <v>8.1</v>
      </c>
      <c r="AA31" s="162">
        <f t="shared" si="33"/>
        <v>0.1</v>
      </c>
      <c r="AB31" s="162">
        <f t="shared" si="34"/>
        <v>9</v>
      </c>
      <c r="AC31" s="162">
        <f t="shared" si="35"/>
        <v>9.8000000000000007</v>
      </c>
      <c r="AD31" s="162">
        <f t="shared" si="36"/>
        <v>9.4</v>
      </c>
      <c r="AE31" s="162">
        <f t="shared" si="37"/>
        <v>0</v>
      </c>
      <c r="AF31" s="164">
        <f t="shared" si="38"/>
        <v>6</v>
      </c>
      <c r="AG31" s="164">
        <f t="shared" si="39"/>
        <v>7.8</v>
      </c>
      <c r="AH31" s="164">
        <f t="shared" si="40"/>
        <v>9.5</v>
      </c>
      <c r="AI31" s="162">
        <f>IF('Данные индикатора'!I33="нет данных","x",IF('Данные индикатора'!BJ33&lt;1000,"x",ROUND((IF('Данные индикатора'!I33&gt;AI$86,10,IF('Данные индикатора'!I33&lt;AI$87,0,10-(AI$86-'Данные индикатора'!I33)/(AI$86-AI$87)*10))),1)))</f>
        <v>0</v>
      </c>
      <c r="AJ31" s="164">
        <f t="shared" si="41"/>
        <v>0</v>
      </c>
      <c r="AK31" s="165">
        <f t="shared" si="42"/>
        <v>6.9</v>
      </c>
      <c r="AL31" s="162">
        <f>ROUND(IF('Данные индикатора'!N33=0,0,IF('Данные индикатора'!N33&gt;AL$86,10,IF('Данные индикатора'!N33&lt;AL$87,0,10-(AL$86-'Данные индикатора'!N33)/(AL$86-AL$87)*10))),1)</f>
        <v>5.8</v>
      </c>
      <c r="AM31" s="162">
        <f>ROUND(IF('Данные индикатора'!O33=0,0,IF(LOG('Данные индикатора'!O33)&gt;LOG(AM$86),10,IF(LOG('Данные индикатора'!O33)&lt;LOG(AM$87),0,10-(LOG(AM$86)-LOG('Данные индикатора'!O33))/(LOG(AM$86)-LOG(AM$87))*10))),1)</f>
        <v>6.3</v>
      </c>
      <c r="AN31" s="164">
        <f t="shared" si="43"/>
        <v>6.1</v>
      </c>
      <c r="AO31" s="162">
        <f>'Данные индикатора'!K33</f>
        <v>6</v>
      </c>
      <c r="AP31" s="162">
        <f>'Данные индикатора'!L33</f>
        <v>7</v>
      </c>
      <c r="AQ31" s="164">
        <f t="shared" si="44"/>
        <v>6.5</v>
      </c>
      <c r="AR31" s="165">
        <f t="shared" si="45"/>
        <v>6.5</v>
      </c>
      <c r="AS31" s="14"/>
      <c r="AT31" s="29"/>
    </row>
    <row r="32" spans="1:46" s="3" customFormat="1" ht="15.75" x14ac:dyDescent="0.25">
      <c r="A32" s="159" t="s">
        <v>327</v>
      </c>
      <c r="B32" s="160" t="s">
        <v>268</v>
      </c>
      <c r="C32" s="181" t="s">
        <v>77</v>
      </c>
      <c r="D32" s="162">
        <f>ROUND(IF('Данные индикатора'!D34=0,0.1,IF(LOG('Данные индикатора'!D34)&gt;D$86,10,IF(LOG('Данные индикатора'!D34)&lt;D$87,0,10-(D$86-LOG('Данные индикатора'!D34))/(D$86-D$87)*10))),1)</f>
        <v>5.0999999999999996</v>
      </c>
      <c r="E32" s="162">
        <f>ROUND(IF('Данные индикатора'!E34=0,0.1,IF(LOG('Данные индикатора'!E34)&gt;E$86,10,IF(LOG('Данные индикатора'!E34)&lt;E$87,0,10-(E$86-LOG('Данные индикатора'!E34))/(E$86-E$87)*10))),1)</f>
        <v>6.3</v>
      </c>
      <c r="F32" s="162">
        <f t="shared" si="23"/>
        <v>5.7</v>
      </c>
      <c r="G32" s="162">
        <f>ROUND(IF('Данные индикатора'!H34="No data",0.1,IF('Данные индикатора'!H34=0,0,IF(LOG('Данные индикатора'!H34)&gt;G$86,10,IF(LOG('Данные индикатора'!H34)&lt;G$87,0,10-(G$86-LOG('Данные индикатора'!H34))/(G$86-G$87)*10)))),1)</f>
        <v>6.4</v>
      </c>
      <c r="H32" s="162">
        <f>ROUND(IF('Данные индикатора'!F34=0,0,IF(LOG('Данные индикатора'!F34)&gt;H$86,10,IF(LOG('Данные индикатора'!F34)&lt;H$87,0,10-(H$86-LOG('Данные индикатора'!F34))/(H$86-H$87)*10))),1)</f>
        <v>3.5</v>
      </c>
      <c r="I32" s="162">
        <f>ROUND(IF('Данные индикатора'!G34=0,0,IF(LOG('Данные индикатора'!G34)&gt;I$86,10,IF(LOG('Данные индикатора'!G34)&lt;I$87,0,10-(I$86-LOG('Данные индикатора'!G34))/(I$86-I$87)*10))),1)</f>
        <v>2.7</v>
      </c>
      <c r="J32" s="162">
        <f t="shared" si="24"/>
        <v>3.1</v>
      </c>
      <c r="K32" s="162">
        <f>IF('Данные индикатора'!J34="нет данных","x",ROUND(IF('Данные индикатора'!J34=0,0,IF(LOG('Данные индикатора'!J34)&gt;K$86,10,IF(LOG('Данные индикатора'!J34)&lt;K$87,0,10-(K$86-LOG('Данные индикатора'!J34))/(K$86-K$87)*10))),1))</f>
        <v>7</v>
      </c>
      <c r="L32" s="163">
        <f>'Данные индикатора'!D34/'Данные индикатора'!$BL34</f>
        <v>2.0992905502909883E-3</v>
      </c>
      <c r="M32" s="163">
        <f>'Данные индикатора'!E34/'Данные индикатора'!$BL34</f>
        <v>1.0278425542967747E-3</v>
      </c>
      <c r="N32" s="163">
        <f>IF(G32=0.1,0,'Данные индикатора'!H34/'Данные индикатора'!$BL34)</f>
        <v>1.1236015755423379E-2</v>
      </c>
      <c r="O32" s="163">
        <f>'Данные индикатора'!F34/'Данные индикатора'!$BL34</f>
        <v>3.3638483595167172E-4</v>
      </c>
      <c r="P32" s="163">
        <f>'Данные индикатора'!G34/'Данные индикатора'!$BL34</f>
        <v>7.4752185767038151E-5</v>
      </c>
      <c r="Q32" s="163">
        <f>IF('Данные индикатора'!J34="нет данных","x",'Данные индикатора'!J34/'Данные индикатора'!$BL34)</f>
        <v>1.9317210671965443E-2</v>
      </c>
      <c r="R32" s="162">
        <f t="shared" si="25"/>
        <v>10</v>
      </c>
      <c r="S32" s="162">
        <f t="shared" si="26"/>
        <v>10</v>
      </c>
      <c r="T32" s="162">
        <f t="shared" si="27"/>
        <v>10</v>
      </c>
      <c r="U32" s="162">
        <f t="shared" si="28"/>
        <v>7.5</v>
      </c>
      <c r="V32" s="162">
        <f t="shared" si="29"/>
        <v>1.1000000000000001</v>
      </c>
      <c r="W32" s="162">
        <f t="shared" si="30"/>
        <v>1.5</v>
      </c>
      <c r="X32" s="162">
        <f t="shared" si="31"/>
        <v>1.3</v>
      </c>
      <c r="Y32" s="162">
        <f>IF('Данные индикатора'!J34="нет данных","x",ROUND(IF(Q32&gt;Y$86,10,IF(Q32&lt;Y$87,0,10-(Y$86-Q32)/(Y$86-Y$87)*10)),1))</f>
        <v>6.4</v>
      </c>
      <c r="Z32" s="162">
        <f t="shared" si="32"/>
        <v>7.6</v>
      </c>
      <c r="AA32" s="162">
        <f t="shared" si="33"/>
        <v>8.1999999999999993</v>
      </c>
      <c r="AB32" s="162">
        <f t="shared" si="34"/>
        <v>2.2999999999999998</v>
      </c>
      <c r="AC32" s="162">
        <f t="shared" si="35"/>
        <v>2.1</v>
      </c>
      <c r="AD32" s="162">
        <f t="shared" si="36"/>
        <v>2.2000000000000002</v>
      </c>
      <c r="AE32" s="162">
        <f t="shared" si="37"/>
        <v>6.7</v>
      </c>
      <c r="AF32" s="164">
        <f t="shared" si="38"/>
        <v>8.6999999999999993</v>
      </c>
      <c r="AG32" s="164">
        <f t="shared" si="39"/>
        <v>7</v>
      </c>
      <c r="AH32" s="164">
        <f t="shared" si="40"/>
        <v>2.2000000000000002</v>
      </c>
      <c r="AI32" s="162">
        <f>IF('Данные индикатора'!I34="нет данных","x",IF('Данные индикатора'!BJ34&lt;1000,"x",ROUND((IF('Данные индикатора'!I34&gt;AI$86,10,IF('Данные индикатора'!I34&lt;AI$87,0,10-(AI$86-'Данные индикатора'!I34)/(AI$86-AI$87)*10))),1)))</f>
        <v>3</v>
      </c>
      <c r="AJ32" s="164">
        <f t="shared" si="41"/>
        <v>4.9000000000000004</v>
      </c>
      <c r="AK32" s="165">
        <f t="shared" si="42"/>
        <v>6.3</v>
      </c>
      <c r="AL32" s="162">
        <f>ROUND(IF('Данные индикатора'!N34=0,0,IF('Данные индикатора'!N34&gt;AL$86,10,IF('Данные индикатора'!N34&lt;AL$87,0,10-(AL$86-'Данные индикатора'!N34)/(AL$86-AL$87)*10))),1)</f>
        <v>5.8</v>
      </c>
      <c r="AM32" s="162">
        <f>ROUND(IF('Данные индикатора'!O34=0,0,IF(LOG('Данные индикатора'!O34)&gt;LOG(AM$86),10,IF(LOG('Данные индикатора'!O34)&lt;LOG(AM$87),0,10-(LOG(AM$86)-LOG('Данные индикатора'!O34))/(LOG(AM$86)-LOG(AM$87))*10))),1)</f>
        <v>6.3</v>
      </c>
      <c r="AN32" s="164">
        <f t="shared" si="43"/>
        <v>6.1</v>
      </c>
      <c r="AO32" s="162">
        <f>'Данные индикатора'!K34</f>
        <v>6</v>
      </c>
      <c r="AP32" s="162">
        <f>'Данные индикатора'!L34</f>
        <v>0</v>
      </c>
      <c r="AQ32" s="164">
        <f t="shared" si="44"/>
        <v>3.6</v>
      </c>
      <c r="AR32" s="165">
        <f t="shared" si="45"/>
        <v>5</v>
      </c>
      <c r="AS32" s="14"/>
      <c r="AT32" s="29"/>
    </row>
    <row r="33" spans="1:46" s="3" customFormat="1" ht="15.75" x14ac:dyDescent="0.25">
      <c r="A33" s="159" t="s">
        <v>327</v>
      </c>
      <c r="B33" s="160" t="s">
        <v>269</v>
      </c>
      <c r="C33" s="181" t="s">
        <v>78</v>
      </c>
      <c r="D33" s="162">
        <f>ROUND(IF('Данные индикатора'!D35=0,0.1,IF(LOG('Данные индикатора'!D35)&gt;D$86,10,IF(LOG('Данные индикатора'!D35)&lt;D$87,0,10-(D$86-LOG('Данные индикатора'!D35))/(D$86-D$87)*10))),1)</f>
        <v>5.8</v>
      </c>
      <c r="E33" s="162">
        <f>ROUND(IF('Данные индикатора'!E35=0,0.1,IF(LOG('Данные индикатора'!E35)&gt;E$86,10,IF(LOG('Данные индикатора'!E35)&lt;E$87,0,10-(E$86-LOG('Данные индикатора'!E35))/(E$86-E$87)*10))),1)</f>
        <v>7.1</v>
      </c>
      <c r="F33" s="162">
        <f t="shared" si="23"/>
        <v>6.5</v>
      </c>
      <c r="G33" s="162">
        <f>ROUND(IF('Данные индикатора'!H35="No data",0.1,IF('Данные индикатора'!H35=0,0,IF(LOG('Данные индикатора'!H35)&gt;G$86,10,IF(LOG('Данные индикатора'!H35)&lt;G$87,0,10-(G$86-LOG('Данные индикатора'!H35))/(G$86-G$87)*10)))),1)</f>
        <v>6.9</v>
      </c>
      <c r="H33" s="162">
        <f>ROUND(IF('Данные индикатора'!F35=0,0,IF(LOG('Данные индикатора'!F35)&gt;H$86,10,IF(LOG('Данные индикатора'!F35)&lt;H$87,0,10-(H$86-LOG('Данные индикатора'!F35))/(H$86-H$87)*10))),1)</f>
        <v>0</v>
      </c>
      <c r="I33" s="162">
        <f>ROUND(IF('Данные индикатора'!G35=0,0,IF(LOG('Данные индикатора'!G35)&gt;I$86,10,IF(LOG('Данные индикатора'!G35)&lt;I$87,0,10-(I$86-LOG('Данные индикатора'!G35))/(I$86-I$87)*10))),1)</f>
        <v>0</v>
      </c>
      <c r="J33" s="162">
        <f t="shared" si="24"/>
        <v>0</v>
      </c>
      <c r="K33" s="162">
        <f>IF('Данные индикатора'!J35="нет данных","x",ROUND(IF('Данные индикатора'!J35=0,0,IF(LOG('Данные индикатора'!J35)&gt;K$86,10,IF(LOG('Данные индикатора'!J35)&lt;K$87,0,10-(K$86-LOG('Данные индикатора'!J35))/(K$86-K$87)*10))),1))</f>
        <v>7.4</v>
      </c>
      <c r="L33" s="163">
        <f>'Данные индикатора'!D35/'Данные индикатора'!$BL35</f>
        <v>2.1101620224374634E-3</v>
      </c>
      <c r="M33" s="163">
        <f>'Данные индикатора'!E35/'Данные индикатора'!$BL35</f>
        <v>1.2091074362141671E-3</v>
      </c>
      <c r="N33" s="163">
        <f>IF(G33=0.1,0,'Данные индикатора'!H35/'Данные индикатора'!$BL35)</f>
        <v>9.8735514797282809E-3</v>
      </c>
      <c r="O33" s="163">
        <f>'Данные индикатора'!F35/'Данные индикатора'!$BL35</f>
        <v>0</v>
      </c>
      <c r="P33" s="163">
        <f>'Данные индикатора'!G35/'Данные индикатора'!$BL35</f>
        <v>0</v>
      </c>
      <c r="Q33" s="163">
        <f>IF('Данные индикатора'!J35="нет данных","x",'Данные индикатора'!J35/'Данные индикатора'!$BL35)</f>
        <v>1.9717692795790651E-2</v>
      </c>
      <c r="R33" s="162">
        <f t="shared" si="25"/>
        <v>10</v>
      </c>
      <c r="S33" s="162">
        <f t="shared" si="26"/>
        <v>10</v>
      </c>
      <c r="T33" s="162">
        <f t="shared" si="27"/>
        <v>10</v>
      </c>
      <c r="U33" s="162">
        <f t="shared" si="28"/>
        <v>6.6</v>
      </c>
      <c r="V33" s="162">
        <f t="shared" si="29"/>
        <v>0</v>
      </c>
      <c r="W33" s="162">
        <f t="shared" si="30"/>
        <v>0</v>
      </c>
      <c r="X33" s="162">
        <f t="shared" si="31"/>
        <v>0</v>
      </c>
      <c r="Y33" s="162">
        <f>IF('Данные индикатора'!J35="нет данных","x",ROUND(IF(Q33&gt;Y$86,10,IF(Q33&lt;Y$87,0,10-(Y$86-Q33)/(Y$86-Y$87)*10)),1))</f>
        <v>6.6</v>
      </c>
      <c r="Z33" s="162">
        <f t="shared" si="32"/>
        <v>7.9</v>
      </c>
      <c r="AA33" s="162">
        <f t="shared" si="33"/>
        <v>8.6</v>
      </c>
      <c r="AB33" s="162">
        <f t="shared" si="34"/>
        <v>0</v>
      </c>
      <c r="AC33" s="162">
        <f t="shared" si="35"/>
        <v>0</v>
      </c>
      <c r="AD33" s="162">
        <f t="shared" si="36"/>
        <v>0</v>
      </c>
      <c r="AE33" s="162">
        <f t="shared" si="37"/>
        <v>7</v>
      </c>
      <c r="AF33" s="164">
        <f t="shared" si="38"/>
        <v>8.8000000000000007</v>
      </c>
      <c r="AG33" s="164">
        <f t="shared" si="39"/>
        <v>6.8</v>
      </c>
      <c r="AH33" s="164">
        <f t="shared" si="40"/>
        <v>0</v>
      </c>
      <c r="AI33" s="162">
        <f>IF('Данные индикатора'!I35="нет данных","x",IF('Данные индикатора'!BJ35&lt;1000,"x",ROUND((IF('Данные индикатора'!I35&gt;AI$86,10,IF('Данные индикатора'!I35&lt;AI$87,0,10-(AI$86-'Данные индикатора'!I35)/(AI$86-AI$87)*10))),1)))</f>
        <v>1</v>
      </c>
      <c r="AJ33" s="164">
        <f t="shared" si="41"/>
        <v>4</v>
      </c>
      <c r="AK33" s="165">
        <f t="shared" si="42"/>
        <v>5.8</v>
      </c>
      <c r="AL33" s="162">
        <f>ROUND(IF('Данные индикатора'!N35=0,0,IF('Данные индикатора'!N35&gt;AL$86,10,IF('Данные индикатора'!N35&lt;AL$87,0,10-(AL$86-'Данные индикатора'!N35)/(AL$86-AL$87)*10))),1)</f>
        <v>5.8</v>
      </c>
      <c r="AM33" s="162">
        <f>ROUND(IF('Данные индикатора'!O35=0,0,IF(LOG('Данные индикатора'!O35)&gt;LOG(AM$86),10,IF(LOG('Данные индикатора'!O35)&lt;LOG(AM$87),0,10-(LOG(AM$86)-LOG('Данные индикатора'!O35))/(LOG(AM$86)-LOG(AM$87))*10))),1)</f>
        <v>6.3</v>
      </c>
      <c r="AN33" s="164">
        <f t="shared" si="43"/>
        <v>6.1</v>
      </c>
      <c r="AO33" s="162">
        <f>'Данные индикатора'!K35</f>
        <v>6</v>
      </c>
      <c r="AP33" s="162">
        <f>'Данные индикатора'!L35</f>
        <v>7</v>
      </c>
      <c r="AQ33" s="164">
        <f t="shared" si="44"/>
        <v>6.5</v>
      </c>
      <c r="AR33" s="165">
        <f t="shared" si="45"/>
        <v>6.5</v>
      </c>
      <c r="AS33" s="14"/>
      <c r="AT33" s="29"/>
    </row>
    <row r="34" spans="1:46" s="3" customFormat="1" ht="15.75" x14ac:dyDescent="0.25">
      <c r="A34" s="167" t="s">
        <v>327</v>
      </c>
      <c r="B34" s="160" t="s">
        <v>270</v>
      </c>
      <c r="C34" s="181" t="s">
        <v>79</v>
      </c>
      <c r="D34" s="182">
        <f>ROUND(IF('Данные индикатора'!D36=0,0.1,IF(LOG('Данные индикатора'!D36)&gt;D$86,10,IF(LOG('Данные индикатора'!D36)&lt;D$87,0,10-(D$86-LOG('Данные индикатора'!D36))/(D$86-D$87)*10))),1)</f>
        <v>7.9</v>
      </c>
      <c r="E34" s="182">
        <f>ROUND(IF('Данные индикатора'!E36=0,0.1,IF(LOG('Данные индикатора'!E36)&gt;E$86,10,IF(LOG('Данные индикатора'!E36)&lt;E$87,0,10-(E$86-LOG('Данные индикатора'!E36))/(E$86-E$87)*10))),1)</f>
        <v>8.4</v>
      </c>
      <c r="F34" s="182">
        <f t="shared" si="23"/>
        <v>8.1999999999999993</v>
      </c>
      <c r="G34" s="182">
        <f>ROUND(IF('Данные индикатора'!H36="No data",0.1,IF('Данные индикатора'!H36=0,0,IF(LOG('Данные индикатора'!H36)&gt;G$86,10,IF(LOG('Данные индикатора'!H36)&lt;G$87,0,10-(G$86-LOG('Данные индикатора'!H36))/(G$86-G$87)*10)))),1)</f>
        <v>8.6</v>
      </c>
      <c r="H34" s="182">
        <f>ROUND(IF('Данные индикатора'!F36=0,0,IF(LOG('Данные индикатора'!F36)&gt;H$86,10,IF(LOG('Данные индикатора'!F36)&lt;H$87,0,10-(H$86-LOG('Данные индикатора'!F36))/(H$86-H$87)*10))),1)</f>
        <v>0</v>
      </c>
      <c r="I34" s="182">
        <f>ROUND(IF('Данные индикатора'!G36=0,0,IF(LOG('Данные индикатора'!G36)&gt;I$86,10,IF(LOG('Данные индикатора'!G36)&lt;I$87,0,10-(I$86-LOG('Данные индикатора'!G36))/(I$86-I$87)*10))),1)</f>
        <v>0</v>
      </c>
      <c r="J34" s="182">
        <f t="shared" si="24"/>
        <v>0</v>
      </c>
      <c r="K34" s="162">
        <f>IF('Данные индикатора'!J36="нет данных","x",ROUND(IF('Данные индикатора'!J36=0,0,IF(LOG('Данные индикатора'!J36)&gt;K$86,10,IF(LOG('Данные индикатора'!J36)&lt;K$87,0,10-(K$86-LOG('Данные индикатора'!J36))/(K$86-K$87)*10))),1))</f>
        <v>0</v>
      </c>
      <c r="L34" s="183">
        <f>'Данные индикатора'!D36/'Данные индикатора'!$BL36</f>
        <v>2.122290836623953E-3</v>
      </c>
      <c r="M34" s="183">
        <f>'Данные индикатора'!E36/'Данные индикатора'!$BL36</f>
        <v>8.0831598820981865E-4</v>
      </c>
      <c r="N34" s="183">
        <f>IF(G34=0.1,0,'Данные индикатора'!H36/'Данные индикатора'!$BL36)</f>
        <v>9.1223402856559811E-3</v>
      </c>
      <c r="O34" s="183">
        <f>'Данные индикатора'!F36/'Данные индикатора'!$BL36</f>
        <v>0</v>
      </c>
      <c r="P34" s="183">
        <f>'Данные индикатора'!G36/'Данные индикатора'!$BL36</f>
        <v>0</v>
      </c>
      <c r="Q34" s="163">
        <f>IF('Данные индикатора'!J36="нет данных","x",'Данные индикатора'!J36/'Данные индикатора'!$BL36)</f>
        <v>0</v>
      </c>
      <c r="R34" s="182">
        <f t="shared" si="25"/>
        <v>10</v>
      </c>
      <c r="S34" s="182">
        <f t="shared" si="26"/>
        <v>8.1</v>
      </c>
      <c r="T34" s="182">
        <f t="shared" si="27"/>
        <v>9.3000000000000007</v>
      </c>
      <c r="U34" s="182">
        <f t="shared" si="28"/>
        <v>6.1</v>
      </c>
      <c r="V34" s="182">
        <f t="shared" si="29"/>
        <v>0</v>
      </c>
      <c r="W34" s="182">
        <f t="shared" si="30"/>
        <v>0</v>
      </c>
      <c r="X34" s="182">
        <f t="shared" si="31"/>
        <v>0</v>
      </c>
      <c r="Y34" s="162">
        <f>IF('Данные индикатора'!J36="нет данных","x",ROUND(IF(Q34&gt;Y$86,10,IF(Q34&lt;Y$87,0,10-(Y$86-Q34)/(Y$86-Y$87)*10)),1))</f>
        <v>0</v>
      </c>
      <c r="Z34" s="182">
        <f t="shared" si="32"/>
        <v>9</v>
      </c>
      <c r="AA34" s="182">
        <f t="shared" si="33"/>
        <v>8.3000000000000007</v>
      </c>
      <c r="AB34" s="182">
        <f t="shared" si="34"/>
        <v>0</v>
      </c>
      <c r="AC34" s="182">
        <f t="shared" si="35"/>
        <v>0</v>
      </c>
      <c r="AD34" s="182">
        <f t="shared" si="36"/>
        <v>0</v>
      </c>
      <c r="AE34" s="182">
        <f t="shared" si="37"/>
        <v>0</v>
      </c>
      <c r="AF34" s="184">
        <f t="shared" si="38"/>
        <v>8.8000000000000007</v>
      </c>
      <c r="AG34" s="184">
        <f t="shared" si="39"/>
        <v>7.6</v>
      </c>
      <c r="AH34" s="184">
        <f t="shared" si="40"/>
        <v>0</v>
      </c>
      <c r="AI34" s="162" t="str">
        <f>IF('Данные индикатора'!I36="нет данных","x",IF('Данные индикатора'!BJ36&lt;1000,"x",ROUND((IF('Данные индикатора'!I36&gt;AI$86,10,IF('Данные индикатора'!I36&lt;AI$87,0,10-(AI$86-'Данные индикатора'!I36)/(AI$86-AI$87)*10))),1)))</f>
        <v>x</v>
      </c>
      <c r="AJ34" s="184">
        <f t="shared" si="41"/>
        <v>0</v>
      </c>
      <c r="AK34" s="185">
        <f t="shared" si="42"/>
        <v>5.5</v>
      </c>
      <c r="AL34" s="182">
        <f>ROUND(IF('Данные индикатора'!N36=0,0,IF('Данные индикатора'!N36&gt;AL$86,10,IF('Данные индикатора'!N36&lt;AL$87,0,10-(AL$86-'Данные индикатора'!N36)/(AL$86-AL$87)*10))),1)</f>
        <v>5.8</v>
      </c>
      <c r="AM34" s="182">
        <f>ROUND(IF('Данные индикатора'!O36=0,0,IF(LOG('Данные индикатора'!O36)&gt;LOG(AM$86),10,IF(LOG('Данные индикатора'!O36)&lt;LOG(AM$87),0,10-(LOG(AM$86)-LOG('Данные индикатора'!O36))/(LOG(AM$86)-LOG(AM$87))*10))),1)</f>
        <v>6.3</v>
      </c>
      <c r="AN34" s="184">
        <f t="shared" si="43"/>
        <v>6.1</v>
      </c>
      <c r="AO34" s="182">
        <f>'Данные индикатора'!K36</f>
        <v>6</v>
      </c>
      <c r="AP34" s="182">
        <f>'Данные индикатора'!L36</f>
        <v>7</v>
      </c>
      <c r="AQ34" s="184">
        <f t="shared" si="44"/>
        <v>6.5</v>
      </c>
      <c r="AR34" s="185">
        <f t="shared" si="45"/>
        <v>6.5</v>
      </c>
      <c r="AS34" s="14"/>
      <c r="AT34" s="29"/>
    </row>
    <row r="35" spans="1:46" s="3" customFormat="1" ht="15.75" x14ac:dyDescent="0.25">
      <c r="A35" s="168" t="s">
        <v>326</v>
      </c>
      <c r="B35" s="169" t="s">
        <v>271</v>
      </c>
      <c r="C35" s="186" t="s">
        <v>80</v>
      </c>
      <c r="D35" s="162">
        <f>ROUND(IF('Данные индикатора'!D37=0,0.1,IF(LOG('Данные индикатора'!D37)&gt;D$86,10,IF(LOG('Данные индикатора'!D37)&lt;D$87,0,10-(D$86-LOG('Данные индикатора'!D37))/(D$86-D$87)*10))),1)</f>
        <v>6.4</v>
      </c>
      <c r="E35" s="162">
        <f>ROUND(IF('Данные индикатора'!E37=0,0.1,IF(LOG('Данные индикатора'!E37)&gt;E$86,10,IF(LOG('Данные индикатора'!E37)&lt;E$87,0,10-(E$86-LOG('Данные индикатора'!E37))/(E$86-E$87)*10))),1)</f>
        <v>0.1</v>
      </c>
      <c r="F35" s="162">
        <f t="shared" si="23"/>
        <v>3.9</v>
      </c>
      <c r="G35" s="162">
        <f>ROUND(IF('Данные индикатора'!H37="No data",0.1,IF('Данные индикатора'!H37=0,0,IF(LOG('Данные индикатора'!H37)&gt;G$86,10,IF(LOG('Данные индикатора'!H37)&lt;G$87,0,10-(G$86-LOG('Данные индикатора'!H37))/(G$86-G$87)*10)))),1)</f>
        <v>6.9</v>
      </c>
      <c r="H35" s="162">
        <f>ROUND(IF('Данные индикатора'!F37=0,0,IF(LOG('Данные индикатора'!F37)&gt;H$86,10,IF(LOG('Данные индикатора'!F37)&lt;H$87,0,10-(H$86-LOG('Данные индикатора'!F37))/(H$86-H$87)*10))),1)</f>
        <v>5.6</v>
      </c>
      <c r="I35" s="162">
        <f>ROUND(IF('Данные индикатора'!G37=0,0,IF(LOG('Данные индикатора'!G37)&gt;I$86,10,IF(LOG('Данные индикатора'!G37)&lt;I$87,0,10-(I$86-LOG('Данные индикатора'!G37))/(I$86-I$87)*10))),1)</f>
        <v>6.3</v>
      </c>
      <c r="J35" s="162">
        <f t="shared" si="24"/>
        <v>6</v>
      </c>
      <c r="K35" s="162">
        <f>IF('Данные индикатора'!J37="нет данных","x",ROUND(IF('Данные индикатора'!J37=0,0,IF(LOG('Данные индикатора'!J37)&gt;K$86,10,IF(LOG('Данные индикатора'!J37)&lt;K$87,0,10-(K$86-LOG('Данные индикатора'!J37))/(K$86-K$87)*10))),1))</f>
        <v>8.3000000000000007</v>
      </c>
      <c r="L35" s="163">
        <f>'Данные индикатора'!D37/'Данные индикатора'!$BL37</f>
        <v>1.857040011408977E-3</v>
      </c>
      <c r="M35" s="163">
        <f>'Данные индикатора'!E37/'Данные индикатора'!$BL37</f>
        <v>0</v>
      </c>
      <c r="N35" s="163">
        <f>IF(G35=0.1,0,'Данные индикатора'!H37/'Данные индикатора'!$BL37)</f>
        <v>6.164348762017797E-3</v>
      </c>
      <c r="O35" s="163">
        <f>'Данные индикатора'!F37/'Данные индикатора'!$BL37</f>
        <v>1.4509550949092253E-3</v>
      </c>
      <c r="P35" s="163">
        <f>'Данные индикатора'!G37/'Данные индикатора'!$BL37</f>
        <v>7.4600993087313937E-4</v>
      </c>
      <c r="Q35" s="163">
        <f>IF('Данные индикатора'!J37="нет данных","x",'Данные индикатора'!J37/'Данные индикатора'!$BL37)</f>
        <v>3.2749493758940512E-2</v>
      </c>
      <c r="R35" s="162">
        <f t="shared" si="25"/>
        <v>9.3000000000000007</v>
      </c>
      <c r="S35" s="162">
        <f t="shared" si="26"/>
        <v>0</v>
      </c>
      <c r="T35" s="162">
        <f t="shared" si="27"/>
        <v>6.6</v>
      </c>
      <c r="U35" s="162">
        <f t="shared" si="28"/>
        <v>4.0999999999999996</v>
      </c>
      <c r="V35" s="162">
        <f t="shared" si="29"/>
        <v>4.8</v>
      </c>
      <c r="W35" s="162">
        <f t="shared" si="30"/>
        <v>10</v>
      </c>
      <c r="X35" s="162">
        <f t="shared" si="31"/>
        <v>8.5</v>
      </c>
      <c r="Y35" s="162">
        <f>IF('Данные индикатора'!J37="нет данных","x",ROUND(IF(Q35&gt;Y$86,10,IF(Q35&lt;Y$87,0,10-(Y$86-Q35)/(Y$86-Y$87)*10)),1))</f>
        <v>10</v>
      </c>
      <c r="Z35" s="162">
        <f t="shared" si="32"/>
        <v>7.9</v>
      </c>
      <c r="AA35" s="162">
        <f t="shared" si="33"/>
        <v>0.1</v>
      </c>
      <c r="AB35" s="162">
        <f t="shared" si="34"/>
        <v>5.2</v>
      </c>
      <c r="AC35" s="162">
        <f t="shared" si="35"/>
        <v>8.1999999999999993</v>
      </c>
      <c r="AD35" s="162">
        <f t="shared" si="36"/>
        <v>7</v>
      </c>
      <c r="AE35" s="162">
        <f t="shared" si="37"/>
        <v>9.3000000000000007</v>
      </c>
      <c r="AF35" s="164">
        <f t="shared" si="38"/>
        <v>5.4</v>
      </c>
      <c r="AG35" s="164">
        <f t="shared" si="39"/>
        <v>5.7</v>
      </c>
      <c r="AH35" s="164">
        <f t="shared" si="40"/>
        <v>7.5</v>
      </c>
      <c r="AI35" s="162">
        <f>IF('Данные индикатора'!I37="нет данных","x",IF('Данные индикатора'!BJ37&lt;1000,"x",ROUND((IF('Данные индикатора'!I37&gt;AI$86,10,IF('Данные индикатора'!I37&lt;AI$87,0,10-(AI$86-'Данные индикатора'!I37)/(AI$86-AI$87)*10))),1)))</f>
        <v>5</v>
      </c>
      <c r="AJ35" s="164">
        <f t="shared" si="41"/>
        <v>7.2</v>
      </c>
      <c r="AK35" s="165">
        <f t="shared" si="42"/>
        <v>6.5</v>
      </c>
      <c r="AL35" s="162">
        <f>ROUND(IF('Данные индикатора'!N37=0,0,IF('Данные индикатора'!N37&gt;AL$86,10,IF('Данные индикатора'!N37&lt;AL$87,0,10-(AL$86-'Данные индикатора'!N37)/(AL$86-AL$87)*10))),1)</f>
        <v>7.9</v>
      </c>
      <c r="AM35" s="162">
        <f>ROUND(IF('Данные индикатора'!O37=0,0,IF(LOG('Данные индикатора'!O37)&gt;LOG(AM$86),10,IF(LOG('Данные индикатора'!O37)&lt;LOG(AM$87),0,10-(LOG(AM$86)-LOG('Данные индикатора'!O37))/(LOG(AM$86)-LOG(AM$87))*10))),1)</f>
        <v>4.3</v>
      </c>
      <c r="AN35" s="164">
        <f t="shared" si="43"/>
        <v>6.4</v>
      </c>
      <c r="AO35" s="162">
        <f>'Данные индикатора'!K37</f>
        <v>7</v>
      </c>
      <c r="AP35" s="162">
        <f>'Данные индикатора'!L37</f>
        <v>0</v>
      </c>
      <c r="AQ35" s="164">
        <f t="shared" si="44"/>
        <v>4.4000000000000004</v>
      </c>
      <c r="AR35" s="165">
        <f t="shared" si="45"/>
        <v>5.5</v>
      </c>
      <c r="AS35" s="14"/>
      <c r="AT35" s="29"/>
    </row>
    <row r="36" spans="1:46" s="3" customFormat="1" ht="15.75" x14ac:dyDescent="0.25">
      <c r="A36" s="159" t="s">
        <v>326</v>
      </c>
      <c r="B36" s="175" t="s">
        <v>272</v>
      </c>
      <c r="C36" s="176" t="s">
        <v>81</v>
      </c>
      <c r="D36" s="162">
        <f>ROUND(IF('Данные индикатора'!D38=0,0.1,IF(LOG('Данные индикатора'!D38)&gt;D$86,10,IF(LOG('Данные индикатора'!D38)&lt;D$87,0,10-(D$86-LOG('Данные индикатора'!D38))/(D$86-D$87)*10))),1)</f>
        <v>7.8</v>
      </c>
      <c r="E36" s="162">
        <f>ROUND(IF('Данные индикатора'!E38=0,0.1,IF(LOG('Данные индикатора'!E38)&gt;E$86,10,IF(LOG('Данные индикатора'!E38)&lt;E$87,0,10-(E$86-LOG('Данные индикатора'!E38))/(E$86-E$87)*10))),1)</f>
        <v>0.1</v>
      </c>
      <c r="F36" s="162">
        <f t="shared" si="23"/>
        <v>5.0999999999999996</v>
      </c>
      <c r="G36" s="162">
        <f>ROUND(IF('Данные индикатора'!H38="No data",0.1,IF('Данные индикатора'!H38=0,0,IF(LOG('Данные индикатора'!H38)&gt;G$86,10,IF(LOG('Данные индикатора'!H38)&lt;G$87,0,10-(G$86-LOG('Данные индикатора'!H38))/(G$86-G$87)*10)))),1)</f>
        <v>8</v>
      </c>
      <c r="H36" s="162">
        <f>ROUND(IF('Данные индикатора'!F38=0,0,IF(LOG('Данные индикатора'!F38)&gt;H$86,10,IF(LOG('Данные индикатора'!F38)&lt;H$87,0,10-(H$86-LOG('Данные индикатора'!F38))/(H$86-H$87)*10))),1)</f>
        <v>0</v>
      </c>
      <c r="I36" s="162">
        <f>ROUND(IF('Данные индикатора'!G38=0,0,IF(LOG('Данные индикатора'!G38)&gt;I$86,10,IF(LOG('Данные индикатора'!G38)&lt;I$87,0,10-(I$86-LOG('Данные индикатора'!G38))/(I$86-I$87)*10))),1)</f>
        <v>0</v>
      </c>
      <c r="J36" s="162">
        <f t="shared" si="24"/>
        <v>0</v>
      </c>
      <c r="K36" s="162">
        <f>IF('Данные индикатора'!J38="нет данных","x",ROUND(IF('Данные индикатора'!J38=0,0,IF(LOG('Данные индикатора'!J38)&gt;K$86,10,IF(LOG('Данные индикатора'!J38)&lt;K$87,0,10-(K$86-LOG('Данные индикатора'!J38))/(K$86-K$87)*10))),1))</f>
        <v>0</v>
      </c>
      <c r="L36" s="163">
        <f>'Данные индикатора'!D38/'Данные индикатора'!$BL38</f>
        <v>2.1095879849541929E-3</v>
      </c>
      <c r="M36" s="163">
        <f>'Данные индикатора'!E38/'Данные индикатора'!$BL38</f>
        <v>0</v>
      </c>
      <c r="N36" s="163">
        <f>IF(G36=0.1,0,'Данные индикатора'!H38/'Данные индикатора'!$BL38)</f>
        <v>6.0590679545948819E-3</v>
      </c>
      <c r="O36" s="163">
        <f>'Данные индикатора'!F38/'Данные индикатора'!$BL38</f>
        <v>0</v>
      </c>
      <c r="P36" s="163">
        <f>'Данные индикатора'!G38/'Данные индикатора'!$BL38</f>
        <v>0</v>
      </c>
      <c r="Q36" s="163">
        <f>IF('Данные индикатора'!J38="нет данных","x",'Данные индикатора'!J38/'Данные индикатора'!$BL38)</f>
        <v>0</v>
      </c>
      <c r="R36" s="162">
        <f t="shared" si="25"/>
        <v>10</v>
      </c>
      <c r="S36" s="162">
        <f t="shared" si="26"/>
        <v>0</v>
      </c>
      <c r="T36" s="162">
        <f t="shared" si="27"/>
        <v>7.6</v>
      </c>
      <c r="U36" s="162">
        <f t="shared" si="28"/>
        <v>4</v>
      </c>
      <c r="V36" s="162">
        <f t="shared" si="29"/>
        <v>0</v>
      </c>
      <c r="W36" s="162">
        <f t="shared" si="30"/>
        <v>0</v>
      </c>
      <c r="X36" s="162">
        <f t="shared" si="31"/>
        <v>0</v>
      </c>
      <c r="Y36" s="162">
        <f>IF('Данные индикатора'!J38="нет данных","x",ROUND(IF(Q36&gt;Y$86,10,IF(Q36&lt;Y$87,0,10-(Y$86-Q36)/(Y$86-Y$87)*10)),1))</f>
        <v>0</v>
      </c>
      <c r="Z36" s="162">
        <f t="shared" si="32"/>
        <v>8.9</v>
      </c>
      <c r="AA36" s="162">
        <f t="shared" si="33"/>
        <v>0.1</v>
      </c>
      <c r="AB36" s="162">
        <f t="shared" si="34"/>
        <v>0</v>
      </c>
      <c r="AC36" s="162">
        <f t="shared" si="35"/>
        <v>0</v>
      </c>
      <c r="AD36" s="162">
        <f t="shared" si="36"/>
        <v>0</v>
      </c>
      <c r="AE36" s="162">
        <f t="shared" si="37"/>
        <v>0</v>
      </c>
      <c r="AF36" s="164">
        <f t="shared" si="38"/>
        <v>6.5</v>
      </c>
      <c r="AG36" s="164">
        <f t="shared" si="39"/>
        <v>6.4</v>
      </c>
      <c r="AH36" s="164">
        <f t="shared" si="40"/>
        <v>0</v>
      </c>
      <c r="AI36" s="162" t="str">
        <f>IF('Данные индикатора'!I38="нет данных","x",IF('Данные индикатора'!BJ38&lt;1000,"x",ROUND((IF('Данные индикатора'!I38&gt;AI$86,10,IF('Данные индикатора'!I38&lt;AI$87,0,10-(AI$86-'Данные индикатора'!I38)/(AI$86-AI$87)*10))),1)))</f>
        <v>x</v>
      </c>
      <c r="AJ36" s="164">
        <f t="shared" si="41"/>
        <v>0</v>
      </c>
      <c r="AK36" s="165">
        <f t="shared" si="42"/>
        <v>3.9</v>
      </c>
      <c r="AL36" s="162">
        <f>ROUND(IF('Данные индикатора'!N38=0,0,IF('Данные индикатора'!N38&gt;AL$86,10,IF('Данные индикатора'!N38&lt;AL$87,0,10-(AL$86-'Данные индикатора'!N38)/(AL$86-AL$87)*10))),1)</f>
        <v>7.9</v>
      </c>
      <c r="AM36" s="162">
        <f>ROUND(IF('Данные индикатора'!O38=0,0,IF(LOG('Данные индикатора'!O38)&gt;LOG(AM$86),10,IF(LOG('Данные индикатора'!O38)&lt;LOG(AM$87),0,10-(LOG(AM$86)-LOG('Данные индикатора'!O38))/(LOG(AM$86)-LOG(AM$87))*10))),1)</f>
        <v>4.3</v>
      </c>
      <c r="AN36" s="164">
        <f t="shared" si="43"/>
        <v>6.4</v>
      </c>
      <c r="AO36" s="162">
        <f>'Данные индикатора'!K38</f>
        <v>7</v>
      </c>
      <c r="AP36" s="162">
        <f>'Данные индикатора'!L38</f>
        <v>7</v>
      </c>
      <c r="AQ36" s="164">
        <f t="shared" si="44"/>
        <v>7</v>
      </c>
      <c r="AR36" s="165">
        <f t="shared" si="45"/>
        <v>7</v>
      </c>
      <c r="AS36" s="14"/>
      <c r="AT36" s="29"/>
    </row>
    <row r="37" spans="1:46" s="3" customFormat="1" ht="15.75" x14ac:dyDescent="0.25">
      <c r="A37" s="159" t="s">
        <v>326</v>
      </c>
      <c r="B37" s="175" t="s">
        <v>273</v>
      </c>
      <c r="C37" s="176" t="s">
        <v>82</v>
      </c>
      <c r="D37" s="162">
        <f>ROUND(IF('Данные индикатора'!D39=0,0.1,IF(LOG('Данные индикатора'!D39)&gt;D$86,10,IF(LOG('Данные индикатора'!D39)&lt;D$87,0,10-(D$86-LOG('Данные индикатора'!D39))/(D$86-D$87)*10))),1)</f>
        <v>7.4</v>
      </c>
      <c r="E37" s="162">
        <f>ROUND(IF('Данные индикатора'!E39=0,0.1,IF(LOG('Данные индикатора'!E39)&gt;E$86,10,IF(LOG('Данные индикатора'!E39)&lt;E$87,0,10-(E$86-LOG('Данные индикатора'!E39))/(E$86-E$87)*10))),1)</f>
        <v>3.4</v>
      </c>
      <c r="F37" s="162">
        <f t="shared" si="23"/>
        <v>5.8</v>
      </c>
      <c r="G37" s="162">
        <f>ROUND(IF('Данные индикатора'!H39="No data",0.1,IF('Данные индикатора'!H39=0,0,IF(LOG('Данные индикатора'!H39)&gt;G$86,10,IF(LOG('Данные индикатора'!H39)&lt;G$87,0,10-(G$86-LOG('Данные индикатора'!H39))/(G$86-G$87)*10)))),1)</f>
        <v>6.9</v>
      </c>
      <c r="H37" s="162">
        <f>ROUND(IF('Данные индикатора'!F39=0,0,IF(LOG('Данные индикатора'!F39)&gt;H$86,10,IF(LOG('Данные индикатора'!F39)&lt;H$87,0,10-(H$86-LOG('Данные индикатора'!F39))/(H$86-H$87)*10))),1)</f>
        <v>6.7</v>
      </c>
      <c r="I37" s="162">
        <f>ROUND(IF('Данные индикатора'!G39=0,0,IF(LOG('Данные индикатора'!G39)&gt;I$86,10,IF(LOG('Данные индикатора'!G39)&lt;I$87,0,10-(I$86-LOG('Данные индикатора'!G39))/(I$86-I$87)*10))),1)</f>
        <v>6.4</v>
      </c>
      <c r="J37" s="162">
        <f t="shared" si="24"/>
        <v>6.6</v>
      </c>
      <c r="K37" s="162">
        <f>IF('Данные индикатора'!J39="нет данных","x",ROUND(IF('Данные индикатора'!J39=0,0,IF(LOG('Данные индикатора'!J39)&gt;K$86,10,IF(LOG('Данные индикатора'!J39)&lt;K$87,0,10-(K$86-LOG('Данные индикатора'!J39))/(K$86-K$87)*10))),1))</f>
        <v>0</v>
      </c>
      <c r="L37" s="163">
        <f>'Данные индикатора'!D39/'Данные индикатора'!$BL39</f>
        <v>2.1730521519189075E-3</v>
      </c>
      <c r="M37" s="163">
        <f>'Данные индикатора'!E39/'Данные индикатора'!$BL39</f>
        <v>1.9707244424899404E-5</v>
      </c>
      <c r="N37" s="163">
        <f>IF(G37=0.1,0,'Данные индикатора'!H39/'Данные индикатора'!$BL39)</f>
        <v>3.3691422619026995E-3</v>
      </c>
      <c r="O37" s="163">
        <f>'Данные индикатора'!F39/'Данные индикатора'!$BL39</f>
        <v>3.0690748651043338E-3</v>
      </c>
      <c r="P37" s="163">
        <f>'Данные индикатора'!G39/'Данные индикатора'!$BL39</f>
        <v>4.703462336075991E-4</v>
      </c>
      <c r="Q37" s="163">
        <f>IF('Данные индикатора'!J39="нет данных","x",'Данные индикатора'!J39/'Данные индикатора'!$BL39)</f>
        <v>0</v>
      </c>
      <c r="R37" s="162">
        <f t="shared" si="25"/>
        <v>10</v>
      </c>
      <c r="S37" s="162">
        <f t="shared" si="26"/>
        <v>0.2</v>
      </c>
      <c r="T37" s="162">
        <f t="shared" si="27"/>
        <v>7.6</v>
      </c>
      <c r="U37" s="162">
        <f t="shared" si="28"/>
        <v>2.2000000000000002</v>
      </c>
      <c r="V37" s="162">
        <f t="shared" si="29"/>
        <v>10</v>
      </c>
      <c r="W37" s="162">
        <f t="shared" si="30"/>
        <v>9.4</v>
      </c>
      <c r="X37" s="162">
        <f t="shared" si="31"/>
        <v>9.6999999999999993</v>
      </c>
      <c r="Y37" s="162">
        <f>IF('Данные индикатора'!J39="нет данных","x",ROUND(IF(Q37&gt;Y$86,10,IF(Q37&lt;Y$87,0,10-(Y$86-Q37)/(Y$86-Y$87)*10)),1))</f>
        <v>0</v>
      </c>
      <c r="Z37" s="162">
        <f t="shared" si="32"/>
        <v>8.6999999999999993</v>
      </c>
      <c r="AA37" s="162">
        <f t="shared" si="33"/>
        <v>1.8</v>
      </c>
      <c r="AB37" s="162">
        <f t="shared" si="34"/>
        <v>8.4</v>
      </c>
      <c r="AC37" s="162">
        <f t="shared" si="35"/>
        <v>7.9</v>
      </c>
      <c r="AD37" s="162">
        <f t="shared" si="36"/>
        <v>8.1999999999999993</v>
      </c>
      <c r="AE37" s="162">
        <f t="shared" si="37"/>
        <v>0</v>
      </c>
      <c r="AF37" s="164">
        <f t="shared" si="38"/>
        <v>6.8</v>
      </c>
      <c r="AG37" s="164">
        <f t="shared" si="39"/>
        <v>5</v>
      </c>
      <c r="AH37" s="164">
        <f t="shared" si="40"/>
        <v>8.6</v>
      </c>
      <c r="AI37" s="162">
        <f>IF('Данные индикатора'!I39="нет данных","x",IF('Данные индикатора'!BJ39&lt;1000,"x",ROUND((IF('Данные индикатора'!I39&gt;AI$86,10,IF('Данные индикатора'!I39&lt;AI$87,0,10-(AI$86-'Данные индикатора'!I39)/(AI$86-AI$87)*10))),1)))</f>
        <v>4</v>
      </c>
      <c r="AJ37" s="164">
        <f t="shared" si="41"/>
        <v>2</v>
      </c>
      <c r="AK37" s="165">
        <f t="shared" si="42"/>
        <v>6.2</v>
      </c>
      <c r="AL37" s="162">
        <f>ROUND(IF('Данные индикатора'!N39=0,0,IF('Данные индикатора'!N39&gt;AL$86,10,IF('Данные индикатора'!N39&lt;AL$87,0,10-(AL$86-'Данные индикатора'!N39)/(AL$86-AL$87)*10))),1)</f>
        <v>7.9</v>
      </c>
      <c r="AM37" s="162">
        <f>ROUND(IF('Данные индикатора'!O39=0,0,IF(LOG('Данные индикатора'!O39)&gt;LOG(AM$86),10,IF(LOG('Данные индикатора'!O39)&lt;LOG(AM$87),0,10-(LOG(AM$86)-LOG('Данные индикатора'!O39))/(LOG(AM$86)-LOG(AM$87))*10))),1)</f>
        <v>4.3</v>
      </c>
      <c r="AN37" s="164">
        <f t="shared" si="43"/>
        <v>6.4</v>
      </c>
      <c r="AO37" s="162">
        <f>'Данные индикатора'!K39</f>
        <v>7</v>
      </c>
      <c r="AP37" s="162">
        <f>'Данные индикатора'!L39</f>
        <v>0</v>
      </c>
      <c r="AQ37" s="164">
        <f t="shared" si="44"/>
        <v>4.4000000000000004</v>
      </c>
      <c r="AR37" s="165">
        <f t="shared" si="45"/>
        <v>5.5</v>
      </c>
      <c r="AS37" s="14"/>
      <c r="AT37" s="29"/>
    </row>
    <row r="38" spans="1:46" s="3" customFormat="1" ht="15.75" x14ac:dyDescent="0.25">
      <c r="A38" s="159" t="s">
        <v>326</v>
      </c>
      <c r="B38" s="175" t="s">
        <v>274</v>
      </c>
      <c r="C38" s="176" t="s">
        <v>83</v>
      </c>
      <c r="D38" s="162">
        <f>ROUND(IF('Данные индикатора'!D40=0,0.1,IF(LOG('Данные индикатора'!D40)&gt;D$86,10,IF(LOG('Данные индикатора'!D40)&lt;D$87,0,10-(D$86-LOG('Данные индикатора'!D40))/(D$86-D$87)*10))),1)</f>
        <v>6.7</v>
      </c>
      <c r="E38" s="162">
        <f>ROUND(IF('Данные индикатора'!E40=0,0.1,IF(LOG('Данные индикатора'!E40)&gt;E$86,10,IF(LOG('Данные индикатора'!E40)&lt;E$87,0,10-(E$86-LOG('Данные индикатора'!E40))/(E$86-E$87)*10))),1)</f>
        <v>7.3</v>
      </c>
      <c r="F38" s="162">
        <f t="shared" si="23"/>
        <v>7</v>
      </c>
      <c r="G38" s="162">
        <f>ROUND(IF('Данные индикатора'!H40="No data",0.1,IF('Данные индикатора'!H40=0,0,IF(LOG('Данные индикатора'!H40)&gt;G$86,10,IF(LOG('Данные индикатора'!H40)&lt;G$87,0,10-(G$86-LOG('Данные индикатора'!H40))/(G$86-G$87)*10)))),1)</f>
        <v>6.4</v>
      </c>
      <c r="H38" s="162">
        <f>ROUND(IF('Данные индикатора'!F40=0,0,IF(LOG('Данные индикатора'!F40)&gt;H$86,10,IF(LOG('Данные индикатора'!F40)&lt;H$87,0,10-(H$86-LOG('Данные индикатора'!F40))/(H$86-H$87)*10))),1)</f>
        <v>6.5</v>
      </c>
      <c r="I38" s="162">
        <f>ROUND(IF('Данные индикатора'!G40=0,0,IF(LOG('Данные индикатора'!G40)&gt;I$86,10,IF(LOG('Данные индикатора'!G40)&lt;I$87,0,10-(I$86-LOG('Данные индикатора'!G40))/(I$86-I$87)*10))),1)</f>
        <v>7.9</v>
      </c>
      <c r="J38" s="162">
        <f t="shared" si="24"/>
        <v>7.3</v>
      </c>
      <c r="K38" s="162">
        <f>IF('Данные индикатора'!J40="нет данных","x",ROUND(IF('Данные индикатора'!J40=0,0,IF(LOG('Данные индикатора'!J40)&gt;K$86,10,IF(LOG('Данные индикатора'!J40)&lt;K$87,0,10-(K$86-LOG('Данные индикатора'!J40))/(K$86-K$87)*10))),1))</f>
        <v>0</v>
      </c>
      <c r="L38" s="163">
        <f>'Данные индикатора'!D40/'Данные индикатора'!$BL40</f>
        <v>2.1036708589427626E-3</v>
      </c>
      <c r="M38" s="163">
        <f>'Данные индикатора'!E40/'Данные индикатора'!$BL40</f>
        <v>7.6401976469065509E-4</v>
      </c>
      <c r="N38" s="163">
        <f>IF(G38=0.1,0,'Данные индикатора'!H40/'Данные индикатора'!$BL40)</f>
        <v>3.7793842528014627E-3</v>
      </c>
      <c r="O38" s="163">
        <f>'Данные индикатора'!F40/'Данные индикатора'!$BL40</f>
        <v>3.5207705320813199E-3</v>
      </c>
      <c r="P38" s="163">
        <f>'Данные индикатора'!G40/'Данные индикатора'!$BL40</f>
        <v>2.9263003590069472E-3</v>
      </c>
      <c r="Q38" s="163">
        <f>IF('Данные индикатора'!J40="нет данных","x",'Данные индикатора'!J40/'Данные индикатора'!$BL40)</f>
        <v>0</v>
      </c>
      <c r="R38" s="162">
        <f t="shared" si="25"/>
        <v>10</v>
      </c>
      <c r="S38" s="162">
        <f t="shared" si="26"/>
        <v>7.6</v>
      </c>
      <c r="T38" s="162">
        <f t="shared" si="27"/>
        <v>9.1</v>
      </c>
      <c r="U38" s="162">
        <f t="shared" si="28"/>
        <v>2.5</v>
      </c>
      <c r="V38" s="162">
        <f t="shared" si="29"/>
        <v>10</v>
      </c>
      <c r="W38" s="162">
        <f t="shared" si="30"/>
        <v>10</v>
      </c>
      <c r="X38" s="162">
        <f t="shared" si="31"/>
        <v>10</v>
      </c>
      <c r="Y38" s="162">
        <f>IF('Данные индикатора'!J40="нет данных","x",ROUND(IF(Q38&gt;Y$86,10,IF(Q38&lt;Y$87,0,10-(Y$86-Q38)/(Y$86-Y$87)*10)),1))</f>
        <v>0</v>
      </c>
      <c r="Z38" s="162">
        <f t="shared" si="32"/>
        <v>8.4</v>
      </c>
      <c r="AA38" s="162">
        <f t="shared" si="33"/>
        <v>7.5</v>
      </c>
      <c r="AB38" s="162">
        <f t="shared" si="34"/>
        <v>8.3000000000000007</v>
      </c>
      <c r="AC38" s="162">
        <f t="shared" si="35"/>
        <v>9</v>
      </c>
      <c r="AD38" s="162">
        <f t="shared" si="36"/>
        <v>8.6999999999999993</v>
      </c>
      <c r="AE38" s="162">
        <f t="shared" si="37"/>
        <v>0</v>
      </c>
      <c r="AF38" s="164">
        <f t="shared" si="38"/>
        <v>8.1999999999999993</v>
      </c>
      <c r="AG38" s="164">
        <f t="shared" si="39"/>
        <v>4.7</v>
      </c>
      <c r="AH38" s="164">
        <f t="shared" si="40"/>
        <v>9.1</v>
      </c>
      <c r="AI38" s="162">
        <f>IF('Данные индикатора'!I40="нет данных","x",IF('Данные индикатора'!BJ40&lt;1000,"x",ROUND((IF('Данные индикатора'!I40&gt;AI$86,10,IF('Данные индикатора'!I40&lt;AI$87,0,10-(AI$86-'Данные индикатора'!I40)/(AI$86-AI$87)*10))),1)))</f>
        <v>5</v>
      </c>
      <c r="AJ38" s="164">
        <f t="shared" si="41"/>
        <v>2.5</v>
      </c>
      <c r="AK38" s="165">
        <f t="shared" si="42"/>
        <v>6.9</v>
      </c>
      <c r="AL38" s="162">
        <f>ROUND(IF('Данные индикатора'!N40=0,0,IF('Данные индикатора'!N40&gt;AL$86,10,IF('Данные индикатора'!N40&lt;AL$87,0,10-(AL$86-'Данные индикатора'!N40)/(AL$86-AL$87)*10))),1)</f>
        <v>7.9</v>
      </c>
      <c r="AM38" s="162">
        <f>ROUND(IF('Данные индикатора'!O40=0,0,IF(LOG('Данные индикатора'!O40)&gt;LOG(AM$86),10,IF(LOG('Данные индикатора'!O40)&lt;LOG(AM$87),0,10-(LOG(AM$86)-LOG('Данные индикатора'!O40))/(LOG(AM$86)-LOG(AM$87))*10))),1)</f>
        <v>4.3</v>
      </c>
      <c r="AN38" s="164">
        <f t="shared" si="43"/>
        <v>6.4</v>
      </c>
      <c r="AO38" s="162">
        <f>'Данные индикатора'!K40</f>
        <v>7</v>
      </c>
      <c r="AP38" s="162">
        <f>'Данные индикатора'!L40</f>
        <v>7</v>
      </c>
      <c r="AQ38" s="164">
        <f t="shared" si="44"/>
        <v>7</v>
      </c>
      <c r="AR38" s="165">
        <f t="shared" si="45"/>
        <v>7</v>
      </c>
      <c r="AS38" s="14"/>
      <c r="AT38" s="29"/>
    </row>
    <row r="39" spans="1:46" s="3" customFormat="1" ht="15.75" x14ac:dyDescent="0.25">
      <c r="A39" s="159" t="s">
        <v>326</v>
      </c>
      <c r="B39" s="175" t="s">
        <v>275</v>
      </c>
      <c r="C39" s="176" t="s">
        <v>84</v>
      </c>
      <c r="D39" s="162">
        <f>ROUND(IF('Данные индикатора'!D41=0,0.1,IF(LOG('Данные индикатора'!D41)&gt;D$86,10,IF(LOG('Данные индикатора'!D41)&lt;D$87,0,10-(D$86-LOG('Данные индикатора'!D41))/(D$86-D$87)*10))),1)</f>
        <v>7.9</v>
      </c>
      <c r="E39" s="162">
        <f>ROUND(IF('Данные индикатора'!E41=0,0.1,IF(LOG('Данные индикатора'!E41)&gt;E$86,10,IF(LOG('Данные индикатора'!E41)&lt;E$87,0,10-(E$86-LOG('Данные индикатора'!E41))/(E$86-E$87)*10))),1)</f>
        <v>9.1</v>
      </c>
      <c r="F39" s="162">
        <f t="shared" si="23"/>
        <v>8.6</v>
      </c>
      <c r="G39" s="162">
        <f>ROUND(IF('Данные индикатора'!H41="No data",0.1,IF('Данные индикатора'!H41=0,0,IF(LOG('Данные индикатора'!H41)&gt;G$86,10,IF(LOG('Данные индикатора'!H41)&lt;G$87,0,10-(G$86-LOG('Данные индикатора'!H41))/(G$86-G$87)*10)))),1)</f>
        <v>8.5</v>
      </c>
      <c r="H39" s="162">
        <f>ROUND(IF('Данные индикатора'!F41=0,0,IF(LOG('Данные индикатора'!F41)&gt;H$86,10,IF(LOG('Данные индикатора'!F41)&lt;H$87,0,10-(H$86-LOG('Данные индикатора'!F41))/(H$86-H$87)*10))),1)</f>
        <v>9</v>
      </c>
      <c r="I39" s="162">
        <f>ROUND(IF('Данные индикатора'!G41=0,0,IF(LOG('Данные индикатора'!G41)&gt;I$86,10,IF(LOG('Данные индикатора'!G41)&lt;I$87,0,10-(I$86-LOG('Данные индикатора'!G41))/(I$86-I$87)*10))),1)</f>
        <v>8.1</v>
      </c>
      <c r="J39" s="162">
        <f t="shared" si="24"/>
        <v>8.6</v>
      </c>
      <c r="K39" s="162">
        <f>IF('Данные индикатора'!J41="нет данных","x",ROUND(IF('Данные индикатора'!J41=0,0,IF(LOG('Данные индикатора'!J41)&gt;K$86,10,IF(LOG('Данные индикатора'!J41)&lt;K$87,0,10-(K$86-LOG('Данные индикатора'!J41))/(K$86-K$87)*10))),1))</f>
        <v>9.1</v>
      </c>
      <c r="L39" s="163">
        <f>'Данные индикатора'!D41/'Данные индикатора'!$BL41</f>
        <v>1.9952707138257693E-3</v>
      </c>
      <c r="M39" s="163">
        <f>'Данные индикатора'!E41/'Данные индикатора'!$BL41</f>
        <v>1.3981844138311916E-3</v>
      </c>
      <c r="N39" s="163">
        <f>IF(G39=0.1,0,'Данные индикатора'!H41/'Данные индикатора'!$BL41)</f>
        <v>8.3022641353161647E-3</v>
      </c>
      <c r="O39" s="163">
        <f>'Данные индикатора'!F41/'Данные индикатора'!$BL41</f>
        <v>2.7060584255866198E-2</v>
      </c>
      <c r="P39" s="163">
        <f>'Данные индикатора'!G41/'Данные индикатора'!$BL41</f>
        <v>1.5626249706780044E-3</v>
      </c>
      <c r="Q39" s="163">
        <f>IF('Данные индикатора'!J41="нет данных","x",'Данные индикатора'!J41/'Данные индикатора'!$BL41)</f>
        <v>2.9467308106315624E-2</v>
      </c>
      <c r="R39" s="162">
        <f t="shared" si="25"/>
        <v>10</v>
      </c>
      <c r="S39" s="162">
        <f t="shared" si="26"/>
        <v>10</v>
      </c>
      <c r="T39" s="162">
        <f t="shared" si="27"/>
        <v>10</v>
      </c>
      <c r="U39" s="162">
        <f t="shared" si="28"/>
        <v>5.5</v>
      </c>
      <c r="V39" s="162">
        <f t="shared" si="29"/>
        <v>10</v>
      </c>
      <c r="W39" s="162">
        <f t="shared" si="30"/>
        <v>10</v>
      </c>
      <c r="X39" s="162">
        <f t="shared" si="31"/>
        <v>10</v>
      </c>
      <c r="Y39" s="162">
        <f>IF('Данные индикатора'!J41="нет данных","x",ROUND(IF(Q39&gt;Y$86,10,IF(Q39&lt;Y$87,0,10-(Y$86-Q39)/(Y$86-Y$87)*10)),1))</f>
        <v>9.8000000000000007</v>
      </c>
      <c r="Z39" s="162">
        <f t="shared" si="32"/>
        <v>9</v>
      </c>
      <c r="AA39" s="162">
        <f t="shared" si="33"/>
        <v>9.6</v>
      </c>
      <c r="AB39" s="162">
        <f t="shared" si="34"/>
        <v>9.5</v>
      </c>
      <c r="AC39" s="162">
        <f t="shared" si="35"/>
        <v>9.1</v>
      </c>
      <c r="AD39" s="162">
        <f t="shared" si="36"/>
        <v>9.3000000000000007</v>
      </c>
      <c r="AE39" s="162">
        <f t="shared" si="37"/>
        <v>9.5</v>
      </c>
      <c r="AF39" s="164">
        <f t="shared" si="38"/>
        <v>9.4</v>
      </c>
      <c r="AG39" s="164">
        <f t="shared" si="39"/>
        <v>7.3</v>
      </c>
      <c r="AH39" s="164">
        <f t="shared" si="40"/>
        <v>9.4</v>
      </c>
      <c r="AI39" s="162">
        <f>IF('Данные индикатора'!I41="нет данных","x",IF('Данные индикатора'!BJ41&lt;1000,"x",ROUND((IF('Данные индикатора'!I41&gt;AI$86,10,IF('Данные индикатора'!I41&lt;AI$87,0,10-(AI$86-'Данные индикатора'!I41)/(AI$86-AI$87)*10))),1)))</f>
        <v>9</v>
      </c>
      <c r="AJ39" s="164">
        <f t="shared" si="41"/>
        <v>9.3000000000000007</v>
      </c>
      <c r="AK39" s="165">
        <f t="shared" si="42"/>
        <v>9</v>
      </c>
      <c r="AL39" s="162">
        <f>ROUND(IF('Данные индикатора'!N41=0,0,IF('Данные индикатора'!N41&gt;AL$86,10,IF('Данные индикатора'!N41&lt;AL$87,0,10-(AL$86-'Данные индикатора'!N41)/(AL$86-AL$87)*10))),1)</f>
        <v>7.9</v>
      </c>
      <c r="AM39" s="162">
        <f>ROUND(IF('Данные индикатора'!O41=0,0,IF(LOG('Данные индикатора'!O41)&gt;LOG(AM$86),10,IF(LOG('Данные индикатора'!O41)&lt;LOG(AM$87),0,10-(LOG(AM$86)-LOG('Данные индикатора'!O41))/(LOG(AM$86)-LOG(AM$87))*10))),1)</f>
        <v>4.3</v>
      </c>
      <c r="AN39" s="164">
        <f t="shared" si="43"/>
        <v>6.4</v>
      </c>
      <c r="AO39" s="162">
        <f>'Данные индикатора'!K41</f>
        <v>7</v>
      </c>
      <c r="AP39" s="162">
        <f>'Данные индикатора'!L41</f>
        <v>7</v>
      </c>
      <c r="AQ39" s="164">
        <f t="shared" si="44"/>
        <v>7</v>
      </c>
      <c r="AR39" s="165">
        <f t="shared" si="45"/>
        <v>7</v>
      </c>
      <c r="AS39" s="14"/>
      <c r="AT39" s="29"/>
    </row>
    <row r="40" spans="1:46" s="3" customFormat="1" ht="15.75" x14ac:dyDescent="0.25">
      <c r="A40" s="159" t="s">
        <v>326</v>
      </c>
      <c r="B40" s="175" t="s">
        <v>276</v>
      </c>
      <c r="C40" s="176" t="s">
        <v>85</v>
      </c>
      <c r="D40" s="162">
        <f>ROUND(IF('Данные индикатора'!D42=0,0.1,IF(LOG('Данные индикатора'!D42)&gt;D$86,10,IF(LOG('Данные индикатора'!D42)&lt;D$87,0,10-(D$86-LOG('Данные индикатора'!D42))/(D$86-D$87)*10))),1)</f>
        <v>5.9</v>
      </c>
      <c r="E40" s="162">
        <f>ROUND(IF('Данные индикатора'!E42=0,0.1,IF(LOG('Данные индикатора'!E42)&gt;E$86,10,IF(LOG('Данные индикатора'!E42)&lt;E$87,0,10-(E$86-LOG('Данные индикатора'!E42))/(E$86-E$87)*10))),1)</f>
        <v>0.1</v>
      </c>
      <c r="F40" s="162">
        <f t="shared" si="23"/>
        <v>3.5</v>
      </c>
      <c r="G40" s="162">
        <f>ROUND(IF('Данные индикатора'!H42="No data",0.1,IF('Данные индикатора'!H42=0,0,IF(LOG('Данные индикатора'!H42)&gt;G$86,10,IF(LOG('Данные индикатора'!H42)&lt;G$87,0,10-(G$86-LOG('Данные индикатора'!H42))/(G$86-G$87)*10)))),1)</f>
        <v>6.3</v>
      </c>
      <c r="H40" s="162">
        <f>ROUND(IF('Данные индикатора'!F42=0,0,IF(LOG('Данные индикатора'!F42)&gt;H$86,10,IF(LOG('Данные индикатора'!F42)&lt;H$87,0,10-(H$86-LOG('Данные индикатора'!F42))/(H$86-H$87)*10))),1)</f>
        <v>6.5</v>
      </c>
      <c r="I40" s="162">
        <f>ROUND(IF('Данные индикатора'!G42=0,0,IF(LOG('Данные индикатора'!G42)&gt;I$86,10,IF(LOG('Данные индикатора'!G42)&lt;I$87,0,10-(I$86-LOG('Данные индикатора'!G42))/(I$86-I$87)*10))),1)</f>
        <v>8.1999999999999993</v>
      </c>
      <c r="J40" s="162">
        <f t="shared" si="24"/>
        <v>7.4</v>
      </c>
      <c r="K40" s="162">
        <f>IF('Данные индикатора'!J42="нет данных","x",ROUND(IF('Данные индикатора'!J42=0,0,IF(LOG('Данные индикатора'!J42)&gt;K$86,10,IF(LOG('Данные индикатора'!J42)&lt;K$87,0,10-(K$86-LOG('Данные индикатора'!J42))/(K$86-K$87)*10))),1))</f>
        <v>0</v>
      </c>
      <c r="L40" s="163">
        <f>'Данные индикатора'!D42/'Данные индикатора'!$BL42</f>
        <v>2.1047953467127692E-3</v>
      </c>
      <c r="M40" s="163">
        <f>'Данные индикатора'!E42/'Данные индикатора'!$BL42</f>
        <v>0</v>
      </c>
      <c r="N40" s="163">
        <f>IF(G40=0.1,0,'Данные индикатора'!H42/'Данные индикатора'!$BL42)</f>
        <v>5.9000187757765783E-3</v>
      </c>
      <c r="O40" s="163">
        <f>'Данные индикатора'!F42/'Данные индикатора'!$BL42</f>
        <v>6.6566883975621837E-3</v>
      </c>
      <c r="P40" s="163">
        <f>'Данные индикатора'!G42/'Данные индикатора'!$BL42</f>
        <v>6.6348393109181064E-3</v>
      </c>
      <c r="Q40" s="163">
        <f>IF('Данные индикатора'!J42="нет данных","x",'Данные индикатора'!J42/'Данные индикатора'!$BL42)</f>
        <v>0</v>
      </c>
      <c r="R40" s="162">
        <f t="shared" si="25"/>
        <v>10</v>
      </c>
      <c r="S40" s="162">
        <f t="shared" si="26"/>
        <v>0</v>
      </c>
      <c r="T40" s="162">
        <f t="shared" si="27"/>
        <v>7.6</v>
      </c>
      <c r="U40" s="162">
        <f t="shared" si="28"/>
        <v>3.9</v>
      </c>
      <c r="V40" s="162">
        <f t="shared" si="29"/>
        <v>10</v>
      </c>
      <c r="W40" s="162">
        <f t="shared" si="30"/>
        <v>10</v>
      </c>
      <c r="X40" s="162">
        <f t="shared" si="31"/>
        <v>10</v>
      </c>
      <c r="Y40" s="162">
        <f>IF('Данные индикатора'!J42="нет данных","x",ROUND(IF(Q40&gt;Y$86,10,IF(Q40&lt;Y$87,0,10-(Y$86-Q40)/(Y$86-Y$87)*10)),1))</f>
        <v>0</v>
      </c>
      <c r="Z40" s="162">
        <f t="shared" si="32"/>
        <v>8</v>
      </c>
      <c r="AA40" s="162">
        <f t="shared" si="33"/>
        <v>0.1</v>
      </c>
      <c r="AB40" s="162">
        <f t="shared" si="34"/>
        <v>8.3000000000000007</v>
      </c>
      <c r="AC40" s="162">
        <f t="shared" si="35"/>
        <v>9.1</v>
      </c>
      <c r="AD40" s="162">
        <f t="shared" si="36"/>
        <v>8.6999999999999993</v>
      </c>
      <c r="AE40" s="162">
        <f t="shared" si="37"/>
        <v>0</v>
      </c>
      <c r="AF40" s="164">
        <f t="shared" si="38"/>
        <v>5.9</v>
      </c>
      <c r="AG40" s="164">
        <f t="shared" si="39"/>
        <v>5.2</v>
      </c>
      <c r="AH40" s="164">
        <f t="shared" si="40"/>
        <v>9.1</v>
      </c>
      <c r="AI40" s="162">
        <f>IF('Данные индикатора'!I42="нет данных","x",IF('Данные индикатора'!BJ42&lt;1000,"x",ROUND((IF('Данные индикатора'!I42&gt;AI$86,10,IF('Данные индикатора'!I42&lt;AI$87,0,10-(AI$86-'Данные индикатора'!I42)/(AI$86-AI$87)*10))),1)))</f>
        <v>4</v>
      </c>
      <c r="AJ40" s="164">
        <f t="shared" si="41"/>
        <v>2</v>
      </c>
      <c r="AK40" s="165">
        <f t="shared" si="42"/>
        <v>6.2</v>
      </c>
      <c r="AL40" s="162">
        <f>ROUND(IF('Данные индикатора'!N42=0,0,IF('Данные индикатора'!N42&gt;AL$86,10,IF('Данные индикатора'!N42&lt;AL$87,0,10-(AL$86-'Данные индикатора'!N42)/(AL$86-AL$87)*10))),1)</f>
        <v>7.9</v>
      </c>
      <c r="AM40" s="162">
        <f>ROUND(IF('Данные индикатора'!O42=0,0,IF(LOG('Данные индикатора'!O42)&gt;LOG(AM$86),10,IF(LOG('Данные индикатора'!O42)&lt;LOG(AM$87),0,10-(LOG(AM$86)-LOG('Данные индикатора'!O42))/(LOG(AM$86)-LOG(AM$87))*10))),1)</f>
        <v>4.3</v>
      </c>
      <c r="AN40" s="164">
        <f t="shared" si="43"/>
        <v>6.4</v>
      </c>
      <c r="AO40" s="162">
        <f>'Данные индикатора'!K42</f>
        <v>7</v>
      </c>
      <c r="AP40" s="162">
        <f>'Данные индикатора'!L42</f>
        <v>0</v>
      </c>
      <c r="AQ40" s="164">
        <f t="shared" si="44"/>
        <v>4.4000000000000004</v>
      </c>
      <c r="AR40" s="165">
        <f t="shared" si="45"/>
        <v>5.5</v>
      </c>
      <c r="AS40" s="14"/>
      <c r="AT40" s="29"/>
    </row>
    <row r="41" spans="1:46" s="3" customFormat="1" ht="15.75" x14ac:dyDescent="0.25">
      <c r="A41" s="159" t="s">
        <v>326</v>
      </c>
      <c r="B41" s="175" t="s">
        <v>277</v>
      </c>
      <c r="C41" s="176" t="s">
        <v>86</v>
      </c>
      <c r="D41" s="162">
        <f>ROUND(IF('Данные индикатора'!D43=0,0.1,IF(LOG('Данные индикатора'!D43)&gt;D$86,10,IF(LOG('Данные индикатора'!D43)&lt;D$87,0,10-(D$86-LOG('Данные индикатора'!D43))/(D$86-D$87)*10))),1)</f>
        <v>8.1</v>
      </c>
      <c r="E41" s="162">
        <f>ROUND(IF('Данные индикатора'!E43=0,0.1,IF(LOG('Данные индикатора'!E43)&gt;E$86,10,IF(LOG('Данные индикатора'!E43)&lt;E$87,0,10-(E$86-LOG('Данные индикатора'!E43))/(E$86-E$87)*10))),1)</f>
        <v>9.1</v>
      </c>
      <c r="F41" s="162">
        <f t="shared" si="23"/>
        <v>8.6999999999999993</v>
      </c>
      <c r="G41" s="162">
        <f>ROUND(IF('Данные индикатора'!H43="No data",0.1,IF('Данные индикатора'!H43=0,0,IF(LOG('Данные индикатора'!H43)&gt;G$86,10,IF(LOG('Данные индикатора'!H43)&lt;G$87,0,10-(G$86-LOG('Данные индикатора'!H43))/(G$86-G$87)*10)))),1)</f>
        <v>8.1999999999999993</v>
      </c>
      <c r="H41" s="162">
        <f>ROUND(IF('Данные индикатора'!F43=0,0,IF(LOG('Данные индикатора'!F43)&gt;H$86,10,IF(LOG('Данные индикатора'!F43)&lt;H$87,0,10-(H$86-LOG('Данные индикатора'!F43))/(H$86-H$87)*10))),1)</f>
        <v>8.5</v>
      </c>
      <c r="I41" s="162">
        <f>ROUND(IF('Данные индикатора'!G43=0,0,IF(LOG('Данные индикатора'!G43)&gt;I$86,10,IF(LOG('Данные индикатора'!G43)&lt;I$87,0,10-(I$86-LOG('Данные индикатора'!G43))/(I$86-I$87)*10))),1)</f>
        <v>9.1</v>
      </c>
      <c r="J41" s="162">
        <f t="shared" si="24"/>
        <v>8.8000000000000007</v>
      </c>
      <c r="K41" s="162">
        <f>IF('Данные индикатора'!J43="нет данных","x",ROUND(IF('Данные индикатора'!J43=0,0,IF(LOG('Данные индикатора'!J43)&gt;K$86,10,IF(LOG('Данные индикатора'!J43)&lt;K$87,0,10-(K$86-LOG('Данные индикатора'!J43))/(K$86-K$87)*10))),1))</f>
        <v>9.1</v>
      </c>
      <c r="L41" s="163">
        <f>'Данные индикатора'!D43/'Данные индикатора'!$BL43</f>
        <v>2.0561158265907905E-3</v>
      </c>
      <c r="M41" s="163">
        <f>'Данные индикатора'!E43/'Данные индикатора'!$BL43</f>
        <v>1.2176844491318935E-3</v>
      </c>
      <c r="N41" s="163">
        <f>IF(G41=0.1,0,'Данные индикатора'!H43/'Данные индикатора'!$BL43)</f>
        <v>5.8395802478945127E-3</v>
      </c>
      <c r="O41" s="163">
        <f>'Данные индикатора'!F43/'Данные индикатора'!$BL43</f>
        <v>1.3611580801718225E-2</v>
      </c>
      <c r="P41" s="163">
        <f>'Данные индикатора'!G43/'Данные индикатора'!$BL43</f>
        <v>3.4273820981357158E-3</v>
      </c>
      <c r="Q41" s="163">
        <f>IF('Данные индикатора'!J43="нет данных","x",'Данные индикатора'!J43/'Данные индикатора'!$BL43)</f>
        <v>2.8736647776858748E-2</v>
      </c>
      <c r="R41" s="162">
        <f t="shared" si="25"/>
        <v>10</v>
      </c>
      <c r="S41" s="162">
        <f t="shared" si="26"/>
        <v>10</v>
      </c>
      <c r="T41" s="162">
        <f t="shared" si="27"/>
        <v>10</v>
      </c>
      <c r="U41" s="162">
        <f t="shared" si="28"/>
        <v>3.9</v>
      </c>
      <c r="V41" s="162">
        <f t="shared" si="29"/>
        <v>10</v>
      </c>
      <c r="W41" s="162">
        <f t="shared" si="30"/>
        <v>10</v>
      </c>
      <c r="X41" s="162">
        <f t="shared" si="31"/>
        <v>10</v>
      </c>
      <c r="Y41" s="162">
        <f>IF('Данные индикатора'!J43="нет данных","x",ROUND(IF(Q41&gt;Y$86,10,IF(Q41&lt;Y$87,0,10-(Y$86-Q41)/(Y$86-Y$87)*10)),1))</f>
        <v>9.6</v>
      </c>
      <c r="Z41" s="162">
        <f t="shared" si="32"/>
        <v>9.1</v>
      </c>
      <c r="AA41" s="162">
        <f t="shared" si="33"/>
        <v>9.6</v>
      </c>
      <c r="AB41" s="162">
        <f t="shared" si="34"/>
        <v>9.3000000000000007</v>
      </c>
      <c r="AC41" s="162">
        <f t="shared" si="35"/>
        <v>9.6</v>
      </c>
      <c r="AD41" s="162">
        <f t="shared" si="36"/>
        <v>9.5</v>
      </c>
      <c r="AE41" s="162">
        <f t="shared" si="37"/>
        <v>9.4</v>
      </c>
      <c r="AF41" s="164">
        <f t="shared" si="38"/>
        <v>9.5</v>
      </c>
      <c r="AG41" s="164">
        <f t="shared" si="39"/>
        <v>6.5</v>
      </c>
      <c r="AH41" s="164">
        <f t="shared" si="40"/>
        <v>9.5</v>
      </c>
      <c r="AI41" s="162">
        <f>IF('Данные индикатора'!I43="нет данных","x",IF('Данные индикатора'!BJ43&lt;1000,"x",ROUND((IF('Данные индикатора'!I43&gt;AI$86,10,IF('Данные индикатора'!I43&lt;AI$87,0,10-(AI$86-'Данные индикатора'!I43)/(AI$86-AI$87)*10))),1)))</f>
        <v>6</v>
      </c>
      <c r="AJ41" s="164">
        <f t="shared" si="41"/>
        <v>7.7</v>
      </c>
      <c r="AK41" s="165">
        <f t="shared" si="42"/>
        <v>8.6</v>
      </c>
      <c r="AL41" s="162">
        <f>ROUND(IF('Данные индикатора'!N43=0,0,IF('Данные индикатора'!N43&gt;AL$86,10,IF('Данные индикатора'!N43&lt;AL$87,0,10-(AL$86-'Данные индикатора'!N43)/(AL$86-AL$87)*10))),1)</f>
        <v>7.9</v>
      </c>
      <c r="AM41" s="162">
        <f>ROUND(IF('Данные индикатора'!O43=0,0,IF(LOG('Данные индикатора'!O43)&gt;LOG(AM$86),10,IF(LOG('Данные индикатора'!O43)&lt;LOG(AM$87),0,10-(LOG(AM$86)-LOG('Данные индикатора'!O43))/(LOG(AM$86)-LOG(AM$87))*10))),1)</f>
        <v>4.3</v>
      </c>
      <c r="AN41" s="164">
        <f t="shared" si="43"/>
        <v>6.4</v>
      </c>
      <c r="AO41" s="162">
        <f>'Данные индикатора'!K43</f>
        <v>7</v>
      </c>
      <c r="AP41" s="162">
        <f>'Данные индикатора'!L43</f>
        <v>7</v>
      </c>
      <c r="AQ41" s="164">
        <f t="shared" si="44"/>
        <v>7</v>
      </c>
      <c r="AR41" s="165">
        <f t="shared" si="45"/>
        <v>7</v>
      </c>
      <c r="AS41" s="14"/>
      <c r="AT41" s="29"/>
    </row>
    <row r="42" spans="1:46" s="3" customFormat="1" ht="15.75" x14ac:dyDescent="0.25">
      <c r="A42" s="159" t="s">
        <v>326</v>
      </c>
      <c r="B42" s="175" t="s">
        <v>278</v>
      </c>
      <c r="C42" s="176" t="s">
        <v>87</v>
      </c>
      <c r="D42" s="162">
        <f>ROUND(IF('Данные индикатора'!D44=0,0.1,IF(LOG('Данные индикатора'!D44)&gt;D$86,10,IF(LOG('Данные индикатора'!D44)&lt;D$87,0,10-(D$86-LOG('Данные индикатора'!D44))/(D$86-D$87)*10))),1)</f>
        <v>5.6</v>
      </c>
      <c r="E42" s="162">
        <f>ROUND(IF('Данные индикатора'!E44=0,0.1,IF(LOG('Данные индикатора'!E44)&gt;E$86,10,IF(LOG('Данные индикатора'!E44)&lt;E$87,0,10-(E$86-LOG('Данные индикатора'!E44))/(E$86-E$87)*10))),1)</f>
        <v>7.7</v>
      </c>
      <c r="F42" s="162">
        <f t="shared" si="23"/>
        <v>6.8</v>
      </c>
      <c r="G42" s="162">
        <f>ROUND(IF('Данные индикатора'!H44="No data",0.1,IF('Данные индикатора'!H44=0,0,IF(LOG('Данные индикатора'!H44)&gt;G$86,10,IF(LOG('Данные индикатора'!H44)&lt;G$87,0,10-(G$86-LOG('Данные индикатора'!H44))/(G$86-G$87)*10)))),1)</f>
        <v>6.9</v>
      </c>
      <c r="H42" s="162">
        <f>ROUND(IF('Данные индикатора'!F44=0,0,IF(LOG('Данные индикатора'!F44)&gt;H$86,10,IF(LOG('Данные индикатора'!F44)&lt;H$87,0,10-(H$86-LOG('Данные индикатора'!F44))/(H$86-H$87)*10))),1)</f>
        <v>0</v>
      </c>
      <c r="I42" s="162">
        <f>ROUND(IF('Данные индикатора'!G44=0,0,IF(LOG('Данные индикатора'!G44)&gt;I$86,10,IF(LOG('Данные индикатора'!G44)&lt;I$87,0,10-(I$86-LOG('Данные индикатора'!G44))/(I$86-I$87)*10))),1)</f>
        <v>0</v>
      </c>
      <c r="J42" s="162">
        <f t="shared" si="24"/>
        <v>0</v>
      </c>
      <c r="K42" s="162">
        <f>IF('Данные индикатора'!J44="нет данных","x",ROUND(IF('Данные индикатора'!J44=0,0,IF(LOG('Данные индикатора'!J44)&gt;K$86,10,IF(LOG('Данные индикатора'!J44)&lt;K$87,0,10-(K$86-LOG('Данные индикатора'!J44))/(K$86-K$87)*10))),1))</f>
        <v>7.8</v>
      </c>
      <c r="L42" s="163">
        <f>'Данные индикатора'!D44/'Данные индикатора'!$BL44</f>
        <v>2.0385850639085368E-3</v>
      </c>
      <c r="M42" s="163">
        <f>'Данные индикатора'!E44/'Данные индикатора'!$BL44</f>
        <v>2.0385850639085368E-3</v>
      </c>
      <c r="N42" s="163">
        <f>IF(G42=0.1,0,'Данные индикатора'!H44/'Данные индикатора'!$BL44)</f>
        <v>1.0654777983776323E-2</v>
      </c>
      <c r="O42" s="163">
        <f>'Данные индикатора'!F44/'Данные индикатора'!$BL44</f>
        <v>0</v>
      </c>
      <c r="P42" s="163">
        <f>'Данные индикатора'!G44/'Данные индикатора'!$BL44</f>
        <v>0</v>
      </c>
      <c r="Q42" s="163">
        <f>IF('Данные индикатора'!J44="нет данных","x",'Данные индикатора'!J44/'Данные индикатора'!$BL44)</f>
        <v>3.3662500645280702E-2</v>
      </c>
      <c r="R42" s="162">
        <f t="shared" si="25"/>
        <v>10</v>
      </c>
      <c r="S42" s="162">
        <f t="shared" si="26"/>
        <v>10</v>
      </c>
      <c r="T42" s="162">
        <f t="shared" si="27"/>
        <v>10</v>
      </c>
      <c r="U42" s="162">
        <f t="shared" si="28"/>
        <v>7.1</v>
      </c>
      <c r="V42" s="162">
        <f t="shared" si="29"/>
        <v>0</v>
      </c>
      <c r="W42" s="162">
        <f t="shared" si="30"/>
        <v>0</v>
      </c>
      <c r="X42" s="162">
        <f t="shared" si="31"/>
        <v>0</v>
      </c>
      <c r="Y42" s="162">
        <f>IF('Данные индикатора'!J44="нет данных","x",ROUND(IF(Q42&gt;Y$86,10,IF(Q42&lt;Y$87,0,10-(Y$86-Q42)/(Y$86-Y$87)*10)),1))</f>
        <v>10</v>
      </c>
      <c r="Z42" s="162">
        <f t="shared" si="32"/>
        <v>7.8</v>
      </c>
      <c r="AA42" s="162">
        <f t="shared" si="33"/>
        <v>8.9</v>
      </c>
      <c r="AB42" s="162">
        <f t="shared" si="34"/>
        <v>0</v>
      </c>
      <c r="AC42" s="162">
        <f t="shared" si="35"/>
        <v>0</v>
      </c>
      <c r="AD42" s="162">
        <f t="shared" si="36"/>
        <v>0</v>
      </c>
      <c r="AE42" s="162">
        <f t="shared" si="37"/>
        <v>9.1999999999999993</v>
      </c>
      <c r="AF42" s="164">
        <f t="shared" si="38"/>
        <v>8.9</v>
      </c>
      <c r="AG42" s="164">
        <f t="shared" si="39"/>
        <v>7</v>
      </c>
      <c r="AH42" s="164">
        <f t="shared" si="40"/>
        <v>0</v>
      </c>
      <c r="AI42" s="162" t="str">
        <f>IF('Данные индикатора'!I44="нет данных","x",IF('Данные индикатора'!BJ44&lt;1000,"x",ROUND((IF('Данные индикатора'!I44&gt;AI$86,10,IF('Данные индикатора'!I44&lt;AI$87,0,10-(AI$86-'Данные индикатора'!I44)/(AI$86-AI$87)*10))),1)))</f>
        <v>x</v>
      </c>
      <c r="AJ42" s="164">
        <f t="shared" si="41"/>
        <v>9.1999999999999993</v>
      </c>
      <c r="AK42" s="165">
        <f t="shared" si="42"/>
        <v>7.4</v>
      </c>
      <c r="AL42" s="162">
        <f>ROUND(IF('Данные индикатора'!N44=0,0,IF('Данные индикатора'!N44&gt;AL$86,10,IF('Данные индикатора'!N44&lt;AL$87,0,10-(AL$86-'Данные индикатора'!N44)/(AL$86-AL$87)*10))),1)</f>
        <v>7.9</v>
      </c>
      <c r="AM42" s="162">
        <f>ROUND(IF('Данные индикатора'!O44=0,0,IF(LOG('Данные индикатора'!O44)&gt;LOG(AM$86),10,IF(LOG('Данные индикатора'!O44)&lt;LOG(AM$87),0,10-(LOG(AM$86)-LOG('Данные индикатора'!O44))/(LOG(AM$86)-LOG(AM$87))*10))),1)</f>
        <v>4.3</v>
      </c>
      <c r="AN42" s="164">
        <f t="shared" si="43"/>
        <v>6.4</v>
      </c>
      <c r="AO42" s="162">
        <f>'Данные индикатора'!K44</f>
        <v>7</v>
      </c>
      <c r="AP42" s="162">
        <f>'Данные индикатора'!L44</f>
        <v>7</v>
      </c>
      <c r="AQ42" s="164">
        <f t="shared" si="44"/>
        <v>7</v>
      </c>
      <c r="AR42" s="165">
        <f t="shared" si="45"/>
        <v>7</v>
      </c>
      <c r="AS42" s="14"/>
      <c r="AT42" s="29"/>
    </row>
    <row r="43" spans="1:46" s="3" customFormat="1" ht="15.75" x14ac:dyDescent="0.25">
      <c r="A43" s="178" t="s">
        <v>326</v>
      </c>
      <c r="B43" s="179" t="s">
        <v>279</v>
      </c>
      <c r="C43" s="180" t="s">
        <v>88</v>
      </c>
      <c r="D43" s="162">
        <f>ROUND(IF('Данные индикатора'!D45=0,0.1,IF(LOG('Данные индикатора'!D45)&gt;D$86,10,IF(LOG('Данные индикатора'!D45)&lt;D$87,0,10-(D$86-LOG('Данные индикатора'!D45))/(D$86-D$87)*10))),1)</f>
        <v>5.8</v>
      </c>
      <c r="E43" s="162">
        <f>ROUND(IF('Данные индикатора'!E45=0,0.1,IF(LOG('Данные индикатора'!E45)&gt;E$86,10,IF(LOG('Данные индикатора'!E45)&lt;E$87,0,10-(E$86-LOG('Данные индикатора'!E45))/(E$86-E$87)*10))),1)</f>
        <v>0.1</v>
      </c>
      <c r="F43" s="162">
        <f t="shared" si="23"/>
        <v>3.5</v>
      </c>
      <c r="G43" s="162">
        <f>ROUND(IF('Данные индикатора'!H45="No data",0.1,IF('Данные индикатора'!H45=0,0,IF(LOG('Данные индикатора'!H45)&gt;G$86,10,IF(LOG('Данные индикатора'!H45)&lt;G$87,0,10-(G$86-LOG('Данные индикатора'!H45))/(G$86-G$87)*10)))),1)</f>
        <v>6.4</v>
      </c>
      <c r="H43" s="162">
        <f>ROUND(IF('Данные индикатора'!F45=0,0,IF(LOG('Данные индикатора'!F45)&gt;H$86,10,IF(LOG('Данные индикатора'!F45)&lt;H$87,0,10-(H$86-LOG('Данные индикатора'!F45))/(H$86-H$87)*10))),1)</f>
        <v>4.4000000000000004</v>
      </c>
      <c r="I43" s="162">
        <f>ROUND(IF('Данные индикатора'!G45=0,0,IF(LOG('Данные индикатора'!G45)&gt;I$86,10,IF(LOG('Данные индикатора'!G45)&lt;I$87,0,10-(I$86-LOG('Данные индикатора'!G45))/(I$86-I$87)*10))),1)</f>
        <v>2.2999999999999998</v>
      </c>
      <c r="J43" s="162">
        <f t="shared" si="24"/>
        <v>3.4</v>
      </c>
      <c r="K43" s="162">
        <f>IF('Данные индикатора'!J45="нет данных","x",ROUND(IF('Данные индикатора'!J45=0,0,IF(LOG('Данные индикатора'!J45)&gt;K$86,10,IF(LOG('Данные индикатора'!J45)&lt;K$87,0,10-(K$86-LOG('Данные индикатора'!J45))/(K$86-K$87)*10))),1))</f>
        <v>7.7</v>
      </c>
      <c r="L43" s="163">
        <f>'Данные индикатора'!D45/'Данные индикатора'!$BL45</f>
        <v>2.1030914507597608E-3</v>
      </c>
      <c r="M43" s="163">
        <f>'Данные индикатора'!E45/'Данные индикатора'!$BL45</f>
        <v>0</v>
      </c>
      <c r="N43" s="163">
        <f>IF(G43=0.1,0,'Данные индикатора'!H45/'Данные индикатора'!$BL45)</f>
        <v>6.8410299335003137E-3</v>
      </c>
      <c r="O43" s="163">
        <f>'Данные индикатора'!F45/'Данные индикатора'!$BL45</f>
        <v>6.5040050421644462E-4</v>
      </c>
      <c r="P43" s="163">
        <f>'Данные индикатора'!G45/'Данные индикатора'!$BL45</f>
        <v>3.1156910381626087E-5</v>
      </c>
      <c r="Q43" s="163">
        <f>IF('Данные индикатора'!J45="нет данных","x",'Данные индикатора'!J45/'Данные индикатора'!$BL45)</f>
        <v>2.8762307088108237E-2</v>
      </c>
      <c r="R43" s="162">
        <f t="shared" si="25"/>
        <v>10</v>
      </c>
      <c r="S43" s="162">
        <f t="shared" si="26"/>
        <v>0</v>
      </c>
      <c r="T43" s="162">
        <f t="shared" si="27"/>
        <v>7.6</v>
      </c>
      <c r="U43" s="162">
        <f t="shared" si="28"/>
        <v>4.5999999999999996</v>
      </c>
      <c r="V43" s="162">
        <f t="shared" si="29"/>
        <v>2.2000000000000002</v>
      </c>
      <c r="W43" s="162">
        <f t="shared" si="30"/>
        <v>0.6</v>
      </c>
      <c r="X43" s="162">
        <f t="shared" si="31"/>
        <v>1.4</v>
      </c>
      <c r="Y43" s="162">
        <f>IF('Данные индикатора'!J45="нет данных","x",ROUND(IF(Q43&gt;Y$86,10,IF(Q43&lt;Y$87,0,10-(Y$86-Q43)/(Y$86-Y$87)*10)),1))</f>
        <v>9.6</v>
      </c>
      <c r="Z43" s="162">
        <f t="shared" si="32"/>
        <v>7.9</v>
      </c>
      <c r="AA43" s="162">
        <f t="shared" si="33"/>
        <v>0.1</v>
      </c>
      <c r="AB43" s="162">
        <f t="shared" si="34"/>
        <v>3.3</v>
      </c>
      <c r="AC43" s="162">
        <f t="shared" si="35"/>
        <v>1.5</v>
      </c>
      <c r="AD43" s="162">
        <f t="shared" si="36"/>
        <v>2.4</v>
      </c>
      <c r="AE43" s="162">
        <f t="shared" si="37"/>
        <v>8.8000000000000007</v>
      </c>
      <c r="AF43" s="164">
        <f t="shared" si="38"/>
        <v>5.9</v>
      </c>
      <c r="AG43" s="164">
        <f t="shared" si="39"/>
        <v>5.6</v>
      </c>
      <c r="AH43" s="164">
        <f t="shared" si="40"/>
        <v>2.5</v>
      </c>
      <c r="AI43" s="162">
        <f>IF('Данные индикатора'!I45="нет данных","x",IF('Данные индикатора'!BJ45&lt;1000,"x",ROUND((IF('Данные индикатора'!I45&gt;AI$86,10,IF('Данные индикатора'!I45&lt;AI$87,0,10-(AI$86-'Данные индикатора'!I45)/(AI$86-AI$87)*10))),1)))</f>
        <v>4</v>
      </c>
      <c r="AJ43" s="164">
        <f t="shared" si="41"/>
        <v>6.4</v>
      </c>
      <c r="AK43" s="165">
        <f t="shared" si="42"/>
        <v>5.3</v>
      </c>
      <c r="AL43" s="162">
        <f>ROUND(IF('Данные индикатора'!N45=0,0,IF('Данные индикатора'!N45&gt;AL$86,10,IF('Данные индикатора'!N45&lt;AL$87,0,10-(AL$86-'Данные индикатора'!N45)/(AL$86-AL$87)*10))),1)</f>
        <v>7.9</v>
      </c>
      <c r="AM43" s="162">
        <f>ROUND(IF('Данные индикатора'!O45=0,0,IF(LOG('Данные индикатора'!O45)&gt;LOG(AM$86),10,IF(LOG('Данные индикатора'!O45)&lt;LOG(AM$87),0,10-(LOG(AM$86)-LOG('Данные индикатора'!O45))/(LOG(AM$86)-LOG(AM$87))*10))),1)</f>
        <v>4.3</v>
      </c>
      <c r="AN43" s="164">
        <f t="shared" si="43"/>
        <v>6.4</v>
      </c>
      <c r="AO43" s="162">
        <f>'Данные индикатора'!K45</f>
        <v>7</v>
      </c>
      <c r="AP43" s="162">
        <f>'Данные индикатора'!L45</f>
        <v>7</v>
      </c>
      <c r="AQ43" s="164">
        <f t="shared" si="44"/>
        <v>7</v>
      </c>
      <c r="AR43" s="165">
        <f t="shared" si="45"/>
        <v>7</v>
      </c>
      <c r="AS43" s="14"/>
      <c r="AT43" s="29"/>
    </row>
    <row r="44" spans="1:46" s="3" customFormat="1" ht="15.75" x14ac:dyDescent="0.25">
      <c r="A44" s="159" t="s">
        <v>325</v>
      </c>
      <c r="B44" s="160" t="s">
        <v>280</v>
      </c>
      <c r="C44" s="181" t="s">
        <v>89</v>
      </c>
      <c r="D44" s="171">
        <f>ROUND(IF('Данные индикатора'!D46=0,0.1,IF(LOG('Данные индикатора'!D46)&gt;D$86,10,IF(LOG('Данные индикатора'!D46)&lt;D$87,0,10-(D$86-LOG('Данные индикатора'!D46))/(D$86-D$87)*10))),1)</f>
        <v>0.1</v>
      </c>
      <c r="E44" s="171">
        <f>ROUND(IF('Данные индикатора'!E46=0,0.1,IF(LOG('Данные индикатора'!E46)&gt;E$86,10,IF(LOG('Данные индикатора'!E46)&lt;E$87,0,10-(E$86-LOG('Данные индикатора'!E46))/(E$86-E$87)*10))),1)</f>
        <v>0.1</v>
      </c>
      <c r="F44" s="171">
        <f t="shared" si="23"/>
        <v>0.1</v>
      </c>
      <c r="G44" s="171">
        <f>ROUND(IF('Данные индикатора'!H46="No data",0.1,IF('Данные индикатора'!H46=0,0,IF(LOG('Данные индикатора'!H46)&gt;G$86,10,IF(LOG('Данные индикатора'!H46)&lt;G$87,0,10-(G$86-LOG('Данные индикатора'!H46))/(G$86-G$87)*10)))),1)</f>
        <v>7.6</v>
      </c>
      <c r="H44" s="171">
        <f>ROUND(IF('Данные индикатора'!F46=0,0,IF(LOG('Данные индикатора'!F46)&gt;H$86,10,IF(LOG('Данные индикатора'!F46)&lt;H$87,0,10-(H$86-LOG('Данные индикатора'!F46))/(H$86-H$87)*10))),1)</f>
        <v>0</v>
      </c>
      <c r="I44" s="171">
        <f>ROUND(IF('Данные индикатора'!G46=0,0,IF(LOG('Данные индикатора'!G46)&gt;I$86,10,IF(LOG('Данные индикатора'!G46)&lt;I$87,0,10-(I$86-LOG('Данные индикатора'!G46))/(I$86-I$87)*10))),1)</f>
        <v>0</v>
      </c>
      <c r="J44" s="171">
        <f t="shared" si="24"/>
        <v>0</v>
      </c>
      <c r="K44" s="162" t="str">
        <f>IF('Данные индикатора'!J46="нет данных","x",ROUND(IF('Данные индикатора'!J46=0,0,IF(LOG('Данные индикатора'!J46)&gt;K$86,10,IF(LOG('Данные индикатора'!J46)&lt;K$87,0,10-(K$86-LOG('Данные индикатора'!J46))/(K$86-K$87)*10))),1))</f>
        <v>x</v>
      </c>
      <c r="L44" s="172">
        <f>'Данные индикатора'!D46/'Данные индикатора'!$BL46</f>
        <v>0</v>
      </c>
      <c r="M44" s="172">
        <f>'Данные индикатора'!E46/'Данные индикатора'!$BL46</f>
        <v>0</v>
      </c>
      <c r="N44" s="172">
        <f>IF(G44=0.1,0,'Данные индикатора'!H46/'Данные индикатора'!$BL46)</f>
        <v>6.0056246510603603E-3</v>
      </c>
      <c r="O44" s="172">
        <f>'Данные индикатора'!F46/'Данные индикатора'!$BL46</f>
        <v>0</v>
      </c>
      <c r="P44" s="172">
        <f>'Данные индикатора'!G46/'Данные индикатора'!$BL46</f>
        <v>0</v>
      </c>
      <c r="Q44" s="163" t="str">
        <f>IF('Данные индикатора'!J46="нет данных","x",'Данные индикатора'!J46/'Данные индикатора'!$BL46)</f>
        <v>x</v>
      </c>
      <c r="R44" s="171">
        <f t="shared" si="25"/>
        <v>0</v>
      </c>
      <c r="S44" s="171">
        <f t="shared" si="26"/>
        <v>0</v>
      </c>
      <c r="T44" s="171">
        <f t="shared" si="27"/>
        <v>0</v>
      </c>
      <c r="U44" s="171">
        <f t="shared" si="28"/>
        <v>4</v>
      </c>
      <c r="V44" s="171">
        <f t="shared" si="29"/>
        <v>0</v>
      </c>
      <c r="W44" s="171">
        <f t="shared" si="30"/>
        <v>0</v>
      </c>
      <c r="X44" s="171">
        <f t="shared" si="31"/>
        <v>0</v>
      </c>
      <c r="Y44" s="162" t="str">
        <f>IF('Данные индикатора'!J46="нет данных","x",ROUND(IF(Q44&gt;Y$86,10,IF(Q44&lt;Y$87,0,10-(Y$86-Q44)/(Y$86-Y$87)*10)),1))</f>
        <v>x</v>
      </c>
      <c r="Z44" s="171">
        <f t="shared" si="32"/>
        <v>0.1</v>
      </c>
      <c r="AA44" s="171">
        <f t="shared" si="33"/>
        <v>0.1</v>
      </c>
      <c r="AB44" s="171">
        <f t="shared" si="34"/>
        <v>0</v>
      </c>
      <c r="AC44" s="171">
        <f t="shared" si="35"/>
        <v>0</v>
      </c>
      <c r="AD44" s="171">
        <f t="shared" si="36"/>
        <v>0</v>
      </c>
      <c r="AE44" s="171" t="str">
        <f t="shared" si="37"/>
        <v>x</v>
      </c>
      <c r="AF44" s="173">
        <f t="shared" si="38"/>
        <v>0.1</v>
      </c>
      <c r="AG44" s="173">
        <f t="shared" si="39"/>
        <v>6.1</v>
      </c>
      <c r="AH44" s="173">
        <f t="shared" si="40"/>
        <v>0</v>
      </c>
      <c r="AI44" s="162">
        <f>IF('Данные индикатора'!I46="нет данных","x",IF('Данные индикатора'!BJ46&lt;1000,"x",ROUND((IF('Данные индикатора'!I46&gt;AI$86,10,IF('Данные индикатора'!I46&lt;AI$87,0,10-(AI$86-'Данные индикатора'!I46)/(AI$86-AI$87)*10))),1)))</f>
        <v>3</v>
      </c>
      <c r="AJ44" s="173">
        <f t="shared" si="41"/>
        <v>3</v>
      </c>
      <c r="AK44" s="174">
        <f t="shared" si="42"/>
        <v>2.7</v>
      </c>
      <c r="AL44" s="171">
        <f>ROUND(IF('Данные индикатора'!N46=0,0,IF('Данные индикатора'!N46&gt;AL$86,10,IF('Данные индикатора'!N46&lt;AL$87,0,10-(AL$86-'Данные индикатора'!N46)/(AL$86-AL$87)*10))),1)</f>
        <v>0.7</v>
      </c>
      <c r="AM44" s="171">
        <f>ROUND(IF('Данные индикатора'!O46=0,0,IF(LOG('Данные индикатора'!O46)&gt;LOG(AM$86),10,IF(LOG('Данные индикатора'!O46)&lt;LOG(AM$87),0,10-(LOG(AM$86)-LOG('Данные индикатора'!O46))/(LOG(AM$86)-LOG(AM$87))*10))),1)</f>
        <v>0</v>
      </c>
      <c r="AN44" s="173">
        <f t="shared" si="43"/>
        <v>0.4</v>
      </c>
      <c r="AO44" s="171">
        <f>'Данные индикатора'!K46</f>
        <v>0</v>
      </c>
      <c r="AP44" s="171">
        <f>'Данные индикатора'!L46</f>
        <v>0</v>
      </c>
      <c r="AQ44" s="173">
        <f t="shared" si="44"/>
        <v>0</v>
      </c>
      <c r="AR44" s="174">
        <f t="shared" si="45"/>
        <v>0.2</v>
      </c>
      <c r="AS44" s="14"/>
      <c r="AT44" s="29"/>
    </row>
    <row r="45" spans="1:46" s="3" customFormat="1" ht="15.75" x14ac:dyDescent="0.25">
      <c r="A45" s="159" t="s">
        <v>325</v>
      </c>
      <c r="B45" s="160" t="s">
        <v>281</v>
      </c>
      <c r="C45" s="181" t="s">
        <v>90</v>
      </c>
      <c r="D45" s="162">
        <f>ROUND(IF('Данные индикатора'!D47=0,0.1,IF(LOG('Данные индикатора'!D47)&gt;D$86,10,IF(LOG('Данные индикатора'!D47)&lt;D$87,0,10-(D$86-LOG('Данные индикатора'!D47))/(D$86-D$87)*10))),1)</f>
        <v>0.1</v>
      </c>
      <c r="E45" s="162">
        <f>ROUND(IF('Данные индикатора'!E47=0,0.1,IF(LOG('Данные индикатора'!E47)&gt;E$86,10,IF(LOG('Данные индикатора'!E47)&lt;E$87,0,10-(E$86-LOG('Данные индикатора'!E47))/(E$86-E$87)*10))),1)</f>
        <v>0.1</v>
      </c>
      <c r="F45" s="162">
        <f t="shared" si="23"/>
        <v>0.1</v>
      </c>
      <c r="G45" s="162">
        <f>ROUND(IF('Данные индикатора'!H47="No data",0.1,IF('Данные индикатора'!H47=0,0,IF(LOG('Данные индикатора'!H47)&gt;G$86,10,IF(LOG('Данные индикатора'!H47)&lt;G$87,0,10-(G$86-LOG('Данные индикатора'!H47))/(G$86-G$87)*10)))),1)</f>
        <v>7.2</v>
      </c>
      <c r="H45" s="162">
        <f>ROUND(IF('Данные индикатора'!F47=0,0,IF(LOG('Данные индикатора'!F47)&gt;H$86,10,IF(LOG('Данные индикатора'!F47)&lt;H$87,0,10-(H$86-LOG('Данные индикатора'!F47))/(H$86-H$87)*10))),1)</f>
        <v>0</v>
      </c>
      <c r="I45" s="162">
        <f>ROUND(IF('Данные индикатора'!G47=0,0,IF(LOG('Данные индикатора'!G47)&gt;I$86,10,IF(LOG('Данные индикатора'!G47)&lt;I$87,0,10-(I$86-LOG('Данные индикатора'!G47))/(I$86-I$87)*10))),1)</f>
        <v>0</v>
      </c>
      <c r="J45" s="162">
        <f t="shared" si="24"/>
        <v>0</v>
      </c>
      <c r="K45" s="162" t="str">
        <f>IF('Данные индикатора'!J47="нет данных","x",ROUND(IF('Данные индикатора'!J47=0,0,IF(LOG('Данные индикатора'!J47)&gt;K$86,10,IF(LOG('Данные индикатора'!J47)&lt;K$87,0,10-(K$86-LOG('Данные индикатора'!J47))/(K$86-K$87)*10))),1))</f>
        <v>x</v>
      </c>
      <c r="L45" s="163">
        <f>'Данные индикатора'!D47/'Данные индикатора'!$BL47</f>
        <v>0</v>
      </c>
      <c r="M45" s="163">
        <f>'Данные индикатора'!E47/'Данные индикатора'!$BL47</f>
        <v>0</v>
      </c>
      <c r="N45" s="163">
        <f>IF(G45=0.1,0,'Данные индикатора'!H47/'Данные индикатора'!$BL47)</f>
        <v>3.8209654492819358E-3</v>
      </c>
      <c r="O45" s="163">
        <f>'Данные индикатора'!F47/'Данные индикатора'!$BL47</f>
        <v>0</v>
      </c>
      <c r="P45" s="163">
        <f>'Данные индикатора'!G47/'Данные индикатора'!$BL47</f>
        <v>0</v>
      </c>
      <c r="Q45" s="163" t="str">
        <f>IF('Данные индикатора'!J47="нет данных","x",'Данные индикатора'!J47/'Данные индикатора'!$BL47)</f>
        <v>x</v>
      </c>
      <c r="R45" s="162">
        <f t="shared" si="25"/>
        <v>0</v>
      </c>
      <c r="S45" s="162">
        <f t="shared" si="26"/>
        <v>0</v>
      </c>
      <c r="T45" s="162">
        <f t="shared" si="27"/>
        <v>0</v>
      </c>
      <c r="U45" s="162">
        <f t="shared" si="28"/>
        <v>2.5</v>
      </c>
      <c r="V45" s="162">
        <f t="shared" si="29"/>
        <v>0</v>
      </c>
      <c r="W45" s="162">
        <f t="shared" si="30"/>
        <v>0</v>
      </c>
      <c r="X45" s="162">
        <f t="shared" si="31"/>
        <v>0</v>
      </c>
      <c r="Y45" s="162" t="str">
        <f>IF('Данные индикатора'!J47="нет данных","x",ROUND(IF(Q45&gt;Y$86,10,IF(Q45&lt;Y$87,0,10-(Y$86-Q45)/(Y$86-Y$87)*10)),1))</f>
        <v>x</v>
      </c>
      <c r="Z45" s="162">
        <f t="shared" si="32"/>
        <v>0.1</v>
      </c>
      <c r="AA45" s="162">
        <f t="shared" si="33"/>
        <v>0.1</v>
      </c>
      <c r="AB45" s="162">
        <f t="shared" si="34"/>
        <v>0</v>
      </c>
      <c r="AC45" s="162">
        <f t="shared" si="35"/>
        <v>0</v>
      </c>
      <c r="AD45" s="162">
        <f t="shared" si="36"/>
        <v>0</v>
      </c>
      <c r="AE45" s="162" t="str">
        <f t="shared" si="37"/>
        <v>x</v>
      </c>
      <c r="AF45" s="164">
        <f t="shared" si="38"/>
        <v>0.1</v>
      </c>
      <c r="AG45" s="164">
        <f t="shared" si="39"/>
        <v>5.3</v>
      </c>
      <c r="AH45" s="164">
        <f t="shared" si="40"/>
        <v>0</v>
      </c>
      <c r="AI45" s="162">
        <f>IF('Данные индикатора'!I47="нет данных","x",IF('Данные индикатора'!BJ47&lt;1000,"x",ROUND((IF('Данные индикатора'!I47&gt;AI$86,10,IF('Данные индикатора'!I47&lt;AI$87,0,10-(AI$86-'Данные индикатора'!I47)/(AI$86-AI$87)*10))),1)))</f>
        <v>3</v>
      </c>
      <c r="AJ45" s="164">
        <f t="shared" si="41"/>
        <v>3</v>
      </c>
      <c r="AK45" s="165">
        <f>IF(ROUND(IF(AJ45="x",(10-GEOMEAN(((10-AF45)/10*9+1),((10-AG45)/10*9+1),((10-AH45)/10*9+1)))/9*10,(10-GEOMEAN(((10-AF45)/10*9+1),((10-AJ45)/10*9+1),((10-AH45)/10*9+1),((10-AG45)/10*9+1)))/9*10),1)=0,0.1,ROUND(IF(AJ45="x",(10-GEOMEAN(((10-AF45)/10*9+1),((10-AG45)/10*9+1),((10-AH45)/10*9+1)))/9*10,(10-GEOMEAN(((10-AF45)/10*9+1),((10-AJ45)/10*9+1),((10-AH45)/10*9+1),((10-AG45)/10*9+1)))/9*10),1))</f>
        <v>2.4</v>
      </c>
      <c r="AL45" s="162">
        <f>ROUND(IF('Данные индикатора'!N47=0,0,IF('Данные индикатора'!N47&gt;AL$86,10,IF('Данные индикатора'!N47&lt;AL$87,0,10-(AL$86-'Данные индикатора'!N47)/(AL$86-AL$87)*10))),1)</f>
        <v>0.7</v>
      </c>
      <c r="AM45" s="162">
        <f>ROUND(IF('Данные индикатора'!O47=0,0,IF(LOG('Данные индикатора'!O47)&gt;LOG(AM$86),10,IF(LOG('Данные индикатора'!O47)&lt;LOG(AM$87),0,10-(LOG(AM$86)-LOG('Данные индикатора'!O47))/(LOG(AM$86)-LOG(AM$87))*10))),1)</f>
        <v>0</v>
      </c>
      <c r="AN45" s="164">
        <f t="shared" si="43"/>
        <v>0.4</v>
      </c>
      <c r="AO45" s="162">
        <f>'Данные индикатора'!K47</f>
        <v>0</v>
      </c>
      <c r="AP45" s="162">
        <f>'Данные индикатора'!L47</f>
        <v>2</v>
      </c>
      <c r="AQ45" s="164">
        <f t="shared" si="44"/>
        <v>1</v>
      </c>
      <c r="AR45" s="165">
        <f t="shared" si="45"/>
        <v>1</v>
      </c>
      <c r="AS45" s="14"/>
      <c r="AT45" s="29"/>
    </row>
    <row r="46" spans="1:46" s="3" customFormat="1" ht="15.75" x14ac:dyDescent="0.25">
      <c r="A46" s="159" t="s">
        <v>325</v>
      </c>
      <c r="B46" s="160" t="s">
        <v>282</v>
      </c>
      <c r="C46" s="181" t="s">
        <v>91</v>
      </c>
      <c r="D46" s="162">
        <f>ROUND(IF('Данные индикатора'!D48=0,0.1,IF(LOG('Данные индикатора'!D48)&gt;D$86,10,IF(LOG('Данные индикатора'!D48)&lt;D$87,0,10-(D$86-LOG('Данные индикатора'!D48))/(D$86-D$87)*10))),1)</f>
        <v>8.8000000000000007</v>
      </c>
      <c r="E46" s="162">
        <f>ROUND(IF('Данные индикатора'!E48=0,0.1,IF(LOG('Данные индикатора'!E48)&gt;E$86,10,IF(LOG('Данные индикатора'!E48)&lt;E$87,0,10-(E$86-LOG('Данные индикатора'!E48))/(E$86-E$87)*10))),1)</f>
        <v>9.1999999999999993</v>
      </c>
      <c r="F46" s="162">
        <f t="shared" si="23"/>
        <v>9</v>
      </c>
      <c r="G46" s="162">
        <f>ROUND(IF('Данные индикатора'!H48="No data",0.1,IF('Данные индикатора'!H48=0,0,IF(LOG('Данные индикатора'!H48)&gt;G$86,10,IF(LOG('Данные индикатора'!H48)&lt;G$87,0,10-(G$86-LOG('Данные индикатора'!H48))/(G$86-G$87)*10)))),1)</f>
        <v>8</v>
      </c>
      <c r="H46" s="162">
        <f>ROUND(IF('Данные индикатора'!F48=0,0,IF(LOG('Данные индикатора'!F48)&gt;H$86,10,IF(LOG('Данные индикатора'!F48)&lt;H$87,0,10-(H$86-LOG('Данные индикатора'!F48))/(H$86-H$87)*10))),1)</f>
        <v>2.7</v>
      </c>
      <c r="I46" s="162">
        <f>ROUND(IF('Данные индикатора'!G48=0,0,IF(LOG('Данные индикатора'!G48)&gt;I$86,10,IF(LOG('Данные индикатора'!G48)&lt;I$87,0,10-(I$86-LOG('Данные индикатора'!G48))/(I$86-I$87)*10))),1)</f>
        <v>0.8</v>
      </c>
      <c r="J46" s="162">
        <f t="shared" si="24"/>
        <v>1.8</v>
      </c>
      <c r="K46" s="162" t="str">
        <f>IF('Данные индикатора'!J48="нет данных","x",ROUND(IF('Данные индикатора'!J48=0,0,IF(LOG('Данные индикатора'!J48)&gt;K$86,10,IF(LOG('Данные индикатора'!J48)&lt;K$87,0,10-(K$86-LOG('Данные индикатора'!J48))/(K$86-K$87)*10))),1))</f>
        <v>x</v>
      </c>
      <c r="L46" s="163">
        <f>'Данные индикатора'!D48/'Данные индикатора'!$BL48</f>
        <v>2.080402977265109E-3</v>
      </c>
      <c r="M46" s="163">
        <f>'Данные индикатора'!E48/'Данные индикатора'!$BL48</f>
        <v>7.5655244613552356E-4</v>
      </c>
      <c r="N46" s="163">
        <f>IF(G46=0.1,0,'Данные индикатора'!H48/'Данные индикатора'!$BL48)</f>
        <v>3.0224787812999413E-3</v>
      </c>
      <c r="O46" s="163">
        <f>'Данные индикатора'!F48/'Данные индикатора'!$BL48</f>
        <v>1.0694963897429036E-5</v>
      </c>
      <c r="P46" s="163">
        <f>'Данные индикатора'!G48/'Данные индикатора'!$BL48</f>
        <v>9.2999686064600316E-7</v>
      </c>
      <c r="Q46" s="163" t="str">
        <f>IF('Данные индикатора'!J48="нет данных","x",'Данные индикатора'!J48/'Данные индикатора'!$BL48)</f>
        <v>x</v>
      </c>
      <c r="R46" s="162">
        <f t="shared" si="25"/>
        <v>10</v>
      </c>
      <c r="S46" s="162">
        <f t="shared" si="26"/>
        <v>7.6</v>
      </c>
      <c r="T46" s="162">
        <f t="shared" si="27"/>
        <v>9.1</v>
      </c>
      <c r="U46" s="162">
        <f t="shared" si="28"/>
        <v>2</v>
      </c>
      <c r="V46" s="162">
        <f t="shared" si="29"/>
        <v>0</v>
      </c>
      <c r="W46" s="162">
        <f t="shared" si="30"/>
        <v>0</v>
      </c>
      <c r="X46" s="162">
        <f t="shared" si="31"/>
        <v>0</v>
      </c>
      <c r="Y46" s="162" t="str">
        <f>IF('Данные индикатора'!J48="нет данных","x",ROUND(IF(Q46&gt;Y$86,10,IF(Q46&lt;Y$87,0,10-(Y$86-Q46)/(Y$86-Y$87)*10)),1))</f>
        <v>x</v>
      </c>
      <c r="Z46" s="162">
        <f t="shared" si="32"/>
        <v>9.4</v>
      </c>
      <c r="AA46" s="162">
        <f t="shared" si="33"/>
        <v>8.4</v>
      </c>
      <c r="AB46" s="162">
        <f t="shared" si="34"/>
        <v>1.4</v>
      </c>
      <c r="AC46" s="162">
        <f t="shared" si="35"/>
        <v>0.4</v>
      </c>
      <c r="AD46" s="162">
        <f t="shared" si="36"/>
        <v>0.9</v>
      </c>
      <c r="AE46" s="162" t="str">
        <f t="shared" si="37"/>
        <v>x</v>
      </c>
      <c r="AF46" s="164">
        <f t="shared" si="38"/>
        <v>9.1</v>
      </c>
      <c r="AG46" s="164">
        <f t="shared" si="39"/>
        <v>5.8</v>
      </c>
      <c r="AH46" s="164">
        <f t="shared" si="40"/>
        <v>0.9</v>
      </c>
      <c r="AI46" s="162">
        <f>IF('Данные индикатора'!I48="нет данных","x",IF('Данные индикатора'!BJ48&lt;1000,"x",ROUND((IF('Данные индикатора'!I48&gt;AI$86,10,IF('Данные индикатора'!I48&lt;AI$87,0,10-(AI$86-'Данные индикатора'!I48)/(AI$86-AI$87)*10))),1)))</f>
        <v>5</v>
      </c>
      <c r="AJ46" s="164">
        <f t="shared" si="41"/>
        <v>5</v>
      </c>
      <c r="AK46" s="165">
        <f t="shared" si="42"/>
        <v>6</v>
      </c>
      <c r="AL46" s="162">
        <f>ROUND(IF('Данные индикатора'!N48=0,0,IF('Данные индикатора'!N48&gt;AL$86,10,IF('Данные индикатора'!N48&lt;AL$87,0,10-(AL$86-'Данные индикатора'!N48)/(AL$86-AL$87)*10))),1)</f>
        <v>0.7</v>
      </c>
      <c r="AM46" s="162">
        <f>ROUND(IF('Данные индикатора'!O48=0,0,IF(LOG('Данные индикатора'!O48)&gt;LOG(AM$86),10,IF(LOG('Данные индикатора'!O48)&lt;LOG(AM$87),0,10-(LOG(AM$86)-LOG('Данные индикатора'!O48))/(LOG(AM$86)-LOG(AM$87))*10))),1)</f>
        <v>0</v>
      </c>
      <c r="AN46" s="164">
        <f t="shared" si="43"/>
        <v>0.4</v>
      </c>
      <c r="AO46" s="162">
        <f>'Данные индикатора'!K48</f>
        <v>0</v>
      </c>
      <c r="AP46" s="162">
        <f>'Данные индикатора'!L48</f>
        <v>2</v>
      </c>
      <c r="AQ46" s="164">
        <f t="shared" si="44"/>
        <v>1</v>
      </c>
      <c r="AR46" s="165">
        <f t="shared" si="45"/>
        <v>1</v>
      </c>
      <c r="AS46" s="14"/>
      <c r="AT46" s="29"/>
    </row>
    <row r="47" spans="1:46" s="3" customFormat="1" ht="15.75" x14ac:dyDescent="0.25">
      <c r="A47" s="159" t="s">
        <v>325</v>
      </c>
      <c r="B47" s="187" t="s">
        <v>283</v>
      </c>
      <c r="C47" s="188" t="s">
        <v>92</v>
      </c>
      <c r="D47" s="162">
        <f>ROUND(IF('Данные индикатора'!D49=0,0.1,IF(LOG('Данные индикатора'!D49)&gt;D$86,10,IF(LOG('Данные индикатора'!D49)&lt;D$87,0,10-(D$86-LOG('Данные индикатора'!D49))/(D$86-D$87)*10))),1)</f>
        <v>8.3000000000000007</v>
      </c>
      <c r="E47" s="162">
        <f>ROUND(IF('Данные индикатора'!E49=0,0.1,IF(LOG('Данные индикатора'!E49)&gt;E$86,10,IF(LOG('Данные индикатора'!E49)&lt;E$87,0,10-(E$86-LOG('Данные индикатора'!E49))/(E$86-E$87)*10))),1)</f>
        <v>9.9</v>
      </c>
      <c r="F47" s="162">
        <f t="shared" si="23"/>
        <v>9.3000000000000007</v>
      </c>
      <c r="G47" s="162">
        <f>ROUND(IF('Данные индикатора'!H49="No data",0.1,IF('Данные индикатора'!H49=0,0,IF(LOG('Данные индикатора'!H49)&gt;G$86,10,IF(LOG('Данные индикатора'!H49)&lt;G$87,0,10-(G$86-LOG('Данные индикатора'!H49))/(G$86-G$87)*10)))),1)</f>
        <v>0</v>
      </c>
      <c r="H47" s="162">
        <f>ROUND(IF('Данные индикатора'!F49=0,0,IF(LOG('Данные индикатора'!F49)&gt;H$86,10,IF(LOG('Данные индикатора'!F49)&lt;H$87,0,10-(H$86-LOG('Данные индикатора'!F49))/(H$86-H$87)*10))),1)</f>
        <v>0</v>
      </c>
      <c r="I47" s="162">
        <f>ROUND(IF('Данные индикатора'!G49=0,0,IF(LOG('Данные индикатора'!G49)&gt;I$86,10,IF(LOG('Данные индикатора'!G49)&lt;I$87,0,10-(I$86-LOG('Данные индикатора'!G49))/(I$86-I$87)*10))),1)</f>
        <v>0</v>
      </c>
      <c r="J47" s="162">
        <f t="shared" si="24"/>
        <v>0</v>
      </c>
      <c r="K47" s="162" t="str">
        <f>IF('Данные индикатора'!J49="нет данных","x",ROUND(IF('Данные индикатора'!J49=0,0,IF(LOG('Данные индикатора'!J49)&gt;K$86,10,IF(LOG('Данные индикатора'!J49)&lt;K$87,0,10-(K$86-LOG('Данные индикатора'!J49))/(K$86-K$87)*10))),1))</f>
        <v>x</v>
      </c>
      <c r="L47" s="163">
        <f>'Данные индикатора'!D49/'Данные индикатора'!$BL49</f>
        <v>2.1070780773877703E-3</v>
      </c>
      <c r="M47" s="163">
        <f>'Данные индикатора'!E49/'Данные индикатора'!$BL49</f>
        <v>1.9755509326574794E-3</v>
      </c>
      <c r="N47" s="163">
        <f>IF(G47=0.1,0,'Данные индикатора'!H49/'Данные индикатора'!$BL49)</f>
        <v>0</v>
      </c>
      <c r="O47" s="163">
        <f>'Данные индикатора'!F49/'Данные индикатора'!$BL49</f>
        <v>0</v>
      </c>
      <c r="P47" s="163">
        <f>'Данные индикатора'!G49/'Данные индикатора'!$BL49</f>
        <v>0</v>
      </c>
      <c r="Q47" s="163" t="str">
        <f>IF('Данные индикатора'!J49="нет данных","x",'Данные индикатора'!J49/'Данные индикатора'!$BL49)</f>
        <v>x</v>
      </c>
      <c r="R47" s="162">
        <f t="shared" si="25"/>
        <v>10</v>
      </c>
      <c r="S47" s="162">
        <f t="shared" si="26"/>
        <v>10</v>
      </c>
      <c r="T47" s="162">
        <f t="shared" si="27"/>
        <v>10</v>
      </c>
      <c r="U47" s="162">
        <f t="shared" si="28"/>
        <v>0.1</v>
      </c>
      <c r="V47" s="162">
        <f t="shared" si="29"/>
        <v>0</v>
      </c>
      <c r="W47" s="162">
        <f t="shared" si="30"/>
        <v>0</v>
      </c>
      <c r="X47" s="162">
        <f t="shared" si="31"/>
        <v>0</v>
      </c>
      <c r="Y47" s="162" t="str">
        <f>IF('Данные индикатора'!J49="нет данных","x",ROUND(IF(Q47&gt;Y$86,10,IF(Q47&lt;Y$87,0,10-(Y$86-Q47)/(Y$86-Y$87)*10)),1))</f>
        <v>x</v>
      </c>
      <c r="Z47" s="162">
        <f t="shared" si="32"/>
        <v>9.1999999999999993</v>
      </c>
      <c r="AA47" s="162">
        <f t="shared" si="33"/>
        <v>10</v>
      </c>
      <c r="AB47" s="162">
        <f t="shared" si="34"/>
        <v>0</v>
      </c>
      <c r="AC47" s="162">
        <f t="shared" si="35"/>
        <v>0</v>
      </c>
      <c r="AD47" s="162">
        <f t="shared" si="36"/>
        <v>0</v>
      </c>
      <c r="AE47" s="162" t="str">
        <f t="shared" si="37"/>
        <v>x</v>
      </c>
      <c r="AF47" s="164">
        <f t="shared" si="38"/>
        <v>9.6999999999999993</v>
      </c>
      <c r="AG47" s="164">
        <f t="shared" si="39"/>
        <v>0.1</v>
      </c>
      <c r="AH47" s="164">
        <f t="shared" si="40"/>
        <v>0</v>
      </c>
      <c r="AI47" s="162" t="str">
        <f>IF('Данные индикатора'!I49="нет данных","x",IF('Данные индикатора'!BJ49&lt;1000,"x",ROUND((IF('Данные индикатора'!I49&gt;AI$86,10,IF('Данные индикатора'!I49&lt;AI$87,0,10-(AI$86-'Данные индикатора'!I49)/(AI$86-AI$87)*10))),1)))</f>
        <v>x</v>
      </c>
      <c r="AJ47" s="164" t="str">
        <f t="shared" si="41"/>
        <v>x</v>
      </c>
      <c r="AK47" s="165">
        <f t="shared" si="42"/>
        <v>5.5</v>
      </c>
      <c r="AL47" s="162">
        <f>ROUND(IF('Данные индикатора'!N49=0,0,IF('Данные индикатора'!N49&gt;AL$86,10,IF('Данные индикатора'!N49&lt;AL$87,0,10-(AL$86-'Данные индикатора'!N49)/(AL$86-AL$87)*10))),1)</f>
        <v>0.7</v>
      </c>
      <c r="AM47" s="162">
        <f>ROUND(IF('Данные индикатора'!O49=0,0,IF(LOG('Данные индикатора'!O49)&gt;LOG(AM$86),10,IF(LOG('Данные индикатора'!O49)&lt;LOG(AM$87),0,10-(LOG(AM$86)-LOG('Данные индикатора'!O49))/(LOG(AM$86)-LOG(AM$87))*10))),1)</f>
        <v>0</v>
      </c>
      <c r="AN47" s="164">
        <f t="shared" si="43"/>
        <v>0.4</v>
      </c>
      <c r="AO47" s="162">
        <f>'Данные индикатора'!K49</f>
        <v>0</v>
      </c>
      <c r="AP47" s="162">
        <f>'Данные индикатора'!L49</f>
        <v>6</v>
      </c>
      <c r="AQ47" s="164">
        <f t="shared" si="44"/>
        <v>3.6</v>
      </c>
      <c r="AR47" s="165">
        <f t="shared" si="45"/>
        <v>3.6</v>
      </c>
      <c r="AS47" s="14"/>
      <c r="AT47" s="29"/>
    </row>
    <row r="48" spans="1:46" s="3" customFormat="1" ht="15.75" x14ac:dyDescent="0.25">
      <c r="A48" s="159" t="s">
        <v>325</v>
      </c>
      <c r="B48" s="187" t="s">
        <v>284</v>
      </c>
      <c r="C48" s="188" t="s">
        <v>94</v>
      </c>
      <c r="D48" s="162">
        <f>ROUND(IF('Данные индикатора'!D50=0,0.1,IF(LOG('Данные индикатора'!D50)&gt;D$86,10,IF(LOG('Данные индикатора'!D50)&lt;D$87,0,10-(D$86-LOG('Данные индикатора'!D50))/(D$86-D$87)*10))),1)</f>
        <v>0.1</v>
      </c>
      <c r="E48" s="162">
        <f>ROUND(IF('Данные индикатора'!E50=0,0.1,IF(LOG('Данные индикатора'!E50)&gt;E$86,10,IF(LOG('Данные индикатора'!E50)&lt;E$87,0,10-(E$86-LOG('Данные индикатора'!E50))/(E$86-E$87)*10))),1)</f>
        <v>0.1</v>
      </c>
      <c r="F48" s="162">
        <f t="shared" si="23"/>
        <v>0.1</v>
      </c>
      <c r="G48" s="162">
        <f>ROUND(IF('Данные индикатора'!H50="No data",0.1,IF('Данные индикатора'!H50=0,0,IF(LOG('Данные индикатора'!H50)&gt;G$86,10,IF(LOG('Данные индикатора'!H50)&lt;G$87,0,10-(G$86-LOG('Данные индикатора'!H50))/(G$86-G$87)*10)))),1)</f>
        <v>8.3000000000000007</v>
      </c>
      <c r="H48" s="162">
        <f>ROUND(IF('Данные индикатора'!F50=0,0,IF(LOG('Данные индикатора'!F50)&gt;H$86,10,IF(LOG('Данные индикатора'!F50)&lt;H$87,0,10-(H$86-LOG('Данные индикатора'!F50))/(H$86-H$87)*10))),1)</f>
        <v>0</v>
      </c>
      <c r="I48" s="162">
        <f>ROUND(IF('Данные индикатора'!G50=0,0,IF(LOG('Данные индикатора'!G50)&gt;I$86,10,IF(LOG('Данные индикатора'!G50)&lt;I$87,0,10-(I$86-LOG('Данные индикатора'!G50))/(I$86-I$87)*10))),1)</f>
        <v>0</v>
      </c>
      <c r="J48" s="162">
        <f t="shared" si="24"/>
        <v>0</v>
      </c>
      <c r="K48" s="162" t="str">
        <f>IF('Данные индикатора'!J50="нет данных","x",ROUND(IF('Данные индикатора'!J50=0,0,IF(LOG('Данные индикатора'!J50)&gt;K$86,10,IF(LOG('Данные индикатора'!J50)&lt;K$87,0,10-(K$86-LOG('Данные индикатора'!J50))/(K$86-K$87)*10))),1))</f>
        <v>x</v>
      </c>
      <c r="L48" s="163">
        <f>'Данные индикатора'!D50/'Данные индикатора'!$BL50</f>
        <v>0</v>
      </c>
      <c r="M48" s="163">
        <f>'Данные индикатора'!E50/'Данные индикатора'!$BL50</f>
        <v>0</v>
      </c>
      <c r="N48" s="163">
        <f>IF(G48=0.1,0,'Данные индикатора'!H50/'Данные индикатора'!$BL50)</f>
        <v>1.5005868248318526E-2</v>
      </c>
      <c r="O48" s="163">
        <f>'Данные индикатора'!F50/'Данные индикатора'!$BL50</f>
        <v>0</v>
      </c>
      <c r="P48" s="163">
        <f>'Данные индикатора'!G50/'Данные индикатора'!$BL50</f>
        <v>0</v>
      </c>
      <c r="Q48" s="163" t="str">
        <f>IF('Данные индикатора'!J50="нет данных","x",'Данные индикатора'!J50/'Данные индикатора'!$BL50)</f>
        <v>x</v>
      </c>
      <c r="R48" s="162">
        <f t="shared" si="25"/>
        <v>0</v>
      </c>
      <c r="S48" s="162">
        <f t="shared" si="26"/>
        <v>0</v>
      </c>
      <c r="T48" s="162">
        <f t="shared" si="27"/>
        <v>0</v>
      </c>
      <c r="U48" s="162">
        <f t="shared" si="28"/>
        <v>10</v>
      </c>
      <c r="V48" s="162">
        <f t="shared" si="29"/>
        <v>0</v>
      </c>
      <c r="W48" s="162">
        <f t="shared" si="30"/>
        <v>0</v>
      </c>
      <c r="X48" s="162">
        <f t="shared" si="31"/>
        <v>0</v>
      </c>
      <c r="Y48" s="162" t="str">
        <f>IF('Данные индикатора'!J50="нет данных","x",ROUND(IF(Q48&gt;Y$86,10,IF(Q48&lt;Y$87,0,10-(Y$86-Q48)/(Y$86-Y$87)*10)),1))</f>
        <v>x</v>
      </c>
      <c r="Z48" s="162">
        <f t="shared" si="32"/>
        <v>0.1</v>
      </c>
      <c r="AA48" s="162">
        <f t="shared" si="33"/>
        <v>0.1</v>
      </c>
      <c r="AB48" s="162">
        <f t="shared" si="34"/>
        <v>0</v>
      </c>
      <c r="AC48" s="162">
        <f t="shared" si="35"/>
        <v>0</v>
      </c>
      <c r="AD48" s="162">
        <f t="shared" si="36"/>
        <v>0</v>
      </c>
      <c r="AE48" s="162" t="str">
        <f t="shared" si="37"/>
        <v>x</v>
      </c>
      <c r="AF48" s="164">
        <f t="shared" si="38"/>
        <v>0.1</v>
      </c>
      <c r="AG48" s="164">
        <f t="shared" si="39"/>
        <v>9.3000000000000007</v>
      </c>
      <c r="AH48" s="164">
        <f t="shared" si="40"/>
        <v>0</v>
      </c>
      <c r="AI48" s="162">
        <f>IF('Данные индикатора'!I50="нет данных","x",IF('Данные индикатора'!BJ50&lt;1000,"x",ROUND((IF('Данные индикатора'!I50&gt;AI$86,10,IF('Данные индикатора'!I50&lt;AI$87,0,10-(AI$86-'Данные индикатора'!I50)/(AI$86-AI$87)*10))),1)))</f>
        <v>10</v>
      </c>
      <c r="AJ48" s="164">
        <f t="shared" si="41"/>
        <v>10</v>
      </c>
      <c r="AK48" s="165">
        <f t="shared" si="42"/>
        <v>7.1</v>
      </c>
      <c r="AL48" s="162">
        <f>ROUND(IF('Данные индикатора'!N50=0,0,IF('Данные индикатора'!N50&gt;AL$86,10,IF('Данные индикатора'!N50&lt;AL$87,0,10-(AL$86-'Данные индикатора'!N50)/(AL$86-AL$87)*10))),1)</f>
        <v>0.7</v>
      </c>
      <c r="AM48" s="162">
        <f>ROUND(IF('Данные индикатора'!O50=0,0,IF(LOG('Данные индикатора'!O50)&gt;LOG(AM$86),10,IF(LOG('Данные индикатора'!O50)&lt;LOG(AM$87),0,10-(LOG(AM$86)-LOG('Данные индикатора'!O50))/(LOG(AM$86)-LOG(AM$87))*10))),1)</f>
        <v>0</v>
      </c>
      <c r="AN48" s="164">
        <f t="shared" si="43"/>
        <v>0.4</v>
      </c>
      <c r="AO48" s="162">
        <f>'Данные индикатора'!K50</f>
        <v>0</v>
      </c>
      <c r="AP48" s="162">
        <f>'Данные индикатора'!L50</f>
        <v>2</v>
      </c>
      <c r="AQ48" s="164">
        <f t="shared" si="44"/>
        <v>1</v>
      </c>
      <c r="AR48" s="165">
        <f t="shared" si="45"/>
        <v>1</v>
      </c>
      <c r="AS48" s="14"/>
      <c r="AT48" s="29"/>
    </row>
    <row r="49" spans="1:46" s="3" customFormat="1" ht="15.75" x14ac:dyDescent="0.25">
      <c r="A49" s="159" t="s">
        <v>325</v>
      </c>
      <c r="B49" s="187" t="s">
        <v>285</v>
      </c>
      <c r="C49" s="188" t="s">
        <v>95</v>
      </c>
      <c r="D49" s="162">
        <f>ROUND(IF('Данные индикатора'!D51=0,0.1,IF(LOG('Данные индикатора'!D51)&gt;D$86,10,IF(LOG('Данные индикатора'!D51)&lt;D$87,0,10-(D$86-LOG('Данные индикатора'!D51))/(D$86-D$87)*10))),1)</f>
        <v>6.8</v>
      </c>
      <c r="E49" s="162">
        <f>ROUND(IF('Данные индикатора'!E51=0,0.1,IF(LOG('Данные индикатора'!E51)&gt;E$86,10,IF(LOG('Данные индикатора'!E51)&lt;E$87,0,10-(E$86-LOG('Данные индикатора'!E51))/(E$86-E$87)*10))),1)</f>
        <v>0.1</v>
      </c>
      <c r="F49" s="162">
        <f t="shared" si="23"/>
        <v>4.2</v>
      </c>
      <c r="G49" s="162">
        <f>ROUND(IF('Данные индикатора'!H51="No data",0.1,IF('Данные индикатора'!H51=0,0,IF(LOG('Данные индикатора'!H51)&gt;G$86,10,IF(LOG('Данные индикатора'!H51)&lt;G$87,0,10-(G$86-LOG('Данные индикатора'!H51))/(G$86-G$87)*10)))),1)</f>
        <v>8.6999999999999993</v>
      </c>
      <c r="H49" s="162">
        <f>ROUND(IF('Данные индикатора'!F51=0,0,IF(LOG('Данные индикатора'!F51)&gt;H$86,10,IF(LOG('Данные индикатора'!F51)&lt;H$87,0,10-(H$86-LOG('Данные индикатора'!F51))/(H$86-H$87)*10))),1)</f>
        <v>2.1</v>
      </c>
      <c r="I49" s="162">
        <f>ROUND(IF('Данные индикатора'!G51=0,0,IF(LOG('Данные индикатора'!G51)&gt;I$86,10,IF(LOG('Данные индикатора'!G51)&lt;I$87,0,10-(I$86-LOG('Данные индикатора'!G51))/(I$86-I$87)*10))),1)</f>
        <v>0</v>
      </c>
      <c r="J49" s="162">
        <f t="shared" si="24"/>
        <v>1.1000000000000001</v>
      </c>
      <c r="K49" s="162" t="str">
        <f>IF('Данные индикатора'!J51="нет данных","x",ROUND(IF('Данные индикатора'!J51=0,0,IF(LOG('Данные индикатора'!J51)&gt;K$86,10,IF(LOG('Данные индикатора'!J51)&lt;K$87,0,10-(K$86-LOG('Данные индикатора'!J51))/(K$86-K$87)*10))),1))</f>
        <v>x</v>
      </c>
      <c r="L49" s="163">
        <f>'Данные индикатора'!D51/'Данные индикатора'!$BL51</f>
        <v>7.8706610594706308E-4</v>
      </c>
      <c r="M49" s="163">
        <f>'Данные индикатора'!E51/'Данные индикатора'!$BL51</f>
        <v>0</v>
      </c>
      <c r="N49" s="163">
        <f>IF(G49=0.1,0,'Данные индикатора'!H51/'Данные индикатора'!$BL51)</f>
        <v>7.9863386572096209E-3</v>
      </c>
      <c r="O49" s="163">
        <f>'Данные индикатора'!F51/'Данные индикатора'!$BL51</f>
        <v>7.9647904005682552E-6</v>
      </c>
      <c r="P49" s="163">
        <f>'Данные индикатора'!G51/'Данные индикатора'!$BL51</f>
        <v>0</v>
      </c>
      <c r="Q49" s="163" t="str">
        <f>IF('Данные индикатора'!J51="нет данных","x",'Данные индикатора'!J51/'Данные индикатора'!$BL51)</f>
        <v>x</v>
      </c>
      <c r="R49" s="162">
        <f t="shared" si="25"/>
        <v>3.9</v>
      </c>
      <c r="S49" s="162">
        <f t="shared" si="26"/>
        <v>0</v>
      </c>
      <c r="T49" s="162">
        <f t="shared" si="27"/>
        <v>2.2000000000000002</v>
      </c>
      <c r="U49" s="162">
        <f t="shared" si="28"/>
        <v>5.3</v>
      </c>
      <c r="V49" s="162">
        <f t="shared" si="29"/>
        <v>0</v>
      </c>
      <c r="W49" s="162">
        <f t="shared" si="30"/>
        <v>0</v>
      </c>
      <c r="X49" s="162">
        <f t="shared" si="31"/>
        <v>0</v>
      </c>
      <c r="Y49" s="162" t="str">
        <f>IF('Данные индикатора'!J51="нет данных","x",ROUND(IF(Q49&gt;Y$86,10,IF(Q49&lt;Y$87,0,10-(Y$86-Q49)/(Y$86-Y$87)*10)),1))</f>
        <v>x</v>
      </c>
      <c r="Z49" s="162">
        <f t="shared" si="32"/>
        <v>5.4</v>
      </c>
      <c r="AA49" s="162">
        <f t="shared" si="33"/>
        <v>0.1</v>
      </c>
      <c r="AB49" s="162">
        <f t="shared" si="34"/>
        <v>1.1000000000000001</v>
      </c>
      <c r="AC49" s="162">
        <f t="shared" si="35"/>
        <v>0</v>
      </c>
      <c r="AD49" s="162">
        <f t="shared" si="36"/>
        <v>0.6</v>
      </c>
      <c r="AE49" s="162" t="str">
        <f t="shared" si="37"/>
        <v>x</v>
      </c>
      <c r="AF49" s="164">
        <f t="shared" si="38"/>
        <v>3.3</v>
      </c>
      <c r="AG49" s="164">
        <f t="shared" si="39"/>
        <v>7.4</v>
      </c>
      <c r="AH49" s="164">
        <f t="shared" si="40"/>
        <v>0.6</v>
      </c>
      <c r="AI49" s="162">
        <f>IF('Данные индикатора'!I51="нет данных","x",IF('Данные индикатора'!BJ51&lt;1000,"x",ROUND((IF('Данные индикатора'!I51&gt;AI$86,10,IF('Данные индикатора'!I51&lt;AI$87,0,10-(AI$86-'Данные индикатора'!I51)/(AI$86-AI$87)*10))),1)))</f>
        <v>1</v>
      </c>
      <c r="AJ49" s="164">
        <f t="shared" si="41"/>
        <v>1</v>
      </c>
      <c r="AK49" s="165">
        <f t="shared" si="42"/>
        <v>3.7</v>
      </c>
      <c r="AL49" s="162">
        <f>ROUND(IF('Данные индикатора'!N51=0,0,IF('Данные индикатора'!N51&gt;AL$86,10,IF('Данные индикатора'!N51&lt;AL$87,0,10-(AL$86-'Данные индикатора'!N51)/(AL$86-AL$87)*10))),1)</f>
        <v>0.7</v>
      </c>
      <c r="AM49" s="162">
        <f>ROUND(IF('Данные индикатора'!O51=0,0,IF(LOG('Данные индикатора'!O51)&gt;LOG(AM$86),10,IF(LOG('Данные индикатора'!O51)&lt;LOG(AM$87),0,10-(LOG(AM$86)-LOG('Данные индикатора'!O51))/(LOG(AM$86)-LOG(AM$87))*10))),1)</f>
        <v>0</v>
      </c>
      <c r="AN49" s="164">
        <f t="shared" si="43"/>
        <v>0.4</v>
      </c>
      <c r="AO49" s="162">
        <f>'Данные индикатора'!K51</f>
        <v>0</v>
      </c>
      <c r="AP49" s="162">
        <f>'Данные индикатора'!L51</f>
        <v>0</v>
      </c>
      <c r="AQ49" s="164">
        <f t="shared" si="44"/>
        <v>0</v>
      </c>
      <c r="AR49" s="165">
        <f t="shared" si="45"/>
        <v>0.2</v>
      </c>
      <c r="AS49" s="14"/>
      <c r="AT49" s="29"/>
    </row>
    <row r="50" spans="1:46" s="3" customFormat="1" ht="15.75" x14ac:dyDescent="0.25">
      <c r="A50" s="159" t="s">
        <v>325</v>
      </c>
      <c r="B50" s="187" t="s">
        <v>286</v>
      </c>
      <c r="C50" s="188" t="s">
        <v>97</v>
      </c>
      <c r="D50" s="162">
        <f>ROUND(IF('Данные индикатора'!D52=0,0.1,IF(LOG('Данные индикатора'!D52)&gt;D$86,10,IF(LOG('Данные индикатора'!D52)&lt;D$87,0,10-(D$86-LOG('Данные индикатора'!D52))/(D$86-D$87)*10))),1)</f>
        <v>0.1</v>
      </c>
      <c r="E50" s="162">
        <f>ROUND(IF('Данные индикатора'!E52=0,0.1,IF(LOG('Данные индикатора'!E52)&gt;E$86,10,IF(LOG('Данные индикатора'!E52)&lt;E$87,0,10-(E$86-LOG('Данные индикатора'!E52))/(E$86-E$87)*10))),1)</f>
        <v>0.1</v>
      </c>
      <c r="F50" s="162">
        <f t="shared" si="23"/>
        <v>0.1</v>
      </c>
      <c r="G50" s="162">
        <f>ROUND(IF('Данные индикатора'!H52="No data",0.1,IF('Данные индикатора'!H52=0,0,IF(LOG('Данные индикатора'!H52)&gt;G$86,10,IF(LOG('Данные индикатора'!H52)&lt;G$87,0,10-(G$86-LOG('Данные индикатора'!H52))/(G$86-G$87)*10)))),1)</f>
        <v>7.1</v>
      </c>
      <c r="H50" s="162">
        <f>ROUND(IF('Данные индикатора'!F52=0,0,IF(LOG('Данные индикатора'!F52)&gt;H$86,10,IF(LOG('Данные индикатора'!F52)&lt;H$87,0,10-(H$86-LOG('Данные индикатора'!F52))/(H$86-H$87)*10))),1)</f>
        <v>0</v>
      </c>
      <c r="I50" s="162">
        <f>ROUND(IF('Данные индикатора'!G52=0,0,IF(LOG('Данные индикатора'!G52)&gt;I$86,10,IF(LOG('Данные индикатора'!G52)&lt;I$87,0,10-(I$86-LOG('Данные индикатора'!G52))/(I$86-I$87)*10))),1)</f>
        <v>0</v>
      </c>
      <c r="J50" s="162">
        <f t="shared" si="24"/>
        <v>0</v>
      </c>
      <c r="K50" s="162" t="str">
        <f>IF('Данные индикатора'!J52="нет данных","x",ROUND(IF('Данные индикатора'!J52=0,0,IF(LOG('Данные индикатора'!J52)&gt;K$86,10,IF(LOG('Данные индикатора'!J52)&lt;K$87,0,10-(K$86-LOG('Данные индикатора'!J52))/(K$86-K$87)*10))),1))</f>
        <v>x</v>
      </c>
      <c r="L50" s="163">
        <f>'Данные индикатора'!D52/'Данные индикатора'!$BL52</f>
        <v>0</v>
      </c>
      <c r="M50" s="163">
        <f>'Данные индикатора'!E52/'Данные индикатора'!$BL52</f>
        <v>0</v>
      </c>
      <c r="N50" s="163">
        <f>IF(G50=0.1,0,'Данные индикатора'!H52/'Данные индикатора'!$BL52)</f>
        <v>2.2418893069374823E-3</v>
      </c>
      <c r="O50" s="163">
        <f>'Данные индикатора'!F52/'Данные индикатора'!$BL52</f>
        <v>0</v>
      </c>
      <c r="P50" s="163">
        <f>'Данные индикатора'!G52/'Данные индикатора'!$BL52</f>
        <v>0</v>
      </c>
      <c r="Q50" s="163" t="str">
        <f>IF('Данные индикатора'!J52="нет данных","x",'Данные индикатора'!J52/'Данные индикатора'!$BL52)</f>
        <v>x</v>
      </c>
      <c r="R50" s="162">
        <f t="shared" si="25"/>
        <v>0</v>
      </c>
      <c r="S50" s="162">
        <f t="shared" si="26"/>
        <v>0</v>
      </c>
      <c r="T50" s="162">
        <f t="shared" si="27"/>
        <v>0</v>
      </c>
      <c r="U50" s="162">
        <f t="shared" si="28"/>
        <v>1.5</v>
      </c>
      <c r="V50" s="162">
        <f t="shared" si="29"/>
        <v>0</v>
      </c>
      <c r="W50" s="162">
        <f t="shared" si="30"/>
        <v>0</v>
      </c>
      <c r="X50" s="162">
        <f t="shared" si="31"/>
        <v>0</v>
      </c>
      <c r="Y50" s="162" t="str">
        <f>IF('Данные индикатора'!J52="нет данных","x",ROUND(IF(Q50&gt;Y$86,10,IF(Q50&lt;Y$87,0,10-(Y$86-Q50)/(Y$86-Y$87)*10)),1))</f>
        <v>x</v>
      </c>
      <c r="Z50" s="162">
        <f t="shared" si="32"/>
        <v>0.1</v>
      </c>
      <c r="AA50" s="162">
        <f t="shared" si="33"/>
        <v>0.1</v>
      </c>
      <c r="AB50" s="162">
        <f t="shared" si="34"/>
        <v>0</v>
      </c>
      <c r="AC50" s="162">
        <f t="shared" si="35"/>
        <v>0</v>
      </c>
      <c r="AD50" s="162">
        <f t="shared" si="36"/>
        <v>0</v>
      </c>
      <c r="AE50" s="162" t="str">
        <f t="shared" si="37"/>
        <v>x</v>
      </c>
      <c r="AF50" s="164">
        <f t="shared" si="38"/>
        <v>0.1</v>
      </c>
      <c r="AG50" s="164">
        <f t="shared" si="39"/>
        <v>4.9000000000000004</v>
      </c>
      <c r="AH50" s="164">
        <f t="shared" si="40"/>
        <v>0</v>
      </c>
      <c r="AI50" s="162">
        <f>IF('Данные индикатора'!I52="нет данных","x",IF('Данные индикатора'!BJ52&lt;1000,"x",ROUND((IF('Данные индикатора'!I52&gt;AI$86,10,IF('Данные индикатора'!I52&lt;AI$87,0,10-(AI$86-'Данные индикатора'!I52)/(AI$86-AI$87)*10))),1)))</f>
        <v>1</v>
      </c>
      <c r="AJ50" s="164">
        <f t="shared" si="41"/>
        <v>1</v>
      </c>
      <c r="AK50" s="165">
        <f t="shared" si="42"/>
        <v>1.7</v>
      </c>
      <c r="AL50" s="162">
        <f>ROUND(IF('Данные индикатора'!N52=0,0,IF('Данные индикатора'!N52&gt;AL$86,10,IF('Данные индикатора'!N52&lt;AL$87,0,10-(AL$86-'Данные индикатора'!N52)/(AL$86-AL$87)*10))),1)</f>
        <v>0.7</v>
      </c>
      <c r="AM50" s="162">
        <f>ROUND(IF('Данные индикатора'!O52=0,0,IF(LOG('Данные индикатора'!O52)&gt;LOG(AM$86),10,IF(LOG('Данные индикатора'!O52)&lt;LOG(AM$87),0,10-(LOG(AM$86)-LOG('Данные индикатора'!O52))/(LOG(AM$86)-LOG(AM$87))*10))),1)</f>
        <v>0</v>
      </c>
      <c r="AN50" s="164">
        <f t="shared" si="43"/>
        <v>0.4</v>
      </c>
      <c r="AO50" s="162">
        <f>'Данные индикатора'!K52</f>
        <v>0</v>
      </c>
      <c r="AP50" s="162">
        <f>'Данные индикатора'!L52</f>
        <v>0</v>
      </c>
      <c r="AQ50" s="164">
        <f t="shared" si="44"/>
        <v>0</v>
      </c>
      <c r="AR50" s="165">
        <f t="shared" si="45"/>
        <v>0.2</v>
      </c>
      <c r="AS50" s="14"/>
      <c r="AT50" s="29"/>
    </row>
    <row r="51" spans="1:46" s="3" customFormat="1" ht="15.75" x14ac:dyDescent="0.25">
      <c r="A51" s="159" t="s">
        <v>325</v>
      </c>
      <c r="B51" s="187" t="s">
        <v>287</v>
      </c>
      <c r="C51" s="188" t="s">
        <v>98</v>
      </c>
      <c r="D51" s="162">
        <f>ROUND(IF('Данные индикатора'!D53=0,0.1,IF(LOG('Данные индикатора'!D53)&gt;D$86,10,IF(LOG('Данные индикатора'!D53)&lt;D$87,0,10-(D$86-LOG('Данные индикатора'!D53))/(D$86-D$87)*10))),1)</f>
        <v>0.1</v>
      </c>
      <c r="E51" s="162">
        <f>ROUND(IF('Данные индикатора'!E53=0,0.1,IF(LOG('Данные индикатора'!E53)&gt;E$86,10,IF(LOG('Данные индикатора'!E53)&lt;E$87,0,10-(E$86-LOG('Данные индикатора'!E53))/(E$86-E$87)*10))),1)</f>
        <v>0.1</v>
      </c>
      <c r="F51" s="162">
        <f t="shared" si="23"/>
        <v>0.1</v>
      </c>
      <c r="G51" s="162">
        <f>ROUND(IF('Данные индикатора'!H53="No data",0.1,IF('Данные индикатора'!H53=0,0,IF(LOG('Данные индикатора'!H53)&gt;G$86,10,IF(LOG('Данные индикатора'!H53)&lt;G$87,0,10-(G$86-LOG('Данные индикатора'!H53))/(G$86-G$87)*10)))),1)</f>
        <v>7.2</v>
      </c>
      <c r="H51" s="162">
        <f>ROUND(IF('Данные индикатора'!F53=0,0,IF(LOG('Данные индикатора'!F53)&gt;H$86,10,IF(LOG('Данные индикатора'!F53)&lt;H$87,0,10-(H$86-LOG('Данные индикатора'!F53))/(H$86-H$87)*10))),1)</f>
        <v>0</v>
      </c>
      <c r="I51" s="162">
        <f>ROUND(IF('Данные индикатора'!G53=0,0,IF(LOG('Данные индикатора'!G53)&gt;I$86,10,IF(LOG('Данные индикатора'!G53)&lt;I$87,0,10-(I$86-LOG('Данные индикатора'!G53))/(I$86-I$87)*10))),1)</f>
        <v>0</v>
      </c>
      <c r="J51" s="162">
        <f t="shared" si="24"/>
        <v>0</v>
      </c>
      <c r="K51" s="162" t="str">
        <f>IF('Данные индикатора'!J53="нет данных","x",ROUND(IF('Данные индикатора'!J53=0,0,IF(LOG('Данные индикатора'!J53)&gt;K$86,10,IF(LOG('Данные индикатора'!J53)&lt;K$87,0,10-(K$86-LOG('Данные индикатора'!J53))/(K$86-K$87)*10))),1))</f>
        <v>x</v>
      </c>
      <c r="L51" s="163">
        <f>'Данные индикатора'!D53/'Данные индикатора'!$BL53</f>
        <v>0</v>
      </c>
      <c r="M51" s="163">
        <f>'Данные индикатора'!E53/'Данные индикатора'!$BL53</f>
        <v>0</v>
      </c>
      <c r="N51" s="163">
        <f>IF(G51=0.1,0,'Данные индикатора'!H53/'Данные индикатора'!$BL53)</f>
        <v>3.8344508585354325E-3</v>
      </c>
      <c r="O51" s="163">
        <f>'Данные индикатора'!F53/'Данные индикатора'!$BL53</f>
        <v>0</v>
      </c>
      <c r="P51" s="163">
        <f>'Данные индикатора'!G53/'Данные индикатора'!$BL53</f>
        <v>0</v>
      </c>
      <c r="Q51" s="163" t="str">
        <f>IF('Данные индикатора'!J53="нет данных","x",'Данные индикатора'!J53/'Данные индикатора'!$BL53)</f>
        <v>x</v>
      </c>
      <c r="R51" s="162">
        <f t="shared" si="25"/>
        <v>0</v>
      </c>
      <c r="S51" s="162">
        <f t="shared" si="26"/>
        <v>0</v>
      </c>
      <c r="T51" s="162">
        <f t="shared" si="27"/>
        <v>0</v>
      </c>
      <c r="U51" s="162">
        <f t="shared" si="28"/>
        <v>2.6</v>
      </c>
      <c r="V51" s="162">
        <f t="shared" si="29"/>
        <v>0</v>
      </c>
      <c r="W51" s="162">
        <f t="shared" si="30"/>
        <v>0</v>
      </c>
      <c r="X51" s="162">
        <f t="shared" si="31"/>
        <v>0</v>
      </c>
      <c r="Y51" s="162" t="str">
        <f>IF('Данные индикатора'!J53="нет данных","x",ROUND(IF(Q51&gt;Y$86,10,IF(Q51&lt;Y$87,0,10-(Y$86-Q51)/(Y$86-Y$87)*10)),1))</f>
        <v>x</v>
      </c>
      <c r="Z51" s="162">
        <f t="shared" si="32"/>
        <v>0.1</v>
      </c>
      <c r="AA51" s="162">
        <f t="shared" si="33"/>
        <v>0.1</v>
      </c>
      <c r="AB51" s="162">
        <f t="shared" si="34"/>
        <v>0</v>
      </c>
      <c r="AC51" s="162">
        <f t="shared" si="35"/>
        <v>0</v>
      </c>
      <c r="AD51" s="162">
        <f t="shared" si="36"/>
        <v>0</v>
      </c>
      <c r="AE51" s="162" t="str">
        <f t="shared" si="37"/>
        <v>x</v>
      </c>
      <c r="AF51" s="164">
        <f t="shared" si="38"/>
        <v>0.1</v>
      </c>
      <c r="AG51" s="164">
        <f t="shared" si="39"/>
        <v>5.3</v>
      </c>
      <c r="AH51" s="164">
        <f t="shared" si="40"/>
        <v>0</v>
      </c>
      <c r="AI51" s="162">
        <f>IF('Данные индикатора'!I53="нет данных","x",IF('Данные индикатора'!BJ53&lt;1000,"x",ROUND((IF('Данные индикатора'!I53&gt;AI$86,10,IF('Данные индикатора'!I53&lt;AI$87,0,10-(AI$86-'Данные индикатора'!I53)/(AI$86-AI$87)*10))),1)))</f>
        <v>3</v>
      </c>
      <c r="AJ51" s="164">
        <f t="shared" si="41"/>
        <v>3</v>
      </c>
      <c r="AK51" s="165">
        <f t="shared" si="42"/>
        <v>2.4</v>
      </c>
      <c r="AL51" s="162">
        <f>ROUND(IF('Данные индикатора'!N53=0,0,IF('Данные индикатора'!N53&gt;AL$86,10,IF('Данные индикатора'!N53&lt;AL$87,0,10-(AL$86-'Данные индикатора'!N53)/(AL$86-AL$87)*10))),1)</f>
        <v>0.7</v>
      </c>
      <c r="AM51" s="162">
        <f>ROUND(IF('Данные индикатора'!O53=0,0,IF(LOG('Данные индикатора'!O53)&gt;LOG(AM$86),10,IF(LOG('Данные индикатора'!O53)&lt;LOG(AM$87),0,10-(LOG(AM$86)-LOG('Данные индикатора'!O53))/(LOG(AM$86)-LOG(AM$87))*10))),1)</f>
        <v>0</v>
      </c>
      <c r="AN51" s="164">
        <f t="shared" si="43"/>
        <v>0.4</v>
      </c>
      <c r="AO51" s="162">
        <f>'Данные индикатора'!K53</f>
        <v>0</v>
      </c>
      <c r="AP51" s="162">
        <f>'Данные индикатора'!L53</f>
        <v>0</v>
      </c>
      <c r="AQ51" s="164">
        <f t="shared" si="44"/>
        <v>0</v>
      </c>
      <c r="AR51" s="165">
        <f t="shared" si="45"/>
        <v>0.2</v>
      </c>
      <c r="AS51" s="14"/>
      <c r="AT51" s="29"/>
    </row>
    <row r="52" spans="1:46" s="3" customFormat="1" ht="15.75" x14ac:dyDescent="0.25">
      <c r="A52" s="159" t="s">
        <v>325</v>
      </c>
      <c r="B52" s="187" t="s">
        <v>288</v>
      </c>
      <c r="C52" s="188" t="s">
        <v>99</v>
      </c>
      <c r="D52" s="162">
        <f>ROUND(IF('Данные индикатора'!D54=0,0.1,IF(LOG('Данные индикатора'!D54)&gt;D$86,10,IF(LOG('Данные индикатора'!D54)&lt;D$87,0,10-(D$86-LOG('Данные индикатора'!D54))/(D$86-D$87)*10))),1)</f>
        <v>0.1</v>
      </c>
      <c r="E52" s="162">
        <f>ROUND(IF('Данные индикатора'!E54=0,0.1,IF(LOG('Данные индикатора'!E54)&gt;E$86,10,IF(LOG('Данные индикатора'!E54)&lt;E$87,0,10-(E$86-LOG('Данные индикатора'!E54))/(E$86-E$87)*10))),1)</f>
        <v>0.1</v>
      </c>
      <c r="F52" s="162">
        <f t="shared" si="23"/>
        <v>0.1</v>
      </c>
      <c r="G52" s="162">
        <f>ROUND(IF('Данные индикатора'!H54="No data",0.1,IF('Данные индикатора'!H54=0,0,IF(LOG('Данные индикатора'!H54)&gt;G$86,10,IF(LOG('Данные индикатора'!H54)&lt;G$87,0,10-(G$86-LOG('Данные индикатора'!H54))/(G$86-G$87)*10)))),1)</f>
        <v>8.5</v>
      </c>
      <c r="H52" s="162">
        <f>ROUND(IF('Данные индикатора'!F54=0,0,IF(LOG('Данные индикатора'!F54)&gt;H$86,10,IF(LOG('Данные индикатора'!F54)&lt;H$87,0,10-(H$86-LOG('Данные индикатора'!F54))/(H$86-H$87)*10))),1)</f>
        <v>0</v>
      </c>
      <c r="I52" s="162">
        <f>ROUND(IF('Данные индикатора'!G54=0,0,IF(LOG('Данные индикатора'!G54)&gt;I$86,10,IF(LOG('Данные индикатора'!G54)&lt;I$87,0,10-(I$86-LOG('Данные индикатора'!G54))/(I$86-I$87)*10))),1)</f>
        <v>0</v>
      </c>
      <c r="J52" s="162">
        <f t="shared" si="24"/>
        <v>0</v>
      </c>
      <c r="K52" s="162" t="str">
        <f>IF('Данные индикатора'!J54="нет данных","x",ROUND(IF('Данные индикатора'!J54=0,0,IF(LOG('Данные индикатора'!J54)&gt;K$86,10,IF(LOG('Данные индикатора'!J54)&lt;K$87,0,10-(K$86-LOG('Данные индикатора'!J54))/(K$86-K$87)*10))),1))</f>
        <v>x</v>
      </c>
      <c r="L52" s="163">
        <f>'Данные индикатора'!D54/'Данные индикатора'!$BL54</f>
        <v>0</v>
      </c>
      <c r="M52" s="163">
        <f>'Данные индикатора'!E54/'Данные индикатора'!$BL54</f>
        <v>0</v>
      </c>
      <c r="N52" s="163">
        <f>IF(G52=0.1,0,'Данные индикатора'!H54/'Данные индикатора'!$BL54)</f>
        <v>1.2675655520452972E-2</v>
      </c>
      <c r="O52" s="163">
        <f>'Данные индикатора'!F54/'Данные индикатора'!$BL54</f>
        <v>0</v>
      </c>
      <c r="P52" s="163">
        <f>'Данные индикатора'!G54/'Данные индикатора'!$BL54</f>
        <v>0</v>
      </c>
      <c r="Q52" s="163" t="str">
        <f>IF('Данные индикатора'!J54="нет данных","x",'Данные индикатора'!J54/'Данные индикатора'!$BL54)</f>
        <v>x</v>
      </c>
      <c r="R52" s="162">
        <f t="shared" si="25"/>
        <v>0</v>
      </c>
      <c r="S52" s="162">
        <f t="shared" si="26"/>
        <v>0</v>
      </c>
      <c r="T52" s="162">
        <f t="shared" si="27"/>
        <v>0</v>
      </c>
      <c r="U52" s="162">
        <f t="shared" si="28"/>
        <v>8.5</v>
      </c>
      <c r="V52" s="162">
        <f t="shared" si="29"/>
        <v>0</v>
      </c>
      <c r="W52" s="162">
        <f t="shared" si="30"/>
        <v>0</v>
      </c>
      <c r="X52" s="162">
        <f t="shared" si="31"/>
        <v>0</v>
      </c>
      <c r="Y52" s="162" t="str">
        <f>IF('Данные индикатора'!J54="нет данных","x",ROUND(IF(Q52&gt;Y$86,10,IF(Q52&lt;Y$87,0,10-(Y$86-Q52)/(Y$86-Y$87)*10)),1))</f>
        <v>x</v>
      </c>
      <c r="Z52" s="162">
        <f t="shared" si="32"/>
        <v>0.1</v>
      </c>
      <c r="AA52" s="162">
        <f t="shared" si="33"/>
        <v>0.1</v>
      </c>
      <c r="AB52" s="162">
        <f t="shared" si="34"/>
        <v>0</v>
      </c>
      <c r="AC52" s="162">
        <f t="shared" si="35"/>
        <v>0</v>
      </c>
      <c r="AD52" s="162">
        <f t="shared" si="36"/>
        <v>0</v>
      </c>
      <c r="AE52" s="162" t="str">
        <f t="shared" si="37"/>
        <v>x</v>
      </c>
      <c r="AF52" s="164">
        <f t="shared" si="38"/>
        <v>0.1</v>
      </c>
      <c r="AG52" s="164">
        <f t="shared" si="39"/>
        <v>8.5</v>
      </c>
      <c r="AH52" s="164">
        <f t="shared" si="40"/>
        <v>0</v>
      </c>
      <c r="AI52" s="162">
        <f>IF('Данные индикатора'!I54="нет данных","x",IF('Данные индикатора'!BJ54&lt;1000,"x",ROUND((IF('Данные индикатора'!I54&gt;AI$86,10,IF('Данные индикатора'!I54&lt;AI$87,0,10-(AI$86-'Данные индикатора'!I54)/(AI$86-AI$87)*10))),1)))</f>
        <v>1</v>
      </c>
      <c r="AJ52" s="164">
        <f t="shared" si="41"/>
        <v>1</v>
      </c>
      <c r="AK52" s="165">
        <f t="shared" si="42"/>
        <v>3.6</v>
      </c>
      <c r="AL52" s="162">
        <f>ROUND(IF('Данные индикатора'!N54=0,0,IF('Данные индикатора'!N54&gt;AL$86,10,IF('Данные индикатора'!N54&lt;AL$87,0,10-(AL$86-'Данные индикатора'!N54)/(AL$86-AL$87)*10))),1)</f>
        <v>0.7</v>
      </c>
      <c r="AM52" s="162">
        <f>ROUND(IF('Данные индикатора'!O54=0,0,IF(LOG('Данные индикатора'!O54)&gt;LOG(AM$86),10,IF(LOG('Данные индикатора'!O54)&lt;LOG(AM$87),0,10-(LOG(AM$86)-LOG('Данные индикатора'!O54))/(LOG(AM$86)-LOG(AM$87))*10))),1)</f>
        <v>0</v>
      </c>
      <c r="AN52" s="164">
        <f t="shared" si="43"/>
        <v>0.4</v>
      </c>
      <c r="AO52" s="162">
        <f>'Данные индикатора'!K54</f>
        <v>0</v>
      </c>
      <c r="AP52" s="162">
        <f>'Данные индикатора'!L54</f>
        <v>0</v>
      </c>
      <c r="AQ52" s="164">
        <f t="shared" si="44"/>
        <v>0</v>
      </c>
      <c r="AR52" s="165">
        <f t="shared" si="45"/>
        <v>0.2</v>
      </c>
      <c r="AS52" s="14"/>
      <c r="AT52" s="29"/>
    </row>
    <row r="53" spans="1:46" s="3" customFormat="1" ht="15.75" x14ac:dyDescent="0.25">
      <c r="A53" s="159" t="s">
        <v>325</v>
      </c>
      <c r="B53" s="187" t="s">
        <v>289</v>
      </c>
      <c r="C53" s="188" t="s">
        <v>100</v>
      </c>
      <c r="D53" s="162">
        <f>ROUND(IF('Данные индикатора'!D55=0,0.1,IF(LOG('Данные индикатора'!D55)&gt;D$86,10,IF(LOG('Данные индикатора'!D55)&lt;D$87,0,10-(D$86-LOG('Данные индикатора'!D55))/(D$86-D$87)*10))),1)</f>
        <v>0.1</v>
      </c>
      <c r="E53" s="162">
        <f>ROUND(IF('Данные индикатора'!E55=0,0.1,IF(LOG('Данные индикатора'!E55)&gt;E$86,10,IF(LOG('Данные индикатора'!E55)&lt;E$87,0,10-(E$86-LOG('Данные индикатора'!E55))/(E$86-E$87)*10))),1)</f>
        <v>0.1</v>
      </c>
      <c r="F53" s="162">
        <f t="shared" si="23"/>
        <v>0.1</v>
      </c>
      <c r="G53" s="162">
        <f>ROUND(IF('Данные индикатора'!H55="No data",0.1,IF('Данные индикатора'!H55=0,0,IF(LOG('Данные индикатора'!H55)&gt;G$86,10,IF(LOG('Данные индикатора'!H55)&lt;G$87,0,10-(G$86-LOG('Данные индикатора'!H55))/(G$86-G$87)*10)))),1)</f>
        <v>3.7</v>
      </c>
      <c r="H53" s="162">
        <f>ROUND(IF('Данные индикатора'!F55=0,0,IF(LOG('Данные индикатора'!F55)&gt;H$86,10,IF(LOG('Данные индикатора'!F55)&lt;H$87,0,10-(H$86-LOG('Данные индикатора'!F55))/(H$86-H$87)*10))),1)</f>
        <v>0</v>
      </c>
      <c r="I53" s="162">
        <f>ROUND(IF('Данные индикатора'!G55=0,0,IF(LOG('Данные индикатора'!G55)&gt;I$86,10,IF(LOG('Данные индикатора'!G55)&lt;I$87,0,10-(I$86-LOG('Данные индикатора'!G55))/(I$86-I$87)*10))),1)</f>
        <v>0</v>
      </c>
      <c r="J53" s="162">
        <f t="shared" si="24"/>
        <v>0</v>
      </c>
      <c r="K53" s="162" t="str">
        <f>IF('Данные индикатора'!J55="нет данных","x",ROUND(IF('Данные индикатора'!J55=0,0,IF(LOG('Данные индикатора'!J55)&gt;K$86,10,IF(LOG('Данные индикатора'!J55)&lt;K$87,0,10-(K$86-LOG('Данные индикатора'!J55))/(K$86-K$87)*10))),1))</f>
        <v>x</v>
      </c>
      <c r="L53" s="163">
        <f>'Данные индикатора'!D55/'Данные индикатора'!$BL55</f>
        <v>0</v>
      </c>
      <c r="M53" s="163">
        <f>'Данные индикатора'!E55/'Данные индикатора'!$BL55</f>
        <v>0</v>
      </c>
      <c r="N53" s="163">
        <f>IF(G53=0.1,0,'Данные индикатора'!H55/'Данные индикатора'!$BL55)</f>
        <v>3.003113452677412E-4</v>
      </c>
      <c r="O53" s="163">
        <f>'Данные индикатора'!F55/'Данные индикатора'!$BL55</f>
        <v>0</v>
      </c>
      <c r="P53" s="163">
        <f>'Данные индикатора'!G55/'Данные индикатора'!$BL55</f>
        <v>0</v>
      </c>
      <c r="Q53" s="163" t="str">
        <f>IF('Данные индикатора'!J55="нет данных","x",'Данные индикатора'!J55/'Данные индикатора'!$BL55)</f>
        <v>x</v>
      </c>
      <c r="R53" s="162">
        <f t="shared" si="25"/>
        <v>0</v>
      </c>
      <c r="S53" s="162">
        <f t="shared" si="26"/>
        <v>0</v>
      </c>
      <c r="T53" s="162">
        <f t="shared" si="27"/>
        <v>0</v>
      </c>
      <c r="U53" s="162">
        <f t="shared" si="28"/>
        <v>0.2</v>
      </c>
      <c r="V53" s="162">
        <f t="shared" si="29"/>
        <v>0</v>
      </c>
      <c r="W53" s="162">
        <f t="shared" si="30"/>
        <v>0</v>
      </c>
      <c r="X53" s="162">
        <f t="shared" si="31"/>
        <v>0</v>
      </c>
      <c r="Y53" s="162" t="str">
        <f>IF('Данные индикатора'!J55="нет данных","x",ROUND(IF(Q53&gt;Y$86,10,IF(Q53&lt;Y$87,0,10-(Y$86-Q53)/(Y$86-Y$87)*10)),1))</f>
        <v>x</v>
      </c>
      <c r="Z53" s="162">
        <f t="shared" si="32"/>
        <v>0.1</v>
      </c>
      <c r="AA53" s="162">
        <f t="shared" si="33"/>
        <v>0.1</v>
      </c>
      <c r="AB53" s="162">
        <f t="shared" si="34"/>
        <v>0</v>
      </c>
      <c r="AC53" s="162">
        <f t="shared" si="35"/>
        <v>0</v>
      </c>
      <c r="AD53" s="162">
        <f t="shared" si="36"/>
        <v>0</v>
      </c>
      <c r="AE53" s="162" t="str">
        <f t="shared" si="37"/>
        <v>x</v>
      </c>
      <c r="AF53" s="164">
        <f t="shared" si="38"/>
        <v>0.1</v>
      </c>
      <c r="AG53" s="164">
        <f t="shared" si="39"/>
        <v>2.1</v>
      </c>
      <c r="AH53" s="164">
        <f t="shared" si="40"/>
        <v>0</v>
      </c>
      <c r="AI53" s="162">
        <f>IF('Данные индикатора'!I55="нет данных","x",IF('Данные индикатора'!BJ55&lt;1000,"x",ROUND((IF('Данные индикатора'!I55&gt;AI$86,10,IF('Данные индикатора'!I55&lt;AI$87,0,10-(AI$86-'Данные индикатора'!I55)/(AI$86-AI$87)*10))),1)))</f>
        <v>6</v>
      </c>
      <c r="AJ53" s="164">
        <f t="shared" si="41"/>
        <v>6</v>
      </c>
      <c r="AK53" s="165">
        <f t="shared" si="42"/>
        <v>2.4</v>
      </c>
      <c r="AL53" s="162">
        <f>ROUND(IF('Данные индикатора'!N55=0,0,IF('Данные индикатора'!N55&gt;AL$86,10,IF('Данные индикатора'!N55&lt;AL$87,0,10-(AL$86-'Данные индикатора'!N55)/(AL$86-AL$87)*10))),1)</f>
        <v>0.7</v>
      </c>
      <c r="AM53" s="162">
        <f>ROUND(IF('Данные индикатора'!O55=0,0,IF(LOG('Данные индикатора'!O55)&gt;LOG(AM$86),10,IF(LOG('Данные индикатора'!O55)&lt;LOG(AM$87),0,10-(LOG(AM$86)-LOG('Данные индикатора'!O55))/(LOG(AM$86)-LOG(AM$87))*10))),1)</f>
        <v>0</v>
      </c>
      <c r="AN53" s="164">
        <f t="shared" si="43"/>
        <v>0.4</v>
      </c>
      <c r="AO53" s="162">
        <f>'Данные индикатора'!K55</f>
        <v>0</v>
      </c>
      <c r="AP53" s="162">
        <f>'Данные индикатора'!L55</f>
        <v>0</v>
      </c>
      <c r="AQ53" s="164">
        <f t="shared" si="44"/>
        <v>0</v>
      </c>
      <c r="AR53" s="165">
        <f t="shared" si="45"/>
        <v>0.2</v>
      </c>
      <c r="AS53" s="14"/>
      <c r="AT53" s="29"/>
    </row>
    <row r="54" spans="1:46" s="3" customFormat="1" ht="15.75" x14ac:dyDescent="0.25">
      <c r="A54" s="159" t="s">
        <v>325</v>
      </c>
      <c r="B54" s="189" t="s">
        <v>290</v>
      </c>
      <c r="C54" s="188" t="s">
        <v>101</v>
      </c>
      <c r="D54" s="162">
        <f>ROUND(IF('Данные индикатора'!D56=0,0.1,IF(LOG('Данные индикатора'!D56)&gt;D$86,10,IF(LOG('Данные индикатора'!D56)&lt;D$87,0,10-(D$86-LOG('Данные индикатора'!D56))/(D$86-D$87)*10))),1)</f>
        <v>0.1</v>
      </c>
      <c r="E54" s="162">
        <f>ROUND(IF('Данные индикатора'!E56=0,0.1,IF(LOG('Данные индикатора'!E56)&gt;E$86,10,IF(LOG('Данные индикатора'!E56)&lt;E$87,0,10-(E$86-LOG('Данные индикатора'!E56))/(E$86-E$87)*10))),1)</f>
        <v>0.1</v>
      </c>
      <c r="F54" s="162">
        <f t="shared" si="23"/>
        <v>0.1</v>
      </c>
      <c r="G54" s="162">
        <f>ROUND(IF('Данные индикатора'!H56="No data",0.1,IF('Данные индикатора'!H56=0,0,IF(LOG('Данные индикатора'!H56)&gt;G$86,10,IF(LOG('Данные индикатора'!H56)&lt;G$87,0,10-(G$86-LOG('Данные индикатора'!H56))/(G$86-G$87)*10)))),1)</f>
        <v>6.8</v>
      </c>
      <c r="H54" s="162">
        <f>ROUND(IF('Данные индикатора'!F56=0,0,IF(LOG('Данные индикатора'!F56)&gt;H$86,10,IF(LOG('Данные индикатора'!F56)&lt;H$87,0,10-(H$86-LOG('Данные индикатора'!F56))/(H$86-H$87)*10))),1)</f>
        <v>0</v>
      </c>
      <c r="I54" s="162">
        <f>ROUND(IF('Данные индикатора'!G56=0,0,IF(LOG('Данные индикатора'!G56)&gt;I$86,10,IF(LOG('Данные индикатора'!G56)&lt;I$87,0,10-(I$86-LOG('Данные индикатора'!G56))/(I$86-I$87)*10))),1)</f>
        <v>0</v>
      </c>
      <c r="J54" s="162">
        <f t="shared" si="24"/>
        <v>0</v>
      </c>
      <c r="K54" s="162" t="str">
        <f>IF('Данные индикатора'!J56="нет данных","x",ROUND(IF('Данные индикатора'!J56=0,0,IF(LOG('Данные индикатора'!J56)&gt;K$86,10,IF(LOG('Данные индикатора'!J56)&lt;K$87,0,10-(K$86-LOG('Данные индикатора'!J56))/(K$86-K$87)*10))),1))</f>
        <v>x</v>
      </c>
      <c r="L54" s="163">
        <f>'Данные индикатора'!D56/'Данные индикатора'!$BL56</f>
        <v>0</v>
      </c>
      <c r="M54" s="163">
        <f>'Данные индикатора'!E56/'Данные индикатора'!$BL56</f>
        <v>0</v>
      </c>
      <c r="N54" s="163">
        <f>IF(G54=0.1,0,'Данные индикатора'!H56/'Данные индикатора'!$BL56)</f>
        <v>4.2211736813288154E-3</v>
      </c>
      <c r="O54" s="163">
        <f>'Данные индикатора'!F56/'Данные индикатора'!$BL56</f>
        <v>0</v>
      </c>
      <c r="P54" s="163">
        <f>'Данные индикатора'!G56/'Данные индикатора'!$BL56</f>
        <v>0</v>
      </c>
      <c r="Q54" s="163" t="str">
        <f>IF('Данные индикатора'!J56="нет данных","x",'Данные индикатора'!J56/'Данные индикатора'!$BL56)</f>
        <v>x</v>
      </c>
      <c r="R54" s="162">
        <f t="shared" si="25"/>
        <v>0</v>
      </c>
      <c r="S54" s="162">
        <f t="shared" si="26"/>
        <v>0</v>
      </c>
      <c r="T54" s="162">
        <f t="shared" si="27"/>
        <v>0</v>
      </c>
      <c r="U54" s="162">
        <f t="shared" si="28"/>
        <v>2.8</v>
      </c>
      <c r="V54" s="162">
        <f t="shared" si="29"/>
        <v>0</v>
      </c>
      <c r="W54" s="162">
        <f t="shared" si="30"/>
        <v>0</v>
      </c>
      <c r="X54" s="162">
        <f t="shared" si="31"/>
        <v>0</v>
      </c>
      <c r="Y54" s="162" t="str">
        <f>IF('Данные индикатора'!J56="нет данных","x",ROUND(IF(Q54&gt;Y$86,10,IF(Q54&lt;Y$87,0,10-(Y$86-Q54)/(Y$86-Y$87)*10)),1))</f>
        <v>x</v>
      </c>
      <c r="Z54" s="162">
        <f t="shared" si="32"/>
        <v>0.1</v>
      </c>
      <c r="AA54" s="162">
        <f t="shared" si="33"/>
        <v>0.1</v>
      </c>
      <c r="AB54" s="162">
        <f t="shared" si="34"/>
        <v>0</v>
      </c>
      <c r="AC54" s="162">
        <f t="shared" si="35"/>
        <v>0</v>
      </c>
      <c r="AD54" s="162">
        <f t="shared" si="36"/>
        <v>0</v>
      </c>
      <c r="AE54" s="162" t="str">
        <f t="shared" si="37"/>
        <v>x</v>
      </c>
      <c r="AF54" s="164">
        <f t="shared" si="38"/>
        <v>0.1</v>
      </c>
      <c r="AG54" s="164">
        <f t="shared" si="39"/>
        <v>5.0999999999999996</v>
      </c>
      <c r="AH54" s="164">
        <f t="shared" si="40"/>
        <v>0</v>
      </c>
      <c r="AI54" s="162">
        <f>IF('Данные индикатора'!I56="нет данных","x",IF('Данные индикатора'!BJ56&lt;1000,"x",ROUND((IF('Данные индикатора'!I56&gt;AI$86,10,IF('Данные индикатора'!I56&lt;AI$87,0,10-(AI$86-'Данные индикатора'!I56)/(AI$86-AI$87)*10))),1)))</f>
        <v>2</v>
      </c>
      <c r="AJ54" s="164">
        <f t="shared" si="41"/>
        <v>2</v>
      </c>
      <c r="AK54" s="165">
        <f t="shared" si="42"/>
        <v>2.1</v>
      </c>
      <c r="AL54" s="162">
        <f>ROUND(IF('Данные индикатора'!N56=0,0,IF('Данные индикатора'!N56&gt;AL$86,10,IF('Данные индикатора'!N56&lt;AL$87,0,10-(AL$86-'Данные индикатора'!N56)/(AL$86-AL$87)*10))),1)</f>
        <v>0.7</v>
      </c>
      <c r="AM54" s="162">
        <f>ROUND(IF('Данные индикатора'!O56=0,0,IF(LOG('Данные индикатора'!O56)&gt;LOG(AM$86),10,IF(LOG('Данные индикатора'!O56)&lt;LOG(AM$87),0,10-(LOG(AM$86)-LOG('Данные индикатора'!O56))/(LOG(AM$86)-LOG(AM$87))*10))),1)</f>
        <v>0</v>
      </c>
      <c r="AN54" s="164">
        <f t="shared" si="43"/>
        <v>0.4</v>
      </c>
      <c r="AO54" s="162">
        <f>'Данные индикатора'!K56</f>
        <v>0</v>
      </c>
      <c r="AP54" s="162">
        <f>'Данные индикатора'!L56</f>
        <v>0</v>
      </c>
      <c r="AQ54" s="164">
        <f t="shared" si="44"/>
        <v>0</v>
      </c>
      <c r="AR54" s="165">
        <f t="shared" si="45"/>
        <v>0.2</v>
      </c>
      <c r="AS54" s="14"/>
      <c r="AT54" s="29"/>
    </row>
    <row r="55" spans="1:46" s="3" customFormat="1" ht="15.75" x14ac:dyDescent="0.25">
      <c r="A55" s="159" t="s">
        <v>325</v>
      </c>
      <c r="B55" s="189" t="s">
        <v>291</v>
      </c>
      <c r="C55" s="188" t="s">
        <v>93</v>
      </c>
      <c r="D55" s="162">
        <f>ROUND(IF('Данные индикатора'!D57=0,0.1,IF(LOG('Данные индикатора'!D57)&gt;D$86,10,IF(LOG('Данные индикатора'!D57)&lt;D$87,0,10-(D$86-LOG('Данные индикатора'!D57))/(D$86-D$87)*10))),1)</f>
        <v>0.1</v>
      </c>
      <c r="E55" s="162">
        <f>ROUND(IF('Данные индикатора'!E57=0,0.1,IF(LOG('Данные индикатора'!E57)&gt;E$86,10,IF(LOG('Данные индикатора'!E57)&lt;E$87,0,10-(E$86-LOG('Данные индикатора'!E57))/(E$86-E$87)*10))),1)</f>
        <v>0.1</v>
      </c>
      <c r="F55" s="162">
        <f t="shared" si="23"/>
        <v>0.1</v>
      </c>
      <c r="G55" s="162">
        <f>ROUND(IF('Данные индикатора'!H57="No data",0.1,IF('Данные индикатора'!H57=0,0,IF(LOG('Данные индикатора'!H57)&gt;G$86,10,IF(LOG('Данные индикатора'!H57)&lt;G$87,0,10-(G$86-LOG('Данные индикатора'!H57))/(G$86-G$87)*10)))),1)</f>
        <v>8.4</v>
      </c>
      <c r="H55" s="162">
        <f>ROUND(IF('Данные индикатора'!F57=0,0,IF(LOG('Данные индикатора'!F57)&gt;H$86,10,IF(LOG('Данные индикатора'!F57)&lt;H$87,0,10-(H$86-LOG('Данные индикатора'!F57))/(H$86-H$87)*10))),1)</f>
        <v>0</v>
      </c>
      <c r="I55" s="162">
        <f>ROUND(IF('Данные индикатора'!G57=0,0,IF(LOG('Данные индикатора'!G57)&gt;I$86,10,IF(LOG('Данные индикатора'!G57)&lt;I$87,0,10-(I$86-LOG('Данные индикатора'!G57))/(I$86-I$87)*10))),1)</f>
        <v>0</v>
      </c>
      <c r="J55" s="162">
        <f t="shared" si="24"/>
        <v>0</v>
      </c>
      <c r="K55" s="162" t="str">
        <f>IF('Данные индикатора'!J57="нет данных","x",ROUND(IF('Данные индикатора'!J57=0,0,IF(LOG('Данные индикатора'!J57)&gt;K$86,10,IF(LOG('Данные индикатора'!J57)&lt;K$87,0,10-(K$86-LOG('Данные индикатора'!J57))/(K$86-K$87)*10))),1))</f>
        <v>x</v>
      </c>
      <c r="L55" s="163">
        <f>'Данные индикатора'!D57/'Данные индикатора'!$BL57</f>
        <v>0</v>
      </c>
      <c r="M55" s="163">
        <f>'Данные индикатора'!E57/'Данные индикатора'!$BL57</f>
        <v>0</v>
      </c>
      <c r="N55" s="163">
        <f>IF(G55=0.1,0,'Данные индикатора'!H57/'Данные индикатора'!$BL57)</f>
        <v>1.0839084710259496E-2</v>
      </c>
      <c r="O55" s="163">
        <f>'Данные индикатора'!F57/'Данные индикатора'!$BL57</f>
        <v>0</v>
      </c>
      <c r="P55" s="163">
        <f>'Данные индикатора'!G57/'Данные индикатора'!$BL57</f>
        <v>0</v>
      </c>
      <c r="Q55" s="163" t="str">
        <f>IF('Данные индикатора'!J57="нет данных","x",'Данные индикатора'!J57/'Данные индикатора'!$BL57)</f>
        <v>x</v>
      </c>
      <c r="R55" s="162">
        <f t="shared" si="25"/>
        <v>0</v>
      </c>
      <c r="S55" s="162">
        <f t="shared" si="26"/>
        <v>0</v>
      </c>
      <c r="T55" s="162">
        <f t="shared" si="27"/>
        <v>0</v>
      </c>
      <c r="U55" s="162">
        <f t="shared" si="28"/>
        <v>7.2</v>
      </c>
      <c r="V55" s="162">
        <f t="shared" si="29"/>
        <v>0</v>
      </c>
      <c r="W55" s="162">
        <f t="shared" si="30"/>
        <v>0</v>
      </c>
      <c r="X55" s="162">
        <f t="shared" si="31"/>
        <v>0</v>
      </c>
      <c r="Y55" s="162" t="str">
        <f>IF('Данные индикатора'!J57="нет данных","x",ROUND(IF(Q55&gt;Y$86,10,IF(Q55&lt;Y$87,0,10-(Y$86-Q55)/(Y$86-Y$87)*10)),1))</f>
        <v>x</v>
      </c>
      <c r="Z55" s="162">
        <f t="shared" si="32"/>
        <v>0.1</v>
      </c>
      <c r="AA55" s="162">
        <f t="shared" si="33"/>
        <v>0.1</v>
      </c>
      <c r="AB55" s="162">
        <f t="shared" si="34"/>
        <v>0</v>
      </c>
      <c r="AC55" s="162">
        <f t="shared" si="35"/>
        <v>0</v>
      </c>
      <c r="AD55" s="162">
        <f t="shared" si="36"/>
        <v>0</v>
      </c>
      <c r="AE55" s="162" t="str">
        <f t="shared" si="37"/>
        <v>x</v>
      </c>
      <c r="AF55" s="164">
        <f t="shared" si="38"/>
        <v>0.1</v>
      </c>
      <c r="AG55" s="164">
        <f t="shared" si="39"/>
        <v>7.9</v>
      </c>
      <c r="AH55" s="164">
        <f t="shared" si="40"/>
        <v>0</v>
      </c>
      <c r="AI55" s="162" t="str">
        <f>IF('Данные индикатора'!I57="нет данных","x",IF('Данные индикатора'!BJ57&lt;1000,"x",ROUND((IF('Данные индикатора'!I57&gt;AI$86,10,IF('Данные индикатора'!I57&lt;AI$87,0,10-(AI$86-'Данные индикатора'!I57)/(AI$86-AI$87)*10))),1)))</f>
        <v>x</v>
      </c>
      <c r="AJ55" s="164" t="str">
        <f t="shared" si="41"/>
        <v>x</v>
      </c>
      <c r="AK55" s="165">
        <f t="shared" si="42"/>
        <v>3.8</v>
      </c>
      <c r="AL55" s="162">
        <f>ROUND(IF('Данные индикатора'!N57=0,0,IF('Данные индикатора'!N57&gt;AL$86,10,IF('Данные индикатора'!N57&lt;AL$87,0,10-(AL$86-'Данные индикатора'!N57)/(AL$86-AL$87)*10))),1)</f>
        <v>0.7</v>
      </c>
      <c r="AM55" s="162">
        <f>ROUND(IF('Данные индикатора'!O57=0,0,IF(LOG('Данные индикатора'!O57)&gt;LOG(AM$86),10,IF(LOG('Данные индикатора'!O57)&lt;LOG(AM$87),0,10-(LOG(AM$86)-LOG('Данные индикатора'!O57))/(LOG(AM$86)-LOG(AM$87))*10))),1)</f>
        <v>0</v>
      </c>
      <c r="AN55" s="164">
        <f t="shared" si="43"/>
        <v>0.4</v>
      </c>
      <c r="AO55" s="162">
        <f>'Данные индикатора'!K57</f>
        <v>0</v>
      </c>
      <c r="AP55" s="162">
        <f>'Данные индикатора'!L57</f>
        <v>6</v>
      </c>
      <c r="AQ55" s="164">
        <f t="shared" si="44"/>
        <v>3.6</v>
      </c>
      <c r="AR55" s="165">
        <f t="shared" si="45"/>
        <v>3.6</v>
      </c>
      <c r="AS55" s="14"/>
      <c r="AT55" s="29"/>
    </row>
    <row r="56" spans="1:46" s="3" customFormat="1" ht="15.75" x14ac:dyDescent="0.25">
      <c r="A56" s="159" t="s">
        <v>325</v>
      </c>
      <c r="B56" s="189" t="s">
        <v>292</v>
      </c>
      <c r="C56" s="188" t="s">
        <v>102</v>
      </c>
      <c r="D56" s="162">
        <f>ROUND(IF('Данные индикатора'!D58=0,0.1,IF(LOG('Данные индикатора'!D58)&gt;D$86,10,IF(LOG('Данные индикатора'!D58)&lt;D$87,0,10-(D$86-LOG('Данные индикатора'!D58))/(D$86-D$87)*10))),1)</f>
        <v>0.1</v>
      </c>
      <c r="E56" s="162">
        <f>ROUND(IF('Данные индикатора'!E58=0,0.1,IF(LOG('Данные индикатора'!E58)&gt;E$86,10,IF(LOG('Данные индикатора'!E58)&lt;E$87,0,10-(E$86-LOG('Данные индикатора'!E58))/(E$86-E$87)*10))),1)</f>
        <v>0.1</v>
      </c>
      <c r="F56" s="162">
        <f t="shared" si="23"/>
        <v>0.1</v>
      </c>
      <c r="G56" s="162">
        <f>ROUND(IF('Данные индикатора'!H58="No data",0.1,IF('Данные индикатора'!H58=0,0,IF(LOG('Данные индикатора'!H58)&gt;G$86,10,IF(LOG('Данные индикатора'!H58)&lt;G$87,0,10-(G$86-LOG('Данные индикатора'!H58))/(G$86-G$87)*10)))),1)</f>
        <v>6.9</v>
      </c>
      <c r="H56" s="162">
        <f>ROUND(IF('Данные индикатора'!F58=0,0,IF(LOG('Данные индикатора'!F58)&gt;H$86,10,IF(LOG('Данные индикатора'!F58)&lt;H$87,0,10-(H$86-LOG('Данные индикатора'!F58))/(H$86-H$87)*10))),1)</f>
        <v>0</v>
      </c>
      <c r="I56" s="162">
        <f>ROUND(IF('Данные индикатора'!G58=0,0,IF(LOG('Данные индикатора'!G58)&gt;I$86,10,IF(LOG('Данные индикатора'!G58)&lt;I$87,0,10-(I$86-LOG('Данные индикатора'!G58))/(I$86-I$87)*10))),1)</f>
        <v>0</v>
      </c>
      <c r="J56" s="162">
        <f t="shared" si="24"/>
        <v>0</v>
      </c>
      <c r="K56" s="162" t="str">
        <f>IF('Данные индикатора'!J58="нет данных","x",ROUND(IF('Данные индикатора'!J58=0,0,IF(LOG('Данные индикатора'!J58)&gt;K$86,10,IF(LOG('Данные индикатора'!J58)&lt;K$87,0,10-(K$86-LOG('Данные индикатора'!J58))/(K$86-K$87)*10))),1))</f>
        <v>x</v>
      </c>
      <c r="L56" s="163">
        <f>'Данные индикатора'!D58/'Данные индикатора'!$BL58</f>
        <v>0</v>
      </c>
      <c r="M56" s="163">
        <f>'Данные индикатора'!E58/'Данные индикатора'!$BL58</f>
        <v>0</v>
      </c>
      <c r="N56" s="163">
        <f>IF(G56=0.1,0,'Данные индикатора'!H58/'Данные индикатора'!$BL58)</f>
        <v>3.395625269506443E-3</v>
      </c>
      <c r="O56" s="163">
        <f>'Данные индикатора'!F58/'Данные индикатора'!$BL58</f>
        <v>0</v>
      </c>
      <c r="P56" s="163">
        <f>'Данные индикатора'!G58/'Данные индикатора'!$BL58</f>
        <v>0</v>
      </c>
      <c r="Q56" s="163" t="str">
        <f>IF('Данные индикатора'!J58="нет данных","x",'Данные индикатора'!J58/'Данные индикатора'!$BL58)</f>
        <v>x</v>
      </c>
      <c r="R56" s="162">
        <f t="shared" si="25"/>
        <v>0</v>
      </c>
      <c r="S56" s="162">
        <f t="shared" si="26"/>
        <v>0</v>
      </c>
      <c r="T56" s="162">
        <f t="shared" si="27"/>
        <v>0</v>
      </c>
      <c r="U56" s="162">
        <f t="shared" si="28"/>
        <v>2.2999999999999998</v>
      </c>
      <c r="V56" s="162">
        <f t="shared" si="29"/>
        <v>0</v>
      </c>
      <c r="W56" s="162">
        <f t="shared" si="30"/>
        <v>0</v>
      </c>
      <c r="X56" s="162">
        <f t="shared" si="31"/>
        <v>0</v>
      </c>
      <c r="Y56" s="162" t="str">
        <f>IF('Данные индикатора'!J58="нет данных","x",ROUND(IF(Q56&gt;Y$86,10,IF(Q56&lt;Y$87,0,10-(Y$86-Q56)/(Y$86-Y$87)*10)),1))</f>
        <v>x</v>
      </c>
      <c r="Z56" s="162">
        <f t="shared" si="32"/>
        <v>0.1</v>
      </c>
      <c r="AA56" s="162">
        <f t="shared" si="33"/>
        <v>0.1</v>
      </c>
      <c r="AB56" s="162">
        <f t="shared" si="34"/>
        <v>0</v>
      </c>
      <c r="AC56" s="162">
        <f t="shared" si="35"/>
        <v>0</v>
      </c>
      <c r="AD56" s="162">
        <f t="shared" si="36"/>
        <v>0</v>
      </c>
      <c r="AE56" s="162" t="str">
        <f t="shared" si="37"/>
        <v>x</v>
      </c>
      <c r="AF56" s="164">
        <f t="shared" si="38"/>
        <v>0.1</v>
      </c>
      <c r="AG56" s="164">
        <f t="shared" si="39"/>
        <v>5</v>
      </c>
      <c r="AH56" s="164">
        <f t="shared" si="40"/>
        <v>0</v>
      </c>
      <c r="AI56" s="162">
        <f>IF('Данные индикатора'!I58="нет данных","x",IF('Данные индикатора'!BJ58&lt;1000,"x",ROUND((IF('Данные индикатора'!I58&gt;AI$86,10,IF('Данные индикатора'!I58&lt;AI$87,0,10-(AI$86-'Данные индикатора'!I58)/(AI$86-AI$87)*10))),1)))</f>
        <v>6</v>
      </c>
      <c r="AJ56" s="164">
        <f t="shared" si="41"/>
        <v>6</v>
      </c>
      <c r="AK56" s="165">
        <f t="shared" si="42"/>
        <v>3.2</v>
      </c>
      <c r="AL56" s="162">
        <f>ROUND(IF('Данные индикатора'!N58=0,0,IF('Данные индикатора'!N58&gt;AL$86,10,IF('Данные индикатора'!N58&lt;AL$87,0,10-(AL$86-'Данные индикатора'!N58)/(AL$86-AL$87)*10))),1)</f>
        <v>0.7</v>
      </c>
      <c r="AM56" s="162">
        <f>ROUND(IF('Данные индикатора'!O58=0,0,IF(LOG('Данные индикатора'!O58)&gt;LOG(AM$86),10,IF(LOG('Данные индикатора'!O58)&lt;LOG(AM$87),0,10-(LOG(AM$86)-LOG('Данные индикатора'!O58))/(LOG(AM$86)-LOG(AM$87))*10))),1)</f>
        <v>0</v>
      </c>
      <c r="AN56" s="164">
        <f t="shared" si="43"/>
        <v>0.4</v>
      </c>
      <c r="AO56" s="162">
        <f>'Данные индикатора'!K58</f>
        <v>0</v>
      </c>
      <c r="AP56" s="162">
        <f>'Данные индикатора'!L58</f>
        <v>0</v>
      </c>
      <c r="AQ56" s="164">
        <f t="shared" si="44"/>
        <v>0</v>
      </c>
      <c r="AR56" s="165">
        <f t="shared" si="45"/>
        <v>0.2</v>
      </c>
      <c r="AS56" s="14"/>
      <c r="AT56" s="29"/>
    </row>
    <row r="57" spans="1:46" s="3" customFormat="1" ht="15.75" x14ac:dyDescent="0.25">
      <c r="A57" s="159" t="s">
        <v>325</v>
      </c>
      <c r="B57" s="189" t="s">
        <v>293</v>
      </c>
      <c r="C57" s="188" t="s">
        <v>174</v>
      </c>
      <c r="D57" s="162">
        <f>ROUND(IF('Данные индикатора'!D59=0,0.1,IF(LOG('Данные индикатора'!D59)&gt;D$86,10,IF(LOG('Данные индикатора'!D59)&lt;D$87,0,10-(D$86-LOG('Данные индикатора'!D59))/(D$86-D$87)*10))),1)</f>
        <v>7.1</v>
      </c>
      <c r="E57" s="162">
        <f>ROUND(IF('Данные индикатора'!E59=0,0.1,IF(LOG('Данные индикатора'!E59)&gt;E$86,10,IF(LOG('Данные индикатора'!E59)&lt;E$87,0,10-(E$86-LOG('Данные индикатора'!E59))/(E$86-E$87)*10))),1)</f>
        <v>0.1</v>
      </c>
      <c r="F57" s="162">
        <f t="shared" si="23"/>
        <v>4.5</v>
      </c>
      <c r="G57" s="162">
        <f>ROUND(IF('Данные индикатора'!H59="No data",0.1,IF('Данные индикатора'!H59=0,0,IF(LOG('Данные индикатора'!H59)&gt;G$86,10,IF(LOG('Данные индикатора'!H59)&lt;G$87,0,10-(G$86-LOG('Данные индикатора'!H59))/(G$86-G$87)*10)))),1)</f>
        <v>3.1</v>
      </c>
      <c r="H57" s="162">
        <f>ROUND(IF('Данные индикатора'!F59=0,0,IF(LOG('Данные индикатора'!F59)&gt;H$86,10,IF(LOG('Данные индикатора'!F59)&lt;H$87,0,10-(H$86-LOG('Данные индикатора'!F59))/(H$86-H$87)*10))),1)</f>
        <v>0</v>
      </c>
      <c r="I57" s="162">
        <f>ROUND(IF('Данные индикатора'!G59=0,0,IF(LOG('Данные индикатора'!G59)&gt;I$86,10,IF(LOG('Данные индикатора'!G59)&lt;I$87,0,10-(I$86-LOG('Данные индикатора'!G59))/(I$86-I$87)*10))),1)</f>
        <v>0</v>
      </c>
      <c r="J57" s="162">
        <f t="shared" si="24"/>
        <v>0</v>
      </c>
      <c r="K57" s="162" t="str">
        <f>IF('Данные индикатора'!J59="нет данных","x",ROUND(IF('Данные индикатора'!J59=0,0,IF(LOG('Данные индикатора'!J59)&gt;K$86,10,IF(LOG('Данные индикатора'!J59)&lt;K$87,0,10-(K$86-LOG('Данные индикатора'!J59))/(K$86-K$87)*10))),1))</f>
        <v>x</v>
      </c>
      <c r="L57" s="163">
        <f>'Данные индикатора'!D59/'Данные индикатора'!$BL59</f>
        <v>1.0118470298659889E-2</v>
      </c>
      <c r="M57" s="163">
        <f>'Данные индикатора'!E59/'Данные индикатора'!$BL59</f>
        <v>0</v>
      </c>
      <c r="N57" s="163">
        <f>IF(G57=0.1,0,'Данные индикатора'!H59/'Данные индикатора'!$BL59)</f>
        <v>8.9518011344199178E-4</v>
      </c>
      <c r="O57" s="163">
        <f>'Данные индикатора'!F59/'Данные индикатора'!$BL59</f>
        <v>0</v>
      </c>
      <c r="P57" s="163">
        <f>'Данные индикатора'!G59/'Данные индикатора'!$BL59</f>
        <v>0</v>
      </c>
      <c r="Q57" s="163" t="str">
        <f>IF('Данные индикатора'!J59="нет данных","x",'Данные индикатора'!J59/'Данные индикатора'!$BL59)</f>
        <v>x</v>
      </c>
      <c r="R57" s="162">
        <f t="shared" si="25"/>
        <v>10</v>
      </c>
      <c r="S57" s="162">
        <f t="shared" si="26"/>
        <v>0</v>
      </c>
      <c r="T57" s="162">
        <f t="shared" si="27"/>
        <v>7.6</v>
      </c>
      <c r="U57" s="162">
        <f t="shared" si="28"/>
        <v>0.6</v>
      </c>
      <c r="V57" s="162">
        <f t="shared" si="29"/>
        <v>0</v>
      </c>
      <c r="W57" s="162">
        <f t="shared" si="30"/>
        <v>0</v>
      </c>
      <c r="X57" s="162">
        <f t="shared" si="31"/>
        <v>0</v>
      </c>
      <c r="Y57" s="162" t="str">
        <f>IF('Данные индикатора'!J59="нет данных","x",ROUND(IF(Q57&gt;Y$86,10,IF(Q57&lt;Y$87,0,10-(Y$86-Q57)/(Y$86-Y$87)*10)),1))</f>
        <v>x</v>
      </c>
      <c r="Z57" s="162">
        <f t="shared" si="32"/>
        <v>8.6</v>
      </c>
      <c r="AA57" s="162">
        <f t="shared" si="33"/>
        <v>0.1</v>
      </c>
      <c r="AB57" s="162">
        <f t="shared" si="34"/>
        <v>0</v>
      </c>
      <c r="AC57" s="162">
        <f t="shared" si="35"/>
        <v>0</v>
      </c>
      <c r="AD57" s="162">
        <f t="shared" si="36"/>
        <v>0</v>
      </c>
      <c r="AE57" s="162" t="str">
        <f t="shared" si="37"/>
        <v>x</v>
      </c>
      <c r="AF57" s="164">
        <f t="shared" si="38"/>
        <v>6.3</v>
      </c>
      <c r="AG57" s="164">
        <f t="shared" si="39"/>
        <v>1.9</v>
      </c>
      <c r="AH57" s="164">
        <f t="shared" si="40"/>
        <v>0</v>
      </c>
      <c r="AI57" s="162" t="str">
        <f>IF('Данные индикатора'!I59="нет данных","x",IF('Данные индикатора'!BJ59&lt;1000,"x",ROUND((IF('Данные индикатора'!I59&gt;AI$86,10,IF('Данные индикатора'!I59&lt;AI$87,0,10-(AI$86-'Данные индикатора'!I59)/(AI$86-AI$87)*10))),1)))</f>
        <v>x</v>
      </c>
      <c r="AJ57" s="164" t="str">
        <f t="shared" si="41"/>
        <v>x</v>
      </c>
      <c r="AK57" s="165">
        <f t="shared" si="42"/>
        <v>3.2</v>
      </c>
      <c r="AL57" s="162">
        <f>ROUND(IF('Данные индикатора'!N59=0,0,IF('Данные индикатора'!N59&gt;AL$86,10,IF('Данные индикатора'!N59&lt;AL$87,0,10-(AL$86-'Данные индикатора'!N59)/(AL$86-AL$87)*10))),1)</f>
        <v>0.7</v>
      </c>
      <c r="AM57" s="162">
        <f>ROUND(IF('Данные индикатора'!O59=0,0,IF(LOG('Данные индикатора'!O59)&gt;LOG(AM$86),10,IF(LOG('Данные индикатора'!O59)&lt;LOG(AM$87),0,10-(LOG(AM$86)-LOG('Данные индикатора'!O59))/(LOG(AM$86)-LOG(AM$87))*10))),1)</f>
        <v>0</v>
      </c>
      <c r="AN57" s="164">
        <f t="shared" si="43"/>
        <v>0.4</v>
      </c>
      <c r="AO57" s="162">
        <f>'Данные индикатора'!K59</f>
        <v>0</v>
      </c>
      <c r="AP57" s="162">
        <f>'Данные индикатора'!L59</f>
        <v>0</v>
      </c>
      <c r="AQ57" s="164">
        <f t="shared" si="44"/>
        <v>0</v>
      </c>
      <c r="AR57" s="165">
        <f t="shared" si="45"/>
        <v>0.2</v>
      </c>
      <c r="AS57" s="14"/>
      <c r="AT57" s="29"/>
    </row>
    <row r="58" spans="1:46" s="3" customFormat="1" ht="15.75" x14ac:dyDescent="0.25">
      <c r="A58" s="159" t="s">
        <v>325</v>
      </c>
      <c r="B58" s="189" t="s">
        <v>294</v>
      </c>
      <c r="C58" s="188" t="s">
        <v>103</v>
      </c>
      <c r="D58" s="162">
        <f>ROUND(IF('Данные индикатора'!D60=0,0.1,IF(LOG('Данные индикатора'!D60)&gt;D$86,10,IF(LOG('Данные индикатора'!D60)&lt;D$87,0,10-(D$86-LOG('Данные индикатора'!D60))/(D$86-D$87)*10))),1)</f>
        <v>8.6999999999999993</v>
      </c>
      <c r="E58" s="162">
        <f>ROUND(IF('Данные индикатора'!E60=0,0.1,IF(LOG('Данные индикатора'!E60)&gt;E$86,10,IF(LOG('Данные индикатора'!E60)&lt;E$87,0,10-(E$86-LOG('Данные индикатора'!E60))/(E$86-E$87)*10))),1)</f>
        <v>0.1</v>
      </c>
      <c r="F58" s="162">
        <f t="shared" si="23"/>
        <v>6</v>
      </c>
      <c r="G58" s="162">
        <f>ROUND(IF('Данные индикатора'!H60="No data",0.1,IF('Данные индикатора'!H60=0,0,IF(LOG('Данные индикатора'!H60)&gt;G$86,10,IF(LOG('Данные индикатора'!H60)&lt;G$87,0,10-(G$86-LOG('Данные индикатора'!H60))/(G$86-G$87)*10)))),1)</f>
        <v>9.1999999999999993</v>
      </c>
      <c r="H58" s="162">
        <f>ROUND(IF('Данные индикатора'!F60=0,0,IF(LOG('Данные индикатора'!F60)&gt;H$86,10,IF(LOG('Данные индикатора'!F60)&lt;H$87,0,10-(H$86-LOG('Данные индикатора'!F60))/(H$86-H$87)*10))),1)</f>
        <v>5.0999999999999996</v>
      </c>
      <c r="I58" s="162">
        <f>ROUND(IF('Данные индикатора'!G60=0,0,IF(LOG('Данные индикатора'!G60)&gt;I$86,10,IF(LOG('Данные индикатора'!G60)&lt;I$87,0,10-(I$86-LOG('Данные индикатора'!G60))/(I$86-I$87)*10))),1)</f>
        <v>5</v>
      </c>
      <c r="J58" s="162">
        <f t="shared" si="24"/>
        <v>5.0999999999999996</v>
      </c>
      <c r="K58" s="162" t="str">
        <f>IF('Данные индикатора'!J60="нет данных","x",ROUND(IF('Данные индикатора'!J60=0,0,IF(LOG('Данные индикатора'!J60)&gt;K$86,10,IF(LOG('Данные индикатора'!J60)&lt;K$87,0,10-(K$86-LOG('Данные индикатора'!J60))/(K$86-K$87)*10))),1))</f>
        <v>x</v>
      </c>
      <c r="L58" s="163">
        <f>'Данные индикатора'!D60/'Данные индикатора'!$BL60</f>
        <v>1.4651513153477686E-3</v>
      </c>
      <c r="M58" s="163">
        <f>'Данные индикатора'!E60/'Данные индикатора'!$BL60</f>
        <v>0</v>
      </c>
      <c r="N58" s="163">
        <f>IF(G58=0.1,0,'Данные индикатора'!H60/'Данные индикатора'!$BL60)</f>
        <v>5.8334596007459183E-3</v>
      </c>
      <c r="O58" s="163">
        <f>'Данные индикатора'!F60/'Данные индикатора'!$BL60</f>
        <v>1.2465573112051956E-4</v>
      </c>
      <c r="P58" s="163">
        <f>'Данные индикатора'!G60/'Данные индикатора'!$BL60</f>
        <v>3.7146693514424165E-5</v>
      </c>
      <c r="Q58" s="163" t="str">
        <f>IF('Данные индикатора'!J60="нет данных","x",'Данные индикатора'!J60/'Данные индикатора'!$BL60)</f>
        <v>x</v>
      </c>
      <c r="R58" s="162">
        <f t="shared" si="25"/>
        <v>7.3</v>
      </c>
      <c r="S58" s="162">
        <f t="shared" si="26"/>
        <v>0</v>
      </c>
      <c r="T58" s="162">
        <f t="shared" si="27"/>
        <v>4.5999999999999996</v>
      </c>
      <c r="U58" s="162">
        <f t="shared" si="28"/>
        <v>3.9</v>
      </c>
      <c r="V58" s="162">
        <f t="shared" si="29"/>
        <v>0.4</v>
      </c>
      <c r="W58" s="162">
        <f t="shared" si="30"/>
        <v>0.7</v>
      </c>
      <c r="X58" s="162">
        <f t="shared" si="31"/>
        <v>0.6</v>
      </c>
      <c r="Y58" s="162" t="str">
        <f>IF('Данные индикатора'!J60="нет данных","x",ROUND(IF(Q58&gt;Y$86,10,IF(Q58&lt;Y$87,0,10-(Y$86-Q58)/(Y$86-Y$87)*10)),1))</f>
        <v>x</v>
      </c>
      <c r="Z58" s="162">
        <f t="shared" si="32"/>
        <v>8</v>
      </c>
      <c r="AA58" s="162">
        <f t="shared" si="33"/>
        <v>0.1</v>
      </c>
      <c r="AB58" s="162">
        <f t="shared" si="34"/>
        <v>2.8</v>
      </c>
      <c r="AC58" s="162">
        <f t="shared" si="35"/>
        <v>2.9</v>
      </c>
      <c r="AD58" s="162">
        <f t="shared" si="36"/>
        <v>2.9</v>
      </c>
      <c r="AE58" s="162" t="str">
        <f t="shared" si="37"/>
        <v>x</v>
      </c>
      <c r="AF58" s="164">
        <f t="shared" si="38"/>
        <v>5.3</v>
      </c>
      <c r="AG58" s="164">
        <f t="shared" si="39"/>
        <v>7.4</v>
      </c>
      <c r="AH58" s="164">
        <f t="shared" si="40"/>
        <v>3.2</v>
      </c>
      <c r="AI58" s="162">
        <f>IF('Данные индикатора'!I60="нет данных","x",IF('Данные индикатора'!BJ60&lt;1000,"x",ROUND((IF('Данные индикатора'!I60&gt;AI$86,10,IF('Данные индикатора'!I60&lt;AI$87,0,10-(AI$86-'Данные индикатора'!I60)/(AI$86-AI$87)*10))),1)))</f>
        <v>7</v>
      </c>
      <c r="AJ58" s="164">
        <f t="shared" si="41"/>
        <v>7</v>
      </c>
      <c r="AK58" s="165">
        <f t="shared" si="42"/>
        <v>6</v>
      </c>
      <c r="AL58" s="162">
        <f>ROUND(IF('Данные индикатора'!N60=0,0,IF('Данные индикатора'!N60&gt;AL$86,10,IF('Данные индикатора'!N60&lt;AL$87,0,10-(AL$86-'Данные индикатора'!N60)/(AL$86-AL$87)*10))),1)</f>
        <v>0.7</v>
      </c>
      <c r="AM58" s="162">
        <f>ROUND(IF('Данные индикатора'!O60=0,0,IF(LOG('Данные индикатора'!O60)&gt;LOG(AM$86),10,IF(LOG('Данные индикатора'!O60)&lt;LOG(AM$87),0,10-(LOG(AM$86)-LOG('Данные индикатора'!O60))/(LOG(AM$86)-LOG(AM$87))*10))),1)</f>
        <v>0</v>
      </c>
      <c r="AN58" s="164">
        <f t="shared" si="43"/>
        <v>0.4</v>
      </c>
      <c r="AO58" s="162">
        <f>'Данные индикатора'!K60</f>
        <v>0</v>
      </c>
      <c r="AP58" s="162">
        <f>'Данные индикатора'!L60</f>
        <v>0</v>
      </c>
      <c r="AQ58" s="164">
        <f t="shared" si="44"/>
        <v>0</v>
      </c>
      <c r="AR58" s="165">
        <f t="shared" si="45"/>
        <v>0.2</v>
      </c>
      <c r="AS58" s="14"/>
      <c r="AT58" s="29"/>
    </row>
    <row r="59" spans="1:46" s="3" customFormat="1" ht="15.75" x14ac:dyDescent="0.25">
      <c r="A59" s="159" t="s">
        <v>325</v>
      </c>
      <c r="B59" s="187" t="s">
        <v>295</v>
      </c>
      <c r="C59" s="188" t="s">
        <v>104</v>
      </c>
      <c r="D59" s="162">
        <f>ROUND(IF('Данные индикатора'!D61=0,0.1,IF(LOG('Данные индикатора'!D61)&gt;D$86,10,IF(LOG('Данные индикатора'!D61)&lt;D$87,0,10-(D$86-LOG('Данные индикатора'!D61))/(D$86-D$87)*10))),1)</f>
        <v>0.1</v>
      </c>
      <c r="E59" s="162">
        <f>ROUND(IF('Данные индикатора'!E61=0,0.1,IF(LOG('Данные индикатора'!E61)&gt;E$86,10,IF(LOG('Данные индикатора'!E61)&lt;E$87,0,10-(E$86-LOG('Данные индикатора'!E61))/(E$86-E$87)*10))),1)</f>
        <v>0.1</v>
      </c>
      <c r="F59" s="162">
        <f t="shared" si="23"/>
        <v>0.1</v>
      </c>
      <c r="G59" s="162">
        <f>ROUND(IF('Данные индикатора'!H61="No data",0.1,IF('Данные индикатора'!H61=0,0,IF(LOG('Данные индикатора'!H61)&gt;G$86,10,IF(LOG('Данные индикатора'!H61)&lt;G$87,0,10-(G$86-LOG('Данные индикатора'!H61))/(G$86-G$87)*10)))),1)</f>
        <v>8.1</v>
      </c>
      <c r="H59" s="162">
        <f>ROUND(IF('Данные индикатора'!F61=0,0,IF(LOG('Данные индикатора'!F61)&gt;H$86,10,IF(LOG('Данные индикатора'!F61)&lt;H$87,0,10-(H$86-LOG('Данные индикатора'!F61))/(H$86-H$87)*10))),1)</f>
        <v>0</v>
      </c>
      <c r="I59" s="162">
        <f>ROUND(IF('Данные индикатора'!G61=0,0,IF(LOG('Данные индикатора'!G61)&gt;I$86,10,IF(LOG('Данные индикатора'!G61)&lt;I$87,0,10-(I$86-LOG('Данные индикатора'!G61))/(I$86-I$87)*10))),1)</f>
        <v>0</v>
      </c>
      <c r="J59" s="162">
        <f t="shared" si="24"/>
        <v>0</v>
      </c>
      <c r="K59" s="162" t="str">
        <f>IF('Данные индикатора'!J61="нет данных","x",ROUND(IF('Данные индикатора'!J61=0,0,IF(LOG('Данные индикатора'!J61)&gt;K$86,10,IF(LOG('Данные индикатора'!J61)&lt;K$87,0,10-(K$86-LOG('Данные индикатора'!J61))/(K$86-K$87)*10))),1))</f>
        <v>x</v>
      </c>
      <c r="L59" s="163">
        <f>'Данные индикатора'!D61/'Данные индикатора'!$BL61</f>
        <v>0</v>
      </c>
      <c r="M59" s="163">
        <f>'Данные индикатора'!E61/'Данные индикатора'!$BL61</f>
        <v>0</v>
      </c>
      <c r="N59" s="163">
        <f>IF(G59=0.1,0,'Данные индикатора'!H61/'Данные индикатора'!$BL61)</f>
        <v>1.0721125145851234E-2</v>
      </c>
      <c r="O59" s="163">
        <f>'Данные индикатора'!F61/'Данные индикатора'!$BL61</f>
        <v>0</v>
      </c>
      <c r="P59" s="163">
        <f>'Данные индикатора'!G61/'Данные индикатора'!$BL61</f>
        <v>0</v>
      </c>
      <c r="Q59" s="163" t="str">
        <f>IF('Данные индикатора'!J61="нет данных","x",'Данные индикатора'!J61/'Данные индикатора'!$BL61)</f>
        <v>x</v>
      </c>
      <c r="R59" s="162">
        <f t="shared" si="25"/>
        <v>0</v>
      </c>
      <c r="S59" s="162">
        <f t="shared" si="26"/>
        <v>0</v>
      </c>
      <c r="T59" s="162">
        <f t="shared" si="27"/>
        <v>0</v>
      </c>
      <c r="U59" s="162">
        <f t="shared" si="28"/>
        <v>7.1</v>
      </c>
      <c r="V59" s="162">
        <f t="shared" si="29"/>
        <v>0</v>
      </c>
      <c r="W59" s="162">
        <f t="shared" si="30"/>
        <v>0</v>
      </c>
      <c r="X59" s="162">
        <f t="shared" si="31"/>
        <v>0</v>
      </c>
      <c r="Y59" s="162" t="str">
        <f>IF('Данные индикатора'!J61="нет данных","x",ROUND(IF(Q59&gt;Y$86,10,IF(Q59&lt;Y$87,0,10-(Y$86-Q59)/(Y$86-Y$87)*10)),1))</f>
        <v>x</v>
      </c>
      <c r="Z59" s="162">
        <f t="shared" si="32"/>
        <v>0.1</v>
      </c>
      <c r="AA59" s="162">
        <f t="shared" si="33"/>
        <v>0.1</v>
      </c>
      <c r="AB59" s="162">
        <f t="shared" si="34"/>
        <v>0</v>
      </c>
      <c r="AC59" s="162">
        <f t="shared" si="35"/>
        <v>0</v>
      </c>
      <c r="AD59" s="162">
        <f t="shared" si="36"/>
        <v>0</v>
      </c>
      <c r="AE59" s="162" t="str">
        <f t="shared" si="37"/>
        <v>x</v>
      </c>
      <c r="AF59" s="164">
        <f t="shared" si="38"/>
        <v>0.1</v>
      </c>
      <c r="AG59" s="164">
        <f t="shared" si="39"/>
        <v>7.6</v>
      </c>
      <c r="AH59" s="164">
        <f t="shared" si="40"/>
        <v>0</v>
      </c>
      <c r="AI59" s="162">
        <f>IF('Данные индикатора'!I61="нет данных","x",IF('Данные индикатора'!BJ61&lt;1000,"x",ROUND((IF('Данные индикатора'!I61&gt;AI$86,10,IF('Данные индикатора'!I61&lt;AI$87,0,10-(AI$86-'Данные индикатора'!I61)/(AI$86-AI$87)*10))),1)))</f>
        <v>10</v>
      </c>
      <c r="AJ59" s="164">
        <f t="shared" si="41"/>
        <v>10</v>
      </c>
      <c r="AK59" s="165">
        <f t="shared" si="42"/>
        <v>6.4</v>
      </c>
      <c r="AL59" s="162">
        <f>ROUND(IF('Данные индикатора'!N61=0,0,IF('Данные индикатора'!N61&gt;AL$86,10,IF('Данные индикатора'!N61&lt;AL$87,0,10-(AL$86-'Данные индикатора'!N61)/(AL$86-AL$87)*10))),1)</f>
        <v>0.7</v>
      </c>
      <c r="AM59" s="162">
        <f>ROUND(IF('Данные индикатора'!O61=0,0,IF(LOG('Данные индикатора'!O61)&gt;LOG(AM$86),10,IF(LOG('Данные индикатора'!O61)&lt;LOG(AM$87),0,10-(LOG(AM$86)-LOG('Данные индикатора'!O61))/(LOG(AM$86)-LOG(AM$87))*10))),1)</f>
        <v>0</v>
      </c>
      <c r="AN59" s="164">
        <f t="shared" si="43"/>
        <v>0.4</v>
      </c>
      <c r="AO59" s="162">
        <f>'Данные индикатора'!K61</f>
        <v>0</v>
      </c>
      <c r="AP59" s="162">
        <f>'Данные индикатора'!L61</f>
        <v>0</v>
      </c>
      <c r="AQ59" s="164">
        <f t="shared" si="44"/>
        <v>0</v>
      </c>
      <c r="AR59" s="165">
        <f t="shared" si="45"/>
        <v>0.2</v>
      </c>
      <c r="AS59" s="14"/>
      <c r="AT59" s="29"/>
    </row>
    <row r="60" spans="1:46" s="3" customFormat="1" ht="15.75" x14ac:dyDescent="0.25">
      <c r="A60" s="167" t="s">
        <v>325</v>
      </c>
      <c r="B60" s="187" t="s">
        <v>296</v>
      </c>
      <c r="C60" s="188" t="s">
        <v>96</v>
      </c>
      <c r="D60" s="182">
        <f>ROUND(IF('Данные индикатора'!D62=0,0.1,IF(LOG('Данные индикатора'!D62)&gt;D$86,10,IF(LOG('Данные индикатора'!D62)&lt;D$87,0,10-(D$86-LOG('Данные индикатора'!D62))/(D$86-D$87)*10))),1)</f>
        <v>7.8</v>
      </c>
      <c r="E60" s="182">
        <f>ROUND(IF('Данные индикатора'!E62=0,0.1,IF(LOG('Данные индикатора'!E62)&gt;E$86,10,IF(LOG('Данные индикатора'!E62)&lt;E$87,0,10-(E$86-LOG('Данные индикатора'!E62))/(E$86-E$87)*10))),1)</f>
        <v>0.1</v>
      </c>
      <c r="F60" s="182">
        <f t="shared" si="23"/>
        <v>5.0999999999999996</v>
      </c>
      <c r="G60" s="182">
        <f>ROUND(IF('Данные индикатора'!H62="No data",0.1,IF('Данные индикатора'!H62=0,0,IF(LOG('Данные индикатора'!H62)&gt;G$86,10,IF(LOG('Данные индикатора'!H62)&lt;G$87,0,10-(G$86-LOG('Данные индикатора'!H62))/(G$86-G$87)*10)))),1)</f>
        <v>7.6</v>
      </c>
      <c r="H60" s="182">
        <f>ROUND(IF('Данные индикатора'!F62=0,0,IF(LOG('Данные индикатора'!F62)&gt;H$86,10,IF(LOG('Данные индикатора'!F62)&lt;H$87,0,10-(H$86-LOG('Данные индикатора'!F62))/(H$86-H$87)*10))),1)</f>
        <v>4.0999999999999996</v>
      </c>
      <c r="I60" s="182">
        <f>ROUND(IF('Данные индикатора'!G62=0,0,IF(LOG('Данные индикатора'!G62)&gt;I$86,10,IF(LOG('Данные индикатора'!G62)&lt;I$87,0,10-(I$86-LOG('Данные индикатора'!G62))/(I$86-I$87)*10))),1)</f>
        <v>0</v>
      </c>
      <c r="J60" s="182">
        <f t="shared" si="24"/>
        <v>2.2999999999999998</v>
      </c>
      <c r="K60" s="162" t="str">
        <f>IF('Данные индикатора'!J62="нет данных","x",ROUND(IF('Данные индикатора'!J62=0,0,IF(LOG('Данные индикатора'!J62)&gt;K$86,10,IF(LOG('Данные индикатора'!J62)&lt;K$87,0,10-(K$86-LOG('Данные индикатора'!J62))/(K$86-K$87)*10))),1))</f>
        <v>x</v>
      </c>
      <c r="L60" s="183">
        <f>'Данные индикатора'!D62/'Данные индикатора'!$BL62</f>
        <v>2.0270413019272491E-3</v>
      </c>
      <c r="M60" s="183">
        <f>'Данные индикатора'!E62/'Данные индикатора'!$BL62</f>
        <v>0</v>
      </c>
      <c r="N60" s="183">
        <f>IF(G60=0.1,0,'Данные индикатора'!H62/'Данные индикатора'!$BL62)</f>
        <v>4.349327581832067E-3</v>
      </c>
      <c r="O60" s="183">
        <f>'Данные индикатора'!F62/'Данные индикатора'!$BL62</f>
        <v>9.7799898955069811E-5</v>
      </c>
      <c r="P60" s="183">
        <f>'Данные индикатора'!G62/'Данные индикатора'!$BL62</f>
        <v>0</v>
      </c>
      <c r="Q60" s="163" t="str">
        <f>IF('Данные индикатора'!J62="нет данных","x",'Данные индикатора'!J62/'Данные индикатора'!$BL62)</f>
        <v>x</v>
      </c>
      <c r="R60" s="182">
        <f t="shared" si="25"/>
        <v>10</v>
      </c>
      <c r="S60" s="182">
        <f t="shared" si="26"/>
        <v>0</v>
      </c>
      <c r="T60" s="182">
        <f t="shared" si="27"/>
        <v>7.6</v>
      </c>
      <c r="U60" s="182">
        <f t="shared" si="28"/>
        <v>2.9</v>
      </c>
      <c r="V60" s="182">
        <f t="shared" si="29"/>
        <v>0.3</v>
      </c>
      <c r="W60" s="182">
        <f t="shared" si="30"/>
        <v>0</v>
      </c>
      <c r="X60" s="182">
        <f t="shared" si="31"/>
        <v>0.2</v>
      </c>
      <c r="Y60" s="162" t="str">
        <f>IF('Данные индикатора'!J62="нет данных","x",ROUND(IF(Q60&gt;Y$86,10,IF(Q60&lt;Y$87,0,10-(Y$86-Q60)/(Y$86-Y$87)*10)),1))</f>
        <v>x</v>
      </c>
      <c r="Z60" s="182">
        <f t="shared" si="32"/>
        <v>8.9</v>
      </c>
      <c r="AA60" s="182">
        <f t="shared" si="33"/>
        <v>0.1</v>
      </c>
      <c r="AB60" s="182">
        <f t="shared" si="34"/>
        <v>2.2000000000000002</v>
      </c>
      <c r="AC60" s="182">
        <f t="shared" si="35"/>
        <v>0</v>
      </c>
      <c r="AD60" s="182">
        <f t="shared" si="36"/>
        <v>1.2</v>
      </c>
      <c r="AE60" s="182" t="str">
        <f t="shared" si="37"/>
        <v>x</v>
      </c>
      <c r="AF60" s="184">
        <f t="shared" si="38"/>
        <v>6.5</v>
      </c>
      <c r="AG60" s="184">
        <f t="shared" si="39"/>
        <v>5.7</v>
      </c>
      <c r="AH60" s="184">
        <f t="shared" si="40"/>
        <v>1.3</v>
      </c>
      <c r="AI60" s="162">
        <f>IF('Данные индикатора'!I62="нет данных","x",IF('Данные индикатора'!BJ62&lt;1000,"x",ROUND((IF('Данные индикатора'!I62&gt;AI$86,10,IF('Данные индикатора'!I62&lt;AI$87,0,10-(AI$86-'Данные индикатора'!I62)/(AI$86-AI$87)*10))),1)))</f>
        <v>8</v>
      </c>
      <c r="AJ60" s="184">
        <f t="shared" si="41"/>
        <v>8</v>
      </c>
      <c r="AK60" s="185">
        <f t="shared" si="42"/>
        <v>5.9</v>
      </c>
      <c r="AL60" s="182">
        <f>ROUND(IF('Данные индикатора'!N62=0,0,IF('Данные индикатора'!N62&gt;AL$86,10,IF('Данные индикатора'!N62&lt;AL$87,0,10-(AL$86-'Данные индикатора'!N62)/(AL$86-AL$87)*10))),1)</f>
        <v>0.7</v>
      </c>
      <c r="AM60" s="182">
        <f>ROUND(IF('Данные индикатора'!O62=0,0,IF(LOG('Данные индикатора'!O62)&gt;LOG(AM$86),10,IF(LOG('Данные индикатора'!O62)&lt;LOG(AM$87),0,10-(LOG(AM$86)-LOG('Данные индикатора'!O62))/(LOG(AM$86)-LOG(AM$87))*10))),1)</f>
        <v>0</v>
      </c>
      <c r="AN60" s="184">
        <f t="shared" si="43"/>
        <v>0.4</v>
      </c>
      <c r="AO60" s="182">
        <f>'Данные индикатора'!K62</f>
        <v>0</v>
      </c>
      <c r="AP60" s="182">
        <f>'Данные индикатора'!L62</f>
        <v>2</v>
      </c>
      <c r="AQ60" s="184">
        <f t="shared" si="44"/>
        <v>1</v>
      </c>
      <c r="AR60" s="185">
        <f t="shared" si="45"/>
        <v>1</v>
      </c>
      <c r="AS60" s="14"/>
      <c r="AT60" s="29"/>
    </row>
    <row r="61" spans="1:46" s="3" customFormat="1" ht="15.75" x14ac:dyDescent="0.25">
      <c r="A61" s="168" t="s">
        <v>324</v>
      </c>
      <c r="B61" s="169" t="s">
        <v>297</v>
      </c>
      <c r="C61" s="186" t="s">
        <v>105</v>
      </c>
      <c r="D61" s="162">
        <f>ROUND(IF('Данные индикатора'!D63=0,0.1,IF(LOG('Данные индикатора'!D63)&gt;D$86,10,IF(LOG('Данные индикатора'!D63)&lt;D$87,0,10-(D$86-LOG('Данные индикатора'!D63))/(D$86-D$87)*10))),1)</f>
        <v>8.8000000000000007</v>
      </c>
      <c r="E61" s="162">
        <f>ROUND(IF('Данные индикатора'!E63=0,0.1,IF(LOG('Данные индикатора'!E63)&gt;E$86,10,IF(LOG('Данные индикатора'!E63)&lt;E$87,0,10-(E$86-LOG('Данные индикатора'!E63))/(E$86-E$87)*10))),1)</f>
        <v>10</v>
      </c>
      <c r="F61" s="162">
        <f t="shared" si="23"/>
        <v>9.5</v>
      </c>
      <c r="G61" s="162">
        <f>ROUND(IF('Данные индикатора'!H63="No data",0.1,IF('Данные индикатора'!H63=0,0,IF(LOG('Данные индикатора'!H63)&gt;G$86,10,IF(LOG('Данные индикатора'!H63)&lt;G$87,0,10-(G$86-LOG('Данные индикатора'!H63))/(G$86-G$87)*10)))),1)</f>
        <v>8.9</v>
      </c>
      <c r="H61" s="162">
        <f>ROUND(IF('Данные индикатора'!F63=0,0,IF(LOG('Данные индикатора'!F63)&gt;H$86,10,IF(LOG('Данные индикатора'!F63)&lt;H$87,0,10-(H$86-LOG('Данные индикатора'!F63))/(H$86-H$87)*10))),1)</f>
        <v>9.5</v>
      </c>
      <c r="I61" s="162">
        <f>ROUND(IF('Данные индикатора'!G63=0,0,IF(LOG('Данные индикатора'!G63)&gt;I$86,10,IF(LOG('Данные индикатора'!G63)&lt;I$87,0,10-(I$86-LOG('Данные индикатора'!G63))/(I$86-I$87)*10))),1)</f>
        <v>10</v>
      </c>
      <c r="J61" s="162">
        <f t="shared" si="24"/>
        <v>9.8000000000000007</v>
      </c>
      <c r="K61" s="162">
        <f>IF('Данные индикатора'!J63="нет данных","x",ROUND(IF('Данные индикатора'!J63=0,0,IF(LOG('Данные индикатора'!J63)&gt;K$86,10,IF(LOG('Данные индикатора'!J63)&lt;K$87,0,10-(K$86-LOG('Данные индикатора'!J63))/(K$86-K$87)*10))),1))</f>
        <v>0</v>
      </c>
      <c r="L61" s="163">
        <f>'Данные индикатора'!D63/'Данные индикатора'!$BL63</f>
        <v>2.1100084540519115E-3</v>
      </c>
      <c r="M61" s="163">
        <f>'Данные индикатора'!E63/'Данные индикатора'!$BL63</f>
        <v>1.5741563414950253E-3</v>
      </c>
      <c r="N61" s="163">
        <f>IF(G61=0.1,0,'Данные индикатора'!H63/'Данные индикатора'!$BL63)</f>
        <v>6.0673318087569907E-3</v>
      </c>
      <c r="O61" s="163">
        <f>'Данные индикатора'!F63/'Данные индикатора'!$BL63</f>
        <v>2.7124185300022679E-2</v>
      </c>
      <c r="P61" s="163">
        <f>'Данные индикатора'!G63/'Данные индикатора'!$BL63</f>
        <v>1.9154171719851832E-2</v>
      </c>
      <c r="Q61" s="163">
        <f>IF('Данные индикатора'!J63="нет данных","x",'Данные индикатора'!J63/'Данные индикатора'!$BL63)</f>
        <v>0</v>
      </c>
      <c r="R61" s="162">
        <f t="shared" si="25"/>
        <v>10</v>
      </c>
      <c r="S61" s="162">
        <f t="shared" si="26"/>
        <v>10</v>
      </c>
      <c r="T61" s="162">
        <f t="shared" si="27"/>
        <v>10</v>
      </c>
      <c r="U61" s="162">
        <f t="shared" si="28"/>
        <v>4</v>
      </c>
      <c r="V61" s="162">
        <f t="shared" si="29"/>
        <v>10</v>
      </c>
      <c r="W61" s="162">
        <f t="shared" si="30"/>
        <v>10</v>
      </c>
      <c r="X61" s="162">
        <f t="shared" si="31"/>
        <v>10</v>
      </c>
      <c r="Y61" s="162">
        <f>IF('Данные индикатора'!J63="нет данных","x",ROUND(IF(Q61&gt;Y$86,10,IF(Q61&lt;Y$87,0,10-(Y$86-Q61)/(Y$86-Y$87)*10)),1))</f>
        <v>0</v>
      </c>
      <c r="Z61" s="162">
        <f t="shared" si="32"/>
        <v>9.4</v>
      </c>
      <c r="AA61" s="162">
        <f t="shared" si="33"/>
        <v>10</v>
      </c>
      <c r="AB61" s="162">
        <f t="shared" si="34"/>
        <v>9.8000000000000007</v>
      </c>
      <c r="AC61" s="162">
        <f t="shared" si="35"/>
        <v>10</v>
      </c>
      <c r="AD61" s="162">
        <f t="shared" si="36"/>
        <v>9.9</v>
      </c>
      <c r="AE61" s="162">
        <f t="shared" si="37"/>
        <v>0</v>
      </c>
      <c r="AF61" s="164">
        <f t="shared" si="38"/>
        <v>9.8000000000000007</v>
      </c>
      <c r="AG61" s="164">
        <f t="shared" si="39"/>
        <v>7.1</v>
      </c>
      <c r="AH61" s="164">
        <f t="shared" si="40"/>
        <v>9.9</v>
      </c>
      <c r="AI61" s="162">
        <f>IF('Данные индикатора'!I63="нет данных","x",IF('Данные индикатора'!BJ63&lt;1000,"x",ROUND((IF('Данные индикатора'!I63&gt;AI$86,10,IF('Данные индикатора'!I63&lt;AI$87,0,10-(AI$86-'Данные индикатора'!I63)/(AI$86-AI$87)*10))),1)))</f>
        <v>8</v>
      </c>
      <c r="AJ61" s="164">
        <f t="shared" si="41"/>
        <v>4</v>
      </c>
      <c r="AK61" s="165">
        <f t="shared" si="42"/>
        <v>8.5</v>
      </c>
      <c r="AL61" s="162">
        <f>ROUND(IF('Данные индикатора'!N63=0,0,IF('Данные индикатора'!N63&gt;AL$86,10,IF('Данные индикатора'!N63&lt;AL$87,0,10-(AL$86-'Данные индикатора'!N63)/(AL$86-AL$87)*10))),1)</f>
        <v>6.6</v>
      </c>
      <c r="AM61" s="162">
        <f>ROUND(IF('Данные индикатора'!O63=0,0,IF(LOG('Данные индикатора'!O63)&gt;LOG(AM$86),10,IF(LOG('Данные индикатора'!O63)&lt;LOG(AM$87),0,10-(LOG(AM$86)-LOG('Данные индикатора'!O63))/(LOG(AM$86)-LOG(AM$87))*10))),1)</f>
        <v>6.1</v>
      </c>
      <c r="AN61" s="164">
        <f t="shared" si="43"/>
        <v>6.4</v>
      </c>
      <c r="AO61" s="162">
        <f>'Данные индикатора'!K63</f>
        <v>7</v>
      </c>
      <c r="AP61" s="162">
        <f>'Данные индикатора'!L63</f>
        <v>5</v>
      </c>
      <c r="AQ61" s="164">
        <f t="shared" si="44"/>
        <v>6.1</v>
      </c>
      <c r="AR61" s="165">
        <f t="shared" si="45"/>
        <v>6.3</v>
      </c>
      <c r="AS61" s="14"/>
      <c r="AT61" s="29"/>
    </row>
    <row r="62" spans="1:46" s="3" customFormat="1" ht="15.75" x14ac:dyDescent="0.25">
      <c r="A62" s="159" t="s">
        <v>324</v>
      </c>
      <c r="B62" s="175" t="s">
        <v>298</v>
      </c>
      <c r="C62" s="176" t="s">
        <v>106</v>
      </c>
      <c r="D62" s="162">
        <f>ROUND(IF('Данные индикатора'!D64=0,0.1,IF(LOG('Данные индикатора'!D64)&gt;D$86,10,IF(LOG('Данные индикатора'!D64)&lt;D$87,0,10-(D$86-LOG('Данные индикатора'!D64))/(D$86-D$87)*10))),1)</f>
        <v>7.2</v>
      </c>
      <c r="E62" s="162">
        <f>ROUND(IF('Данные индикатора'!E64=0,0.1,IF(LOG('Данные индикатора'!E64)&gt;E$86,10,IF(LOG('Данные индикатора'!E64)&lt;E$87,0,10-(E$86-LOG('Данные индикатора'!E64))/(E$86-E$87)*10))),1)</f>
        <v>9</v>
      </c>
      <c r="F62" s="162">
        <f t="shared" si="23"/>
        <v>8.1999999999999993</v>
      </c>
      <c r="G62" s="162">
        <f>ROUND(IF('Данные индикатора'!H64="No data",0.1,IF('Данные индикатора'!H64=0,0,IF(LOG('Данные индикатора'!H64)&gt;G$86,10,IF(LOG('Данные индикатора'!H64)&lt;G$87,0,10-(G$86-LOG('Данные индикатора'!H64))/(G$86-G$87)*10)))),1)</f>
        <v>6.8</v>
      </c>
      <c r="H62" s="162">
        <f>ROUND(IF('Данные индикатора'!F64=0,0,IF(LOG('Данные индикатора'!F64)&gt;H$86,10,IF(LOG('Данные индикатора'!F64)&lt;H$87,0,10-(H$86-LOG('Данные индикатора'!F64))/(H$86-H$87)*10))),1)</f>
        <v>0</v>
      </c>
      <c r="I62" s="162">
        <f>ROUND(IF('Данные индикатора'!G64=0,0,IF(LOG('Данные индикатора'!G64)&gt;I$86,10,IF(LOG('Данные индикатора'!G64)&lt;I$87,0,10-(I$86-LOG('Данные индикатора'!G64))/(I$86-I$87)*10))),1)</f>
        <v>0</v>
      </c>
      <c r="J62" s="162">
        <f t="shared" si="24"/>
        <v>0</v>
      </c>
      <c r="K62" s="162">
        <f>IF('Данные индикатора'!J64="нет данных","x",ROUND(IF('Данные индикатора'!J64=0,0,IF(LOG('Данные индикатора'!J64)&gt;K$86,10,IF(LOG('Данные индикатора'!J64)&lt;K$87,0,10-(K$86-LOG('Данные индикатора'!J64))/(K$86-K$87)*10))),1))</f>
        <v>0</v>
      </c>
      <c r="L62" s="163">
        <f>'Данные индикатора'!D64/'Данные индикатора'!$BL64</f>
        <v>1.9885154013687097E-3</v>
      </c>
      <c r="M62" s="163">
        <f>'Данные индикатора'!E64/'Данные индикатора'!$BL64</f>
        <v>1.9885154013687097E-3</v>
      </c>
      <c r="N62" s="163">
        <f>IF(G62=0.1,0,'Данные индикатора'!H64/'Данные индикатора'!$BL64)</f>
        <v>3.3733069575841231E-3</v>
      </c>
      <c r="O62" s="163">
        <f>'Данные индикатора'!F64/'Данные индикатора'!$BL64</f>
        <v>0</v>
      </c>
      <c r="P62" s="163">
        <f>'Данные индикатора'!G64/'Данные индикатора'!$BL64</f>
        <v>0</v>
      </c>
      <c r="Q62" s="163">
        <f>IF('Данные индикатора'!J64="нет данных","x",'Данные индикатора'!J64/'Данные индикатора'!$BL64)</f>
        <v>0</v>
      </c>
      <c r="R62" s="162">
        <f t="shared" si="25"/>
        <v>9.9</v>
      </c>
      <c r="S62" s="162">
        <f t="shared" si="26"/>
        <v>10</v>
      </c>
      <c r="T62" s="162">
        <f t="shared" si="27"/>
        <v>10</v>
      </c>
      <c r="U62" s="162">
        <f t="shared" si="28"/>
        <v>2.2000000000000002</v>
      </c>
      <c r="V62" s="162">
        <f t="shared" si="29"/>
        <v>0</v>
      </c>
      <c r="W62" s="162">
        <f t="shared" si="30"/>
        <v>0</v>
      </c>
      <c r="X62" s="162">
        <f t="shared" si="31"/>
        <v>0</v>
      </c>
      <c r="Y62" s="162">
        <f>IF('Данные индикатора'!J64="нет данных","x",ROUND(IF(Q62&gt;Y$86,10,IF(Q62&lt;Y$87,0,10-(Y$86-Q62)/(Y$86-Y$87)*10)),1))</f>
        <v>0</v>
      </c>
      <c r="Z62" s="162">
        <f t="shared" si="32"/>
        <v>8.6</v>
      </c>
      <c r="AA62" s="162">
        <f t="shared" si="33"/>
        <v>9.5</v>
      </c>
      <c r="AB62" s="162">
        <f t="shared" si="34"/>
        <v>0</v>
      </c>
      <c r="AC62" s="162">
        <f t="shared" si="35"/>
        <v>0</v>
      </c>
      <c r="AD62" s="162">
        <f t="shared" si="36"/>
        <v>0</v>
      </c>
      <c r="AE62" s="162">
        <f t="shared" si="37"/>
        <v>0</v>
      </c>
      <c r="AF62" s="164">
        <f t="shared" si="38"/>
        <v>9.3000000000000007</v>
      </c>
      <c r="AG62" s="164">
        <f t="shared" si="39"/>
        <v>4.9000000000000004</v>
      </c>
      <c r="AH62" s="164">
        <f t="shared" si="40"/>
        <v>0</v>
      </c>
      <c r="AI62" s="162" t="str">
        <f>IF('Данные индикатора'!I64="нет данных","x",IF('Данные индикатора'!BJ64&lt;1000,"x",ROUND((IF('Данные индикатора'!I64&gt;AI$86,10,IF('Данные индикатора'!I64&lt;AI$87,0,10-(AI$86-'Данные индикатора'!I64)/(AI$86-AI$87)*10))),1)))</f>
        <v>x</v>
      </c>
      <c r="AJ62" s="164">
        <f t="shared" si="41"/>
        <v>0</v>
      </c>
      <c r="AK62" s="165">
        <f t="shared" si="42"/>
        <v>5</v>
      </c>
      <c r="AL62" s="162">
        <f>ROUND(IF('Данные индикатора'!N64=0,0,IF('Данные индикатора'!N64&gt;AL$86,10,IF('Данные индикатора'!N64&lt;AL$87,0,10-(AL$86-'Данные индикатора'!N64)/(AL$86-AL$87)*10))),1)</f>
        <v>6.6</v>
      </c>
      <c r="AM62" s="162">
        <f>ROUND(IF('Данные индикатора'!O64=0,0,IF(LOG('Данные индикатора'!O64)&gt;LOG(AM$86),10,IF(LOG('Данные индикатора'!O64)&lt;LOG(AM$87),0,10-(LOG(AM$86)-LOG('Данные индикатора'!O64))/(LOG(AM$86)-LOG(AM$87))*10))),1)</f>
        <v>6.1</v>
      </c>
      <c r="AN62" s="164">
        <f t="shared" si="43"/>
        <v>6.4</v>
      </c>
      <c r="AO62" s="162">
        <f>'Данные индикатора'!K64</f>
        <v>7</v>
      </c>
      <c r="AP62" s="162">
        <f>'Данные индикатора'!L64</f>
        <v>5</v>
      </c>
      <c r="AQ62" s="164">
        <f t="shared" si="44"/>
        <v>6.1</v>
      </c>
      <c r="AR62" s="165">
        <f t="shared" si="45"/>
        <v>6.3</v>
      </c>
      <c r="AS62" s="14"/>
      <c r="AT62" s="29"/>
    </row>
    <row r="63" spans="1:46" s="3" customFormat="1" ht="15.75" x14ac:dyDescent="0.25">
      <c r="A63" s="159" t="s">
        <v>324</v>
      </c>
      <c r="B63" s="175" t="s">
        <v>299</v>
      </c>
      <c r="C63" s="176" t="s">
        <v>107</v>
      </c>
      <c r="D63" s="162">
        <f>ROUND(IF('Данные индикатора'!D65=0,0.1,IF(LOG('Данные индикатора'!D65)&gt;D$86,10,IF(LOG('Данные индикатора'!D65)&lt;D$87,0,10-(D$86-LOG('Данные индикатора'!D65))/(D$86-D$87)*10))),1)</f>
        <v>5.4</v>
      </c>
      <c r="E63" s="162">
        <f>ROUND(IF('Данные индикатора'!E65=0,0.1,IF(LOG('Данные индикатора'!E65)&gt;E$86,10,IF(LOG('Данные индикатора'!E65)&lt;E$87,0,10-(E$86-LOG('Данные индикатора'!E65))/(E$86-E$87)*10))),1)</f>
        <v>5.2</v>
      </c>
      <c r="F63" s="162">
        <f t="shared" si="23"/>
        <v>5.3</v>
      </c>
      <c r="G63" s="162">
        <f>ROUND(IF('Данные индикатора'!H65="No data",0.1,IF('Данные индикатора'!H65=0,0,IF(LOG('Данные индикатора'!H65)&gt;G$86,10,IF(LOG('Данные индикатора'!H65)&lt;G$87,0,10-(G$86-LOG('Данные индикатора'!H65))/(G$86-G$87)*10)))),1)</f>
        <v>7.3</v>
      </c>
      <c r="H63" s="162">
        <f>ROUND(IF('Данные индикатора'!F65=0,0,IF(LOG('Данные индикатора'!F65)&gt;H$86,10,IF(LOG('Данные индикатора'!F65)&lt;H$87,0,10-(H$86-LOG('Данные индикатора'!F65))/(H$86-H$87)*10))),1)</f>
        <v>10</v>
      </c>
      <c r="I63" s="162">
        <f>ROUND(IF('Данные индикатора'!G65=0,0,IF(LOG('Данные индикатора'!G65)&gt;I$86,10,IF(LOG('Данные индикатора'!G65)&lt;I$87,0,10-(I$86-LOG('Данные индикатора'!G65))/(I$86-I$87)*10))),1)</f>
        <v>10</v>
      </c>
      <c r="J63" s="162">
        <f t="shared" si="24"/>
        <v>10</v>
      </c>
      <c r="K63" s="162">
        <f>IF('Данные индикатора'!J65="нет данных","x",ROUND(IF('Данные индикатора'!J65=0,0,IF(LOG('Данные индикатора'!J65)&gt;K$86,10,IF(LOG('Данные индикатора'!J65)&lt;K$87,0,10-(K$86-LOG('Данные индикатора'!J65))/(K$86-K$87)*10))),1))</f>
        <v>7.5</v>
      </c>
      <c r="L63" s="163">
        <f>'Данные индикатора'!D65/'Данные индикатора'!$BL65</f>
        <v>1.9943760012860758E-3</v>
      </c>
      <c r="M63" s="163">
        <f>'Данные индикатора'!E65/'Данные индикатора'!$BL65</f>
        <v>3.2198359538835442E-4</v>
      </c>
      <c r="N63" s="163">
        <f>IF(G63=0.1,0,'Данные индикатора'!H65/'Данные индикатора'!$BL65)</f>
        <v>1.6960282865726213E-2</v>
      </c>
      <c r="O63" s="163">
        <f>'Данные индикатора'!F65/'Данные индикатора'!$BL65</f>
        <v>0.6653430569302522</v>
      </c>
      <c r="P63" s="163">
        <f>'Данные индикатора'!G65/'Данные индикатора'!$BL65</f>
        <v>0.66413681987887196</v>
      </c>
      <c r="Q63" s="163">
        <f>IF('Данные индикатора'!J65="нет данных","x",'Данные индикатора'!J65/'Данные индикатора'!$BL65)</f>
        <v>2.7384224215249116E-2</v>
      </c>
      <c r="R63" s="162">
        <f t="shared" si="25"/>
        <v>10</v>
      </c>
      <c r="S63" s="162">
        <f t="shared" si="26"/>
        <v>3.2</v>
      </c>
      <c r="T63" s="162">
        <f t="shared" si="27"/>
        <v>8.1</v>
      </c>
      <c r="U63" s="162">
        <f t="shared" si="28"/>
        <v>10</v>
      </c>
      <c r="V63" s="162">
        <f t="shared" si="29"/>
        <v>10</v>
      </c>
      <c r="W63" s="162">
        <f t="shared" si="30"/>
        <v>10</v>
      </c>
      <c r="X63" s="162">
        <f t="shared" si="31"/>
        <v>10</v>
      </c>
      <c r="Y63" s="162">
        <f>IF('Данные индикатора'!J65="нет данных","x",ROUND(IF(Q63&gt;Y$86,10,IF(Q63&lt;Y$87,0,10-(Y$86-Q63)/(Y$86-Y$87)*10)),1))</f>
        <v>9.1</v>
      </c>
      <c r="Z63" s="162">
        <f t="shared" si="32"/>
        <v>7.7</v>
      </c>
      <c r="AA63" s="162">
        <f t="shared" si="33"/>
        <v>4.2</v>
      </c>
      <c r="AB63" s="162">
        <f t="shared" si="34"/>
        <v>10</v>
      </c>
      <c r="AC63" s="162">
        <f t="shared" si="35"/>
        <v>10</v>
      </c>
      <c r="AD63" s="162">
        <f t="shared" si="36"/>
        <v>10</v>
      </c>
      <c r="AE63" s="162">
        <f t="shared" si="37"/>
        <v>8.4</v>
      </c>
      <c r="AF63" s="164">
        <f t="shared" si="38"/>
        <v>6.9</v>
      </c>
      <c r="AG63" s="164">
        <f t="shared" si="39"/>
        <v>9.1</v>
      </c>
      <c r="AH63" s="164">
        <f t="shared" si="40"/>
        <v>10</v>
      </c>
      <c r="AI63" s="162">
        <f>IF('Данные индикатора'!I65="нет данных","x",IF('Данные индикатора'!BJ65&lt;1000,"x",ROUND((IF('Данные индикатора'!I65&gt;AI$86,10,IF('Данные индикатора'!I65&lt;AI$87,0,10-(AI$86-'Данные индикатора'!I65)/(AI$86-AI$87)*10))),1)))</f>
        <v>2</v>
      </c>
      <c r="AJ63" s="164">
        <f t="shared" si="41"/>
        <v>5.2</v>
      </c>
      <c r="AK63" s="165">
        <f t="shared" si="42"/>
        <v>8.4</v>
      </c>
      <c r="AL63" s="162">
        <f>ROUND(IF('Данные индикатора'!N65=0,0,IF('Данные индикатора'!N65&gt;AL$86,10,IF('Данные индикатора'!N65&lt;AL$87,0,10-(AL$86-'Данные индикатора'!N65)/(AL$86-AL$87)*10))),1)</f>
        <v>6.6</v>
      </c>
      <c r="AM63" s="162">
        <f>ROUND(IF('Данные индикатора'!O65=0,0,IF(LOG('Данные индикатора'!O65)&gt;LOG(AM$86),10,IF(LOG('Данные индикатора'!O65)&lt;LOG(AM$87),0,10-(LOG(AM$86)-LOG('Данные индикатора'!O65))/(LOG(AM$86)-LOG(AM$87))*10))),1)</f>
        <v>6.1</v>
      </c>
      <c r="AN63" s="164">
        <f t="shared" si="43"/>
        <v>6.4</v>
      </c>
      <c r="AO63" s="162">
        <f>'Данные индикатора'!K65</f>
        <v>7</v>
      </c>
      <c r="AP63" s="162">
        <f>'Данные индикатора'!L65</f>
        <v>5</v>
      </c>
      <c r="AQ63" s="164">
        <f t="shared" si="44"/>
        <v>6.1</v>
      </c>
      <c r="AR63" s="165">
        <f t="shared" si="45"/>
        <v>6.3</v>
      </c>
      <c r="AS63" s="14"/>
      <c r="AT63" s="29"/>
    </row>
    <row r="64" spans="1:46" s="3" customFormat="1" ht="15.75" x14ac:dyDescent="0.25">
      <c r="A64" s="159" t="s">
        <v>324</v>
      </c>
      <c r="B64" s="175" t="s">
        <v>300</v>
      </c>
      <c r="C64" s="176" t="s">
        <v>108</v>
      </c>
      <c r="D64" s="162">
        <f>ROUND(IF('Данные индикатора'!D66=0,0.1,IF(LOG('Данные индикатора'!D66)&gt;D$86,10,IF(LOG('Данные индикатора'!D66)&lt;D$87,0,10-(D$86-LOG('Данные индикатора'!D66))/(D$86-D$87)*10))),1)</f>
        <v>9.4</v>
      </c>
      <c r="E64" s="162">
        <f>ROUND(IF('Данные индикатора'!E66=0,0.1,IF(LOG('Данные индикатора'!E66)&gt;E$86,10,IF(LOG('Данные индикатора'!E66)&lt;E$87,0,10-(E$86-LOG('Данные индикатора'!E66))/(E$86-E$87)*10))),1)</f>
        <v>9.9</v>
      </c>
      <c r="F64" s="162">
        <f t="shared" si="23"/>
        <v>9.6999999999999993</v>
      </c>
      <c r="G64" s="162">
        <f>ROUND(IF('Данные индикатора'!H66="No data",0.1,IF('Данные индикатора'!H66=0,0,IF(LOG('Данные индикатора'!H66)&gt;G$86,10,IF(LOG('Данные индикатора'!H66)&lt;G$87,0,10-(G$86-LOG('Данные индикатора'!H66))/(G$86-G$87)*10)))),1)</f>
        <v>9.1</v>
      </c>
      <c r="H64" s="162">
        <f>ROUND(IF('Данные индикатора'!F66=0,0,IF(LOG('Данные индикатора'!F66)&gt;H$86,10,IF(LOG('Данные индикатора'!F66)&lt;H$87,0,10-(H$86-LOG('Данные индикатора'!F66))/(H$86-H$87)*10))),1)</f>
        <v>7.8</v>
      </c>
      <c r="I64" s="162">
        <f>ROUND(IF('Данные индикатора'!G66=0,0,IF(LOG('Данные индикатора'!G66)&gt;I$86,10,IF(LOG('Данные индикатора'!G66)&lt;I$87,0,10-(I$86-LOG('Данные индикатора'!G66))/(I$86-I$87)*10))),1)</f>
        <v>6.8</v>
      </c>
      <c r="J64" s="162">
        <f t="shared" si="24"/>
        <v>7.3</v>
      </c>
      <c r="K64" s="162">
        <f>IF('Данные индикатора'!J66="нет данных","x",ROUND(IF('Данные индикатора'!J66=0,0,IF(LOG('Данные индикатора'!J66)&gt;K$86,10,IF(LOG('Данные индикатора'!J66)&lt;K$87,0,10-(K$86-LOG('Данные индикатора'!J66))/(K$86-K$87)*10))),1))</f>
        <v>9.8000000000000007</v>
      </c>
      <c r="L64" s="163">
        <f>'Данные индикатора'!D66/'Данные индикатора'!$BL66</f>
        <v>2.1053805493989079E-3</v>
      </c>
      <c r="M64" s="163">
        <f>'Данные индикатора'!E66/'Данные индикатора'!$BL66</f>
        <v>9.3772068838415519E-4</v>
      </c>
      <c r="N64" s="163">
        <f>IF(G64=0.1,0,'Данные индикатора'!H66/'Данные индикатора'!$BL66)</f>
        <v>5.1789956630959155E-3</v>
      </c>
      <c r="O64" s="163">
        <f>'Данные индикатора'!F66/'Данные индикатора'!$BL66</f>
        <v>2.6586716835412826E-3</v>
      </c>
      <c r="P64" s="163">
        <f>'Данные индикатора'!G66/'Данные индикатора'!$BL66</f>
        <v>1.6853496175765379E-4</v>
      </c>
      <c r="Q64" s="163">
        <f>IF('Данные индикатора'!J66="нет данных","x",'Данные индикатора'!J66/'Данные индикатора'!$BL66)</f>
        <v>2.5806818033697856E-2</v>
      </c>
      <c r="R64" s="162">
        <f t="shared" si="25"/>
        <v>10</v>
      </c>
      <c r="S64" s="162">
        <f t="shared" si="26"/>
        <v>9.4</v>
      </c>
      <c r="T64" s="162">
        <f t="shared" si="27"/>
        <v>9.6999999999999993</v>
      </c>
      <c r="U64" s="162">
        <f t="shared" si="28"/>
        <v>3.5</v>
      </c>
      <c r="V64" s="162">
        <f t="shared" si="29"/>
        <v>8.9</v>
      </c>
      <c r="W64" s="162">
        <f t="shared" si="30"/>
        <v>3.4</v>
      </c>
      <c r="X64" s="162">
        <f t="shared" si="31"/>
        <v>7</v>
      </c>
      <c r="Y64" s="162">
        <f>IF('Данные индикатора'!J66="нет данных","x",ROUND(IF(Q64&gt;Y$86,10,IF(Q64&lt;Y$87,0,10-(Y$86-Q64)/(Y$86-Y$87)*10)),1))</f>
        <v>8.6</v>
      </c>
      <c r="Z64" s="162">
        <f t="shared" si="32"/>
        <v>9.6999999999999993</v>
      </c>
      <c r="AA64" s="162">
        <f t="shared" si="33"/>
        <v>9.6999999999999993</v>
      </c>
      <c r="AB64" s="162">
        <f t="shared" si="34"/>
        <v>8.4</v>
      </c>
      <c r="AC64" s="162">
        <f t="shared" si="35"/>
        <v>5.0999999999999996</v>
      </c>
      <c r="AD64" s="162">
        <f t="shared" si="36"/>
        <v>7.1</v>
      </c>
      <c r="AE64" s="162">
        <f t="shared" si="37"/>
        <v>9.3000000000000007</v>
      </c>
      <c r="AF64" s="164">
        <f t="shared" si="38"/>
        <v>9.6999999999999993</v>
      </c>
      <c r="AG64" s="164">
        <f t="shared" si="39"/>
        <v>7.2</v>
      </c>
      <c r="AH64" s="164">
        <f t="shared" si="40"/>
        <v>7.2</v>
      </c>
      <c r="AI64" s="162">
        <f>IF('Данные индикатора'!I66="нет данных","x",IF('Данные индикатора'!BJ66&lt;1000,"x",ROUND((IF('Данные индикатора'!I66&gt;AI$86,10,IF('Данные индикатора'!I66&lt;AI$87,0,10-(AI$86-'Данные индикатора'!I66)/(AI$86-AI$87)*10))),1)))</f>
        <v>10</v>
      </c>
      <c r="AJ64" s="164">
        <f t="shared" si="41"/>
        <v>9.6999999999999993</v>
      </c>
      <c r="AK64" s="165">
        <f t="shared" si="42"/>
        <v>8.8000000000000007</v>
      </c>
      <c r="AL64" s="162">
        <f>ROUND(IF('Данные индикатора'!N66=0,0,IF('Данные индикатора'!N66&gt;AL$86,10,IF('Данные индикатора'!N66&lt;AL$87,0,10-(AL$86-'Данные индикатора'!N66)/(AL$86-AL$87)*10))),1)</f>
        <v>6.6</v>
      </c>
      <c r="AM64" s="162">
        <f>ROUND(IF('Данные индикатора'!O66=0,0,IF(LOG('Данные индикатора'!O66)&gt;LOG(AM$86),10,IF(LOG('Данные индикатора'!O66)&lt;LOG(AM$87),0,10-(LOG(AM$86)-LOG('Данные индикатора'!O66))/(LOG(AM$86)-LOG(AM$87))*10))),1)</f>
        <v>6.1</v>
      </c>
      <c r="AN64" s="164">
        <f t="shared" si="43"/>
        <v>6.4</v>
      </c>
      <c r="AO64" s="162">
        <f>'Данные индикатора'!K66</f>
        <v>7</v>
      </c>
      <c r="AP64" s="162">
        <f>'Данные индикатора'!L66</f>
        <v>5</v>
      </c>
      <c r="AQ64" s="164">
        <f t="shared" si="44"/>
        <v>6.1</v>
      </c>
      <c r="AR64" s="165">
        <f t="shared" si="45"/>
        <v>6.3</v>
      </c>
      <c r="AS64" s="14"/>
      <c r="AT64" s="29"/>
    </row>
    <row r="65" spans="1:46" s="3" customFormat="1" ht="15.75" x14ac:dyDescent="0.25">
      <c r="A65" s="178" t="s">
        <v>324</v>
      </c>
      <c r="B65" s="179" t="s">
        <v>301</v>
      </c>
      <c r="C65" s="180" t="s">
        <v>109</v>
      </c>
      <c r="D65" s="162">
        <f>ROUND(IF('Данные индикатора'!D67=0,0.1,IF(LOG('Данные индикатора'!D67)&gt;D$86,10,IF(LOG('Данные индикатора'!D67)&lt;D$87,0,10-(D$86-LOG('Данные индикатора'!D67))/(D$86-D$87)*10))),1)</f>
        <v>9</v>
      </c>
      <c r="E65" s="162">
        <f>ROUND(IF('Данные индикатора'!E67=0,0.1,IF(LOG('Данные индикатора'!E67)&gt;E$86,10,IF(LOG('Данные индикатора'!E67)&lt;E$87,0,10-(E$86-LOG('Данные индикатора'!E67))/(E$86-E$87)*10))),1)</f>
        <v>0.1</v>
      </c>
      <c r="F65" s="162">
        <f t="shared" si="23"/>
        <v>6.3</v>
      </c>
      <c r="G65" s="162">
        <f>ROUND(IF('Данные индикатора'!H67="No data",0.1,IF('Данные индикатора'!H67=0,0,IF(LOG('Данные индикатора'!H67)&gt;G$86,10,IF(LOG('Данные индикатора'!H67)&lt;G$87,0,10-(G$86-LOG('Данные индикатора'!H67))/(G$86-G$87)*10)))),1)</f>
        <v>9.1999999999999993</v>
      </c>
      <c r="H65" s="162">
        <f>ROUND(IF('Данные индикатора'!F67=0,0,IF(LOG('Данные индикатора'!F67)&gt;H$86,10,IF(LOG('Данные индикатора'!F67)&lt;H$87,0,10-(H$86-LOG('Данные индикатора'!F67))/(H$86-H$87)*10))),1)</f>
        <v>9</v>
      </c>
      <c r="I65" s="162">
        <f>ROUND(IF('Данные индикатора'!G67=0,0,IF(LOG('Данные индикатора'!G67)&gt;I$86,10,IF(LOG('Данные индикатора'!G67)&lt;I$87,0,10-(I$86-LOG('Данные индикатора'!G67))/(I$86-I$87)*10))),1)</f>
        <v>10</v>
      </c>
      <c r="J65" s="162">
        <f t="shared" si="24"/>
        <v>9.6</v>
      </c>
      <c r="K65" s="162">
        <f>IF('Данные индикатора'!J67="нет данных","x",ROUND(IF('Данные индикатора'!J67=0,0,IF(LOG('Данные индикатора'!J67)&gt;K$86,10,IF(LOG('Данные индикатора'!J67)&lt;K$87,0,10-(K$86-LOG('Данные индикатора'!J67))/(K$86-K$87)*10))),1))</f>
        <v>10</v>
      </c>
      <c r="L65" s="163">
        <f>'Данные индикатора'!D67/'Данные индикатора'!$BL67</f>
        <v>2.1073369052172146E-3</v>
      </c>
      <c r="M65" s="163">
        <f>'Данные индикатора'!E67/'Данные индикатора'!$BL67</f>
        <v>0</v>
      </c>
      <c r="N65" s="163">
        <f>IF(G65=0.1,0,'Данные индикатора'!H67/'Данные индикатора'!$BL67)</f>
        <v>6.7255030308845986E-3</v>
      </c>
      <c r="O65" s="163">
        <f>'Данные индикатора'!F67/'Данные индикатора'!$BL67</f>
        <v>1.2486179398284053E-2</v>
      </c>
      <c r="P65" s="163">
        <f>'Данные индикатора'!G67/'Данные индикатора'!$BL67</f>
        <v>8.1061670994363368E-3</v>
      </c>
      <c r="Q65" s="163">
        <f>IF('Данные индикатора'!J67="нет данных","x",'Данные индикатора'!J67/'Данные индикатора'!$BL67)</f>
        <v>4.3850828179823054E-2</v>
      </c>
      <c r="R65" s="162">
        <f t="shared" si="25"/>
        <v>10</v>
      </c>
      <c r="S65" s="162">
        <f t="shared" si="26"/>
        <v>0</v>
      </c>
      <c r="T65" s="162">
        <f t="shared" si="27"/>
        <v>7.6</v>
      </c>
      <c r="U65" s="162">
        <f t="shared" si="28"/>
        <v>4.5</v>
      </c>
      <c r="V65" s="162">
        <f t="shared" si="29"/>
        <v>10</v>
      </c>
      <c r="W65" s="162">
        <f t="shared" si="30"/>
        <v>10</v>
      </c>
      <c r="X65" s="162">
        <f t="shared" si="31"/>
        <v>10</v>
      </c>
      <c r="Y65" s="162">
        <f>IF('Данные индикатора'!J67="нет данных","x",ROUND(IF(Q65&gt;Y$86,10,IF(Q65&lt;Y$87,0,10-(Y$86-Q65)/(Y$86-Y$87)*10)),1))</f>
        <v>10</v>
      </c>
      <c r="Z65" s="162">
        <f t="shared" si="32"/>
        <v>9.5</v>
      </c>
      <c r="AA65" s="162">
        <f t="shared" si="33"/>
        <v>0.1</v>
      </c>
      <c r="AB65" s="162">
        <f t="shared" si="34"/>
        <v>9.5</v>
      </c>
      <c r="AC65" s="162">
        <f t="shared" si="35"/>
        <v>10</v>
      </c>
      <c r="AD65" s="162">
        <f t="shared" si="36"/>
        <v>9.8000000000000007</v>
      </c>
      <c r="AE65" s="162">
        <f t="shared" si="37"/>
        <v>10</v>
      </c>
      <c r="AF65" s="164">
        <f t="shared" si="38"/>
        <v>7</v>
      </c>
      <c r="AG65" s="164">
        <f t="shared" si="39"/>
        <v>7.6</v>
      </c>
      <c r="AH65" s="164">
        <f t="shared" si="40"/>
        <v>9.8000000000000007</v>
      </c>
      <c r="AI65" s="162">
        <f>IF('Данные индикатора'!I67="нет данных","x",IF('Данные индикатора'!BJ67&lt;1000,"x",ROUND((IF('Данные индикатора'!I67&gt;AI$86,10,IF('Данные индикатора'!I67&lt;AI$87,0,10-(AI$86-'Данные индикатора'!I67)/(AI$86-AI$87)*10))),1)))</f>
        <v>4</v>
      </c>
      <c r="AJ65" s="164">
        <f t="shared" si="41"/>
        <v>7</v>
      </c>
      <c r="AK65" s="165">
        <f t="shared" si="42"/>
        <v>8.1</v>
      </c>
      <c r="AL65" s="162">
        <f>ROUND(IF('Данные индикатора'!N67=0,0,IF('Данные индикатора'!N67&gt;AL$86,10,IF('Данные индикатора'!N67&lt;AL$87,0,10-(AL$86-'Данные индикатора'!N67)/(AL$86-AL$87)*10))),1)</f>
        <v>6.6</v>
      </c>
      <c r="AM65" s="162">
        <f>ROUND(IF('Данные индикатора'!O67=0,0,IF(LOG('Данные индикатора'!O67)&gt;LOG(AM$86),10,IF(LOG('Данные индикатора'!O67)&lt;LOG(AM$87),0,10-(LOG(AM$86)-LOG('Данные индикатора'!O67))/(LOG(AM$86)-LOG(AM$87))*10))),1)</f>
        <v>6.1</v>
      </c>
      <c r="AN65" s="164">
        <f t="shared" si="43"/>
        <v>6.4</v>
      </c>
      <c r="AO65" s="162">
        <f>'Данные индикатора'!K67</f>
        <v>7</v>
      </c>
      <c r="AP65" s="162">
        <f>'Данные индикатора'!L67</f>
        <v>5</v>
      </c>
      <c r="AQ65" s="164">
        <f t="shared" si="44"/>
        <v>6.1</v>
      </c>
      <c r="AR65" s="165">
        <f t="shared" si="45"/>
        <v>6.3</v>
      </c>
      <c r="AS65" s="14"/>
      <c r="AT65" s="29"/>
    </row>
    <row r="66" spans="1:46" s="3" customFormat="1" ht="15.75" x14ac:dyDescent="0.25">
      <c r="A66" s="159" t="s">
        <v>323</v>
      </c>
      <c r="B66" s="160" t="s">
        <v>302</v>
      </c>
      <c r="C66" s="181" t="s">
        <v>110</v>
      </c>
      <c r="D66" s="171">
        <f>ROUND(IF('Данные индикатора'!D68=0,0.1,IF(LOG('Данные индикатора'!D68)&gt;D$86,10,IF(LOG('Данные индикатора'!D68)&lt;D$87,0,10-(D$86-LOG('Данные индикатора'!D68))/(D$86-D$87)*10))),1)</f>
        <v>7.6</v>
      </c>
      <c r="E66" s="171">
        <f>ROUND(IF('Данные индикатора'!E68=0,0.1,IF(LOG('Данные индикатора'!E68)&gt;E$86,10,IF(LOG('Данные индикатора'!E68)&lt;E$87,0,10-(E$86-LOG('Данные индикатора'!E68))/(E$86-E$87)*10))),1)</f>
        <v>0.1</v>
      </c>
      <c r="F66" s="171">
        <f t="shared" si="23"/>
        <v>4.9000000000000004</v>
      </c>
      <c r="G66" s="171">
        <f>ROUND(IF('Данные индикатора'!H68="No data",0.1,IF('Данные индикатора'!H68=0,0,IF(LOG('Данные индикатора'!H68)&gt;G$86,10,IF(LOG('Данные индикатора'!H68)&lt;G$87,0,10-(G$86-LOG('Данные индикатора'!H68))/(G$86-G$87)*10)))),1)</f>
        <v>6</v>
      </c>
      <c r="H66" s="171">
        <f>ROUND(IF('Данные индикатора'!F68=0,0,IF(LOG('Данные индикатора'!F68)&gt;H$86,10,IF(LOG('Данные индикатора'!F68)&lt;H$87,0,10-(H$86-LOG('Данные индикатора'!F68))/(H$86-H$87)*10))),1)</f>
        <v>0</v>
      </c>
      <c r="I66" s="171">
        <f>ROUND(IF('Данные индикатора'!G68=0,0,IF(LOG('Данные индикатора'!G68)&gt;I$86,10,IF(LOG('Данные индикатора'!G68)&lt;I$87,0,10-(I$86-LOG('Данные индикатора'!G68))/(I$86-I$87)*10))),1)</f>
        <v>0</v>
      </c>
      <c r="J66" s="171">
        <f t="shared" si="24"/>
        <v>0</v>
      </c>
      <c r="K66" s="162" t="str">
        <f>IF('Данные индикатора'!J68="нет данных","x",ROUND(IF('Данные индикатора'!J68=0,0,IF(LOG('Данные индикатора'!J68)&gt;K$86,10,IF(LOG('Данные индикатора'!J68)&lt;K$87,0,10-(K$86-LOG('Данные индикатора'!J68))/(K$86-K$87)*10))),1))</f>
        <v>x</v>
      </c>
      <c r="L66" s="172">
        <f>'Данные индикатора'!D68/'Данные индикатора'!$BL68</f>
        <v>2.1728660101530016E-3</v>
      </c>
      <c r="M66" s="172">
        <f>'Данные индикатора'!E68/'Данные индикатора'!$BL68</f>
        <v>0</v>
      </c>
      <c r="N66" s="172">
        <f>IF(G66=0.1,0,'Данные индикатора'!H68/'Данные индикатора'!$BL68)</f>
        <v>1.3660474316679993E-3</v>
      </c>
      <c r="O66" s="172">
        <f>'Данные индикатора'!F68/'Данные индикатора'!$BL68</f>
        <v>0</v>
      </c>
      <c r="P66" s="172">
        <f>'Данные индикатора'!G68/'Данные индикатора'!$BL68</f>
        <v>0</v>
      </c>
      <c r="Q66" s="163" t="str">
        <f>IF('Данные индикатора'!J68="нет данных","x",'Данные индикатора'!J68/'Данные индикатора'!$BL68)</f>
        <v>x</v>
      </c>
      <c r="R66" s="171">
        <f t="shared" si="25"/>
        <v>10</v>
      </c>
      <c r="S66" s="171">
        <f t="shared" si="26"/>
        <v>0</v>
      </c>
      <c r="T66" s="171">
        <f t="shared" si="27"/>
        <v>7.6</v>
      </c>
      <c r="U66" s="171">
        <f t="shared" si="28"/>
        <v>0.9</v>
      </c>
      <c r="V66" s="171">
        <f t="shared" si="29"/>
        <v>0</v>
      </c>
      <c r="W66" s="171">
        <f t="shared" si="30"/>
        <v>0</v>
      </c>
      <c r="X66" s="171">
        <f t="shared" si="31"/>
        <v>0</v>
      </c>
      <c r="Y66" s="162" t="str">
        <f>IF('Данные индикатора'!J68="нет данных","x",ROUND(IF(Q66&gt;Y$86,10,IF(Q66&lt;Y$87,0,10-(Y$86-Q66)/(Y$86-Y$87)*10)),1))</f>
        <v>x</v>
      </c>
      <c r="Z66" s="171">
        <f t="shared" si="32"/>
        <v>8.8000000000000007</v>
      </c>
      <c r="AA66" s="171">
        <f t="shared" si="33"/>
        <v>0.1</v>
      </c>
      <c r="AB66" s="171">
        <f t="shared" si="34"/>
        <v>0</v>
      </c>
      <c r="AC66" s="171">
        <f t="shared" si="35"/>
        <v>0</v>
      </c>
      <c r="AD66" s="171">
        <f t="shared" si="36"/>
        <v>0</v>
      </c>
      <c r="AE66" s="171" t="str">
        <f t="shared" si="37"/>
        <v>x</v>
      </c>
      <c r="AF66" s="173">
        <f t="shared" si="38"/>
        <v>6.4</v>
      </c>
      <c r="AG66" s="173">
        <f t="shared" si="39"/>
        <v>3.9</v>
      </c>
      <c r="AH66" s="173">
        <f t="shared" si="40"/>
        <v>0</v>
      </c>
      <c r="AI66" s="162">
        <f>IF('Данные индикатора'!I68="нет данных","x",IF('Данные индикатора'!BJ68&lt;1000,"x",ROUND((IF('Данные индикатора'!I68&gt;AI$86,10,IF('Данные индикатора'!I68&lt;AI$87,0,10-(AI$86-'Данные индикатора'!I68)/(AI$86-AI$87)*10))),1)))</f>
        <v>5</v>
      </c>
      <c r="AJ66" s="173">
        <f t="shared" si="41"/>
        <v>5</v>
      </c>
      <c r="AK66" s="174">
        <f t="shared" si="42"/>
        <v>4.2</v>
      </c>
      <c r="AL66" s="171">
        <f>ROUND(IF('Данные индикатора'!N68=0,0,IF('Данные индикатора'!N68&gt;AL$86,10,IF('Данные индикатора'!N68&lt;AL$87,0,10-(AL$86-'Данные индикатора'!N68)/(AL$86-AL$87)*10))),1)</f>
        <v>0.8</v>
      </c>
      <c r="AM66" s="171">
        <f>ROUND(IF('Данные индикатора'!O68=0,0,IF(LOG('Данные индикатора'!O68)&gt;LOG(AM$86),10,IF(LOG('Данные индикатора'!O68)&lt;LOG(AM$87),0,10-(LOG(AM$86)-LOG('Данные индикатора'!O68))/(LOG(AM$86)-LOG(AM$87))*10))),1)</f>
        <v>0</v>
      </c>
      <c r="AN66" s="173">
        <f t="shared" si="43"/>
        <v>0.4</v>
      </c>
      <c r="AO66" s="171">
        <f>'Данные индикатора'!K68</f>
        <v>0</v>
      </c>
      <c r="AP66" s="171">
        <f>'Данные индикатора'!L68</f>
        <v>0</v>
      </c>
      <c r="AQ66" s="173">
        <f t="shared" si="44"/>
        <v>0</v>
      </c>
      <c r="AR66" s="174">
        <f t="shared" si="45"/>
        <v>0.2</v>
      </c>
      <c r="AS66" s="14"/>
      <c r="AT66" s="29"/>
    </row>
    <row r="67" spans="1:46" s="3" customFormat="1" ht="15.75" x14ac:dyDescent="0.25">
      <c r="A67" s="159" t="s">
        <v>323</v>
      </c>
      <c r="B67" s="160" t="s">
        <v>303</v>
      </c>
      <c r="C67" s="181" t="s">
        <v>111</v>
      </c>
      <c r="D67" s="162">
        <f>ROUND(IF('Данные индикатора'!D69=0,0.1,IF(LOG('Данные индикатора'!D69)&gt;D$86,10,IF(LOG('Данные индикатора'!D69)&lt;D$87,0,10-(D$86-LOG('Данные индикатора'!D69))/(D$86-D$87)*10))),1)</f>
        <v>7.1</v>
      </c>
      <c r="E67" s="162">
        <f>ROUND(IF('Данные индикатора'!E69=0,0.1,IF(LOG('Данные индикатора'!E69)&gt;E$86,10,IF(LOG('Данные индикатора'!E69)&lt;E$87,0,10-(E$86-LOG('Данные индикатора'!E69))/(E$86-E$87)*10))),1)</f>
        <v>0.1</v>
      </c>
      <c r="F67" s="162">
        <f t="shared" si="23"/>
        <v>4.5</v>
      </c>
      <c r="G67" s="162">
        <f>ROUND(IF('Данные индикатора'!H69="No data",0.1,IF('Данные индикатора'!H69=0,0,IF(LOG('Данные индикатора'!H69)&gt;G$86,10,IF(LOG('Данные индикатора'!H69)&lt;G$87,0,10-(G$86-LOG('Данные индикатора'!H69))/(G$86-G$87)*10)))),1)</f>
        <v>0</v>
      </c>
      <c r="H67" s="162">
        <f>ROUND(IF('Данные индикатора'!F69=0,0,IF(LOG('Данные индикатора'!F69)&gt;H$86,10,IF(LOG('Данные индикатора'!F69)&lt;H$87,0,10-(H$86-LOG('Данные индикатора'!F69))/(H$86-H$87)*10))),1)</f>
        <v>0</v>
      </c>
      <c r="I67" s="162">
        <f>ROUND(IF('Данные индикатора'!G69=0,0,IF(LOG('Данные индикатора'!G69)&gt;I$86,10,IF(LOG('Данные индикатора'!G69)&lt;I$87,0,10-(I$86-LOG('Данные индикатора'!G69))/(I$86-I$87)*10))),1)</f>
        <v>0</v>
      </c>
      <c r="J67" s="162">
        <f t="shared" si="24"/>
        <v>0</v>
      </c>
      <c r="K67" s="162" t="str">
        <f>IF('Данные индикатора'!J69="нет данных","x",ROUND(IF('Данные индикатора'!J69=0,0,IF(LOG('Данные индикатора'!J69)&gt;K$86,10,IF(LOG('Данные индикатора'!J69)&lt;K$87,0,10-(K$86-LOG('Данные индикатора'!J69))/(K$86-K$87)*10))),1))</f>
        <v>x</v>
      </c>
      <c r="L67" s="163">
        <f>'Данные индикатора'!D69/'Данные индикатора'!$BL69</f>
        <v>2.0115219431449971E-3</v>
      </c>
      <c r="M67" s="163">
        <f>'Данные индикатора'!E69/'Данные индикатора'!$BL69</f>
        <v>0</v>
      </c>
      <c r="N67" s="163">
        <f>IF(G67=0.1,0,'Данные индикатора'!H69/'Данные индикатора'!$BL69)</f>
        <v>0</v>
      </c>
      <c r="O67" s="163">
        <f>'Данные индикатора'!F69/'Данные индикатора'!$BL69</f>
        <v>0</v>
      </c>
      <c r="P67" s="163">
        <f>'Данные индикатора'!G69/'Данные индикатора'!$BL69</f>
        <v>0</v>
      </c>
      <c r="Q67" s="163" t="str">
        <f>IF('Данные индикатора'!J69="нет данных","x",'Данные индикатора'!J69/'Данные индикатора'!$BL69)</f>
        <v>x</v>
      </c>
      <c r="R67" s="162">
        <f t="shared" si="25"/>
        <v>10</v>
      </c>
      <c r="S67" s="162">
        <f t="shared" si="26"/>
        <v>0</v>
      </c>
      <c r="T67" s="162">
        <f t="shared" si="27"/>
        <v>7.6</v>
      </c>
      <c r="U67" s="162">
        <f t="shared" si="28"/>
        <v>0.1</v>
      </c>
      <c r="V67" s="162">
        <f t="shared" si="29"/>
        <v>0</v>
      </c>
      <c r="W67" s="162">
        <f t="shared" si="30"/>
        <v>0</v>
      </c>
      <c r="X67" s="162">
        <f t="shared" si="31"/>
        <v>0</v>
      </c>
      <c r="Y67" s="162" t="str">
        <f>IF('Данные индикатора'!J69="нет данных","x",ROUND(IF(Q67&gt;Y$86,10,IF(Q67&lt;Y$87,0,10-(Y$86-Q67)/(Y$86-Y$87)*10)),1))</f>
        <v>x</v>
      </c>
      <c r="Z67" s="162">
        <f t="shared" si="32"/>
        <v>8.6</v>
      </c>
      <c r="AA67" s="162">
        <f t="shared" si="33"/>
        <v>0.1</v>
      </c>
      <c r="AB67" s="162">
        <f t="shared" si="34"/>
        <v>0</v>
      </c>
      <c r="AC67" s="162">
        <f t="shared" si="35"/>
        <v>0</v>
      </c>
      <c r="AD67" s="162">
        <f t="shared" si="36"/>
        <v>0</v>
      </c>
      <c r="AE67" s="162" t="str">
        <f t="shared" si="37"/>
        <v>x</v>
      </c>
      <c r="AF67" s="164">
        <f t="shared" si="38"/>
        <v>6.3</v>
      </c>
      <c r="AG67" s="164">
        <f t="shared" si="39"/>
        <v>0.1</v>
      </c>
      <c r="AH67" s="164">
        <f t="shared" si="40"/>
        <v>0</v>
      </c>
      <c r="AI67" s="162" t="str">
        <f>IF('Данные индикатора'!I69="нет данных","x",IF('Данные индикатора'!BJ69&lt;1000,"x",ROUND((IF('Данные индикатора'!I69&gt;AI$86,10,IF('Данные индикатора'!I69&lt;AI$87,0,10-(AI$86-'Данные индикатора'!I69)/(AI$86-AI$87)*10))),1)))</f>
        <v>x</v>
      </c>
      <c r="AJ67" s="164" t="str">
        <f t="shared" si="41"/>
        <v>x</v>
      </c>
      <c r="AK67" s="165">
        <f t="shared" si="42"/>
        <v>2.7</v>
      </c>
      <c r="AL67" s="162">
        <f>ROUND(IF('Данные индикатора'!N69=0,0,IF('Данные индикатора'!N69&gt;AL$86,10,IF('Данные индикатора'!N69&lt;AL$87,0,10-(AL$86-'Данные индикатора'!N69)/(AL$86-AL$87)*10))),1)</f>
        <v>0.8</v>
      </c>
      <c r="AM67" s="162">
        <f>ROUND(IF('Данные индикатора'!O69=0,0,IF(LOG('Данные индикатора'!O69)&gt;LOG(AM$86),10,IF(LOG('Данные индикатора'!O69)&lt;LOG(AM$87),0,10-(LOG(AM$86)-LOG('Данные индикатора'!O69))/(LOG(AM$86)-LOG(AM$87))*10))),1)</f>
        <v>0</v>
      </c>
      <c r="AN67" s="164">
        <f t="shared" si="43"/>
        <v>0.4</v>
      </c>
      <c r="AO67" s="162">
        <f>'Данные индикатора'!K69</f>
        <v>0</v>
      </c>
      <c r="AP67" s="162">
        <f>'Данные индикатора'!L69</f>
        <v>0</v>
      </c>
      <c r="AQ67" s="164">
        <f t="shared" si="44"/>
        <v>0</v>
      </c>
      <c r="AR67" s="165">
        <f t="shared" si="45"/>
        <v>0.2</v>
      </c>
      <c r="AS67" s="14"/>
      <c r="AT67" s="29"/>
    </row>
    <row r="68" spans="1:46" s="3" customFormat="1" ht="15.75" x14ac:dyDescent="0.25">
      <c r="A68" s="159" t="s">
        <v>323</v>
      </c>
      <c r="B68" s="160" t="s">
        <v>304</v>
      </c>
      <c r="C68" s="181" t="s">
        <v>112</v>
      </c>
      <c r="D68" s="162">
        <f>ROUND(IF('Данные индикатора'!D70=0,0.1,IF(LOG('Данные индикатора'!D70)&gt;D$86,10,IF(LOG('Данные индикатора'!D70)&lt;D$87,0,10-(D$86-LOG('Данные индикатора'!D70))/(D$86-D$87)*10))),1)</f>
        <v>6.5</v>
      </c>
      <c r="E68" s="162">
        <f>ROUND(IF('Данные индикатора'!E70=0,0.1,IF(LOG('Данные индикатора'!E70)&gt;E$86,10,IF(LOG('Данные индикатора'!E70)&lt;E$87,0,10-(E$86-LOG('Данные индикатора'!E70))/(E$86-E$87)*10))),1)</f>
        <v>0.1</v>
      </c>
      <c r="F68" s="162">
        <f t="shared" si="23"/>
        <v>4</v>
      </c>
      <c r="G68" s="162">
        <f>ROUND(IF('Данные индикатора'!H70="No data",0.1,IF('Данные индикатора'!H70=0,0,IF(LOG('Данные индикатора'!H70)&gt;G$86,10,IF(LOG('Данные индикатора'!H70)&lt;G$87,0,10-(G$86-LOG('Данные индикатора'!H70))/(G$86-G$87)*10)))),1)</f>
        <v>4.9000000000000004</v>
      </c>
      <c r="H68" s="162">
        <f>ROUND(IF('Данные индикатора'!F70=0,0,IF(LOG('Данные индикатора'!F70)&gt;H$86,10,IF(LOG('Данные индикатора'!F70)&lt;H$87,0,10-(H$86-LOG('Данные индикатора'!F70))/(H$86-H$87)*10))),1)</f>
        <v>0</v>
      </c>
      <c r="I68" s="162">
        <f>ROUND(IF('Данные индикатора'!G70=0,0,IF(LOG('Данные индикатора'!G70)&gt;I$86,10,IF(LOG('Данные индикатора'!G70)&lt;I$87,0,10-(I$86-LOG('Данные индикатора'!G70))/(I$86-I$87)*10))),1)</f>
        <v>0</v>
      </c>
      <c r="J68" s="162">
        <f t="shared" si="24"/>
        <v>0</v>
      </c>
      <c r="K68" s="162" t="str">
        <f>IF('Данные индикатора'!J70="нет данных","x",ROUND(IF('Данные индикатора'!J70=0,0,IF(LOG('Данные индикатора'!J70)&gt;K$86,10,IF(LOG('Данные индикатора'!J70)&lt;K$87,0,10-(K$86-LOG('Данные индикатора'!J70))/(K$86-K$87)*10))),1))</f>
        <v>x</v>
      </c>
      <c r="L68" s="163">
        <f>'Данные индикатора'!D70/'Данные индикатора'!$BL70</f>
        <v>1.9376221658652501E-3</v>
      </c>
      <c r="M68" s="163">
        <f>'Данные индикатора'!E70/'Данные индикатора'!$BL70</f>
        <v>0</v>
      </c>
      <c r="N68" s="163">
        <f>IF(G68=0.1,0,'Данные индикатора'!H70/'Данные индикатора'!$BL70)</f>
        <v>1.1975932281621357E-3</v>
      </c>
      <c r="O68" s="163">
        <f>'Данные индикатора'!F70/'Данные индикатора'!$BL70</f>
        <v>0</v>
      </c>
      <c r="P68" s="163">
        <f>'Данные индикатора'!G70/'Данные индикатора'!$BL70</f>
        <v>0</v>
      </c>
      <c r="Q68" s="163" t="str">
        <f>IF('Данные индикатора'!J70="нет данных","x",'Данные индикатора'!J70/'Данные индикатора'!$BL70)</f>
        <v>x</v>
      </c>
      <c r="R68" s="162">
        <f t="shared" si="25"/>
        <v>9.6999999999999993</v>
      </c>
      <c r="S68" s="162">
        <f t="shared" si="26"/>
        <v>0</v>
      </c>
      <c r="T68" s="162">
        <f t="shared" si="27"/>
        <v>7.2</v>
      </c>
      <c r="U68" s="162">
        <f t="shared" si="28"/>
        <v>0.8</v>
      </c>
      <c r="V68" s="162">
        <f t="shared" si="29"/>
        <v>0</v>
      </c>
      <c r="W68" s="162">
        <f t="shared" si="30"/>
        <v>0</v>
      </c>
      <c r="X68" s="162">
        <f t="shared" si="31"/>
        <v>0</v>
      </c>
      <c r="Y68" s="162" t="str">
        <f>IF('Данные индикатора'!J70="нет данных","x",ROUND(IF(Q68&gt;Y$86,10,IF(Q68&lt;Y$87,0,10-(Y$86-Q68)/(Y$86-Y$87)*10)),1))</f>
        <v>x</v>
      </c>
      <c r="Z68" s="162">
        <f t="shared" si="32"/>
        <v>8.1</v>
      </c>
      <c r="AA68" s="162">
        <f t="shared" si="33"/>
        <v>0.1</v>
      </c>
      <c r="AB68" s="162">
        <f t="shared" si="34"/>
        <v>0</v>
      </c>
      <c r="AC68" s="162">
        <f t="shared" si="35"/>
        <v>0</v>
      </c>
      <c r="AD68" s="162">
        <f t="shared" si="36"/>
        <v>0</v>
      </c>
      <c r="AE68" s="162" t="str">
        <f t="shared" si="37"/>
        <v>x</v>
      </c>
      <c r="AF68" s="164">
        <f t="shared" si="38"/>
        <v>5.8</v>
      </c>
      <c r="AG68" s="164">
        <f t="shared" si="39"/>
        <v>3.1</v>
      </c>
      <c r="AH68" s="164">
        <f t="shared" si="40"/>
        <v>0</v>
      </c>
      <c r="AI68" s="162">
        <f>IF('Данные индикатора'!I70="нет данных","x",IF('Данные индикатора'!BJ70&lt;1000,"x",ROUND((IF('Данные индикатора'!I70&gt;AI$86,10,IF('Данные индикатора'!I70&lt;AI$87,0,10-(AI$86-'Данные индикатора'!I70)/(AI$86-AI$87)*10))),1)))</f>
        <v>10</v>
      </c>
      <c r="AJ68" s="164">
        <f t="shared" si="41"/>
        <v>10</v>
      </c>
      <c r="AK68" s="165">
        <f t="shared" si="42"/>
        <v>6.3</v>
      </c>
      <c r="AL68" s="162">
        <f>ROUND(IF('Данные индикатора'!N70=0,0,IF('Данные индикатора'!N70&gt;AL$86,10,IF('Данные индикатора'!N70&lt;AL$87,0,10-(AL$86-'Данные индикатора'!N70)/(AL$86-AL$87)*10))),1)</f>
        <v>0.8</v>
      </c>
      <c r="AM68" s="162">
        <f>ROUND(IF('Данные индикатора'!O70=0,0,IF(LOG('Данные индикатора'!O70)&gt;LOG(AM$86),10,IF(LOG('Данные индикатора'!O70)&lt;LOG(AM$87),0,10-(LOG(AM$86)-LOG('Данные индикатора'!O70))/(LOG(AM$86)-LOG(AM$87))*10))),1)</f>
        <v>0</v>
      </c>
      <c r="AN68" s="164">
        <f t="shared" si="43"/>
        <v>0.4</v>
      </c>
      <c r="AO68" s="162">
        <f>'Данные индикатора'!K70</f>
        <v>0</v>
      </c>
      <c r="AP68" s="162">
        <f>'Данные индикатора'!L70</f>
        <v>0</v>
      </c>
      <c r="AQ68" s="164">
        <f t="shared" si="44"/>
        <v>0</v>
      </c>
      <c r="AR68" s="165">
        <f t="shared" si="45"/>
        <v>0.2</v>
      </c>
      <c r="AS68" s="14"/>
      <c r="AT68" s="29"/>
    </row>
    <row r="69" spans="1:46" s="3" customFormat="1" ht="15.75" x14ac:dyDescent="0.25">
      <c r="A69" s="159" t="s">
        <v>323</v>
      </c>
      <c r="B69" s="160" t="s">
        <v>305</v>
      </c>
      <c r="C69" s="181" t="s">
        <v>113</v>
      </c>
      <c r="D69" s="162">
        <f>ROUND(IF('Данные индикатора'!D71=0,0.1,IF(LOG('Данные индикатора'!D71)&gt;D$86,10,IF(LOG('Данные индикатора'!D71)&lt;D$87,0,10-(D$86-LOG('Данные индикатора'!D71))/(D$86-D$87)*10))),1)</f>
        <v>0.1</v>
      </c>
      <c r="E69" s="162">
        <f>ROUND(IF('Данные индикатора'!E71=0,0.1,IF(LOG('Данные индикатора'!E71)&gt;E$86,10,IF(LOG('Данные индикатора'!E71)&lt;E$87,0,10-(E$86-LOG('Данные индикатора'!E71))/(E$86-E$87)*10))),1)</f>
        <v>0.1</v>
      </c>
      <c r="F69" s="162">
        <f t="shared" si="23"/>
        <v>0.1</v>
      </c>
      <c r="G69" s="162">
        <f>ROUND(IF('Данные индикатора'!H71="No data",0.1,IF('Данные индикатора'!H71=0,0,IF(LOG('Данные индикатора'!H71)&gt;G$86,10,IF(LOG('Данные индикатора'!H71)&lt;G$87,0,10-(G$86-LOG('Данные индикатора'!H71))/(G$86-G$87)*10)))),1)</f>
        <v>7.3</v>
      </c>
      <c r="H69" s="162">
        <f>ROUND(IF('Данные индикатора'!F71=0,0,IF(LOG('Данные индикатора'!F71)&gt;H$86,10,IF(LOG('Данные индикатора'!F71)&lt;H$87,0,10-(H$86-LOG('Данные индикатора'!F71))/(H$86-H$87)*10))),1)</f>
        <v>0</v>
      </c>
      <c r="I69" s="162">
        <f>ROUND(IF('Данные индикатора'!G71=0,0,IF(LOG('Данные индикатора'!G71)&gt;I$86,10,IF(LOG('Данные индикатора'!G71)&lt;I$87,0,10-(I$86-LOG('Данные индикатора'!G71))/(I$86-I$87)*10))),1)</f>
        <v>0</v>
      </c>
      <c r="J69" s="162">
        <f t="shared" si="24"/>
        <v>0</v>
      </c>
      <c r="K69" s="162" t="str">
        <f>IF('Данные индикатора'!J71="нет данных","x",ROUND(IF('Данные индикатора'!J71=0,0,IF(LOG('Данные индикатора'!J71)&gt;K$86,10,IF(LOG('Данные индикатора'!J71)&lt;K$87,0,10-(K$86-LOG('Данные индикатора'!J71))/(K$86-K$87)*10))),1))</f>
        <v>x</v>
      </c>
      <c r="L69" s="163">
        <f>'Данные индикатора'!D71/'Данные индикатора'!$BL71</f>
        <v>0</v>
      </c>
      <c r="M69" s="163">
        <f>'Данные индикатора'!E71/'Данные индикатора'!$BL71</f>
        <v>0</v>
      </c>
      <c r="N69" s="163">
        <f>IF(G69=0.1,0,'Данные индикатора'!H71/'Данные индикатора'!$BL71)</f>
        <v>3.2115085273701806E-3</v>
      </c>
      <c r="O69" s="163">
        <f>'Данные индикатора'!F71/'Данные индикатора'!$BL71</f>
        <v>0</v>
      </c>
      <c r="P69" s="163">
        <f>'Данные индикатора'!G71/'Данные индикатора'!$BL71</f>
        <v>0</v>
      </c>
      <c r="Q69" s="163" t="str">
        <f>IF('Данные индикатора'!J71="нет данных","x",'Данные индикатора'!J71/'Данные индикатора'!$BL71)</f>
        <v>x</v>
      </c>
      <c r="R69" s="162">
        <f t="shared" si="25"/>
        <v>0</v>
      </c>
      <c r="S69" s="162">
        <f t="shared" si="26"/>
        <v>0</v>
      </c>
      <c r="T69" s="162">
        <f t="shared" si="27"/>
        <v>0</v>
      </c>
      <c r="U69" s="162">
        <f t="shared" si="28"/>
        <v>2.1</v>
      </c>
      <c r="V69" s="162">
        <f t="shared" si="29"/>
        <v>0</v>
      </c>
      <c r="W69" s="162">
        <f t="shared" si="30"/>
        <v>0</v>
      </c>
      <c r="X69" s="162">
        <f t="shared" si="31"/>
        <v>0</v>
      </c>
      <c r="Y69" s="162" t="str">
        <f>IF('Данные индикатора'!J71="нет данных","x",ROUND(IF(Q69&gt;Y$86,10,IF(Q69&lt;Y$87,0,10-(Y$86-Q69)/(Y$86-Y$87)*10)),1))</f>
        <v>x</v>
      </c>
      <c r="Z69" s="162">
        <f t="shared" si="32"/>
        <v>0.1</v>
      </c>
      <c r="AA69" s="162">
        <f t="shared" si="33"/>
        <v>0.1</v>
      </c>
      <c r="AB69" s="162">
        <f t="shared" si="34"/>
        <v>0</v>
      </c>
      <c r="AC69" s="162">
        <f t="shared" si="35"/>
        <v>0</v>
      </c>
      <c r="AD69" s="162">
        <f t="shared" si="36"/>
        <v>0</v>
      </c>
      <c r="AE69" s="162" t="str">
        <f t="shared" si="37"/>
        <v>x</v>
      </c>
      <c r="AF69" s="164">
        <f t="shared" si="38"/>
        <v>0.1</v>
      </c>
      <c r="AG69" s="164">
        <f t="shared" si="39"/>
        <v>5.3</v>
      </c>
      <c r="AH69" s="164">
        <f t="shared" si="40"/>
        <v>0</v>
      </c>
      <c r="AI69" s="162">
        <f>IF('Данные индикатора'!I71="нет данных","x",IF('Данные индикатора'!BJ71&lt;1000,"x",ROUND((IF('Данные индикатора'!I71&gt;AI$86,10,IF('Данные индикатора'!I71&lt;AI$87,0,10-(AI$86-'Данные индикатора'!I71)/(AI$86-AI$87)*10))),1)))</f>
        <v>5</v>
      </c>
      <c r="AJ69" s="164">
        <f t="shared" si="41"/>
        <v>5</v>
      </c>
      <c r="AK69" s="165">
        <f t="shared" si="42"/>
        <v>3</v>
      </c>
      <c r="AL69" s="162">
        <f>ROUND(IF('Данные индикатора'!N71=0,0,IF('Данные индикатора'!N71&gt;AL$86,10,IF('Данные индикатора'!N71&lt;AL$87,0,10-(AL$86-'Данные индикатора'!N71)/(AL$86-AL$87)*10))),1)</f>
        <v>0.8</v>
      </c>
      <c r="AM69" s="162">
        <f>ROUND(IF('Данные индикатора'!O71=0,0,IF(LOG('Данные индикатора'!O71)&gt;LOG(AM$86),10,IF(LOG('Данные индикатора'!O71)&lt;LOG(AM$87),0,10-(LOG(AM$86)-LOG('Данные индикатора'!O71))/(LOG(AM$86)-LOG(AM$87))*10))),1)</f>
        <v>0</v>
      </c>
      <c r="AN69" s="164">
        <f t="shared" si="43"/>
        <v>0.4</v>
      </c>
      <c r="AO69" s="162">
        <f>'Данные индикатора'!K71</f>
        <v>0</v>
      </c>
      <c r="AP69" s="162">
        <f>'Данные индикатора'!L71</f>
        <v>0</v>
      </c>
      <c r="AQ69" s="164">
        <f t="shared" si="44"/>
        <v>0</v>
      </c>
      <c r="AR69" s="165">
        <f t="shared" si="45"/>
        <v>0.2</v>
      </c>
      <c r="AS69" s="14"/>
      <c r="AT69" s="29"/>
    </row>
    <row r="70" spans="1:46" s="3" customFormat="1" ht="15.75" x14ac:dyDescent="0.25">
      <c r="A70" s="159" t="s">
        <v>323</v>
      </c>
      <c r="B70" s="160" t="s">
        <v>306</v>
      </c>
      <c r="C70" s="181" t="s">
        <v>114</v>
      </c>
      <c r="D70" s="162">
        <f>ROUND(IF('Данные индикатора'!D72=0,0.1,IF(LOG('Данные индикатора'!D72)&gt;D$86,10,IF(LOG('Данные индикатора'!D72)&lt;D$87,0,10-(D$86-LOG('Данные индикатора'!D72))/(D$86-D$87)*10))),1)</f>
        <v>7.8</v>
      </c>
      <c r="E70" s="162">
        <f>ROUND(IF('Данные индикатора'!E72=0,0.1,IF(LOG('Данные индикатора'!E72)&gt;E$86,10,IF(LOG('Данные индикатора'!E72)&lt;E$87,0,10-(E$86-LOG('Данные индикатора'!E72))/(E$86-E$87)*10))),1)</f>
        <v>0.1</v>
      </c>
      <c r="F70" s="162">
        <f t="shared" si="23"/>
        <v>5.0999999999999996</v>
      </c>
      <c r="G70" s="162">
        <f>ROUND(IF('Данные индикатора'!H72="No data",0.1,IF('Данные индикатора'!H72=0,0,IF(LOG('Данные индикатора'!H72)&gt;G$86,10,IF(LOG('Данные индикатора'!H72)&lt;G$87,0,10-(G$86-LOG('Данные индикатора'!H72))/(G$86-G$87)*10)))),1)</f>
        <v>9.4</v>
      </c>
      <c r="H70" s="162">
        <f>ROUND(IF('Данные индикатора'!F72=0,0,IF(LOG('Данные индикатора'!F72)&gt;H$86,10,IF(LOG('Данные индикатора'!F72)&lt;H$87,0,10-(H$86-LOG('Данные индикатора'!F72))/(H$86-H$87)*10))),1)</f>
        <v>0</v>
      </c>
      <c r="I70" s="162">
        <f>ROUND(IF('Данные индикатора'!G72=0,0,IF(LOG('Данные индикатора'!G72)&gt;I$86,10,IF(LOG('Данные индикатора'!G72)&lt;I$87,0,10-(I$86-LOG('Данные индикатора'!G72))/(I$86-I$87)*10))),1)</f>
        <v>0</v>
      </c>
      <c r="J70" s="162">
        <f t="shared" si="24"/>
        <v>0</v>
      </c>
      <c r="K70" s="162" t="str">
        <f>IF('Данные индикатора'!J72="нет данных","x",ROUND(IF('Данные индикатора'!J72=0,0,IF(LOG('Данные индикатора'!J72)&gt;K$86,10,IF(LOG('Данные индикатора'!J72)&lt;K$87,0,10-(K$86-LOG('Данные индикатора'!J72))/(K$86-K$87)*10))),1))</f>
        <v>x</v>
      </c>
      <c r="L70" s="163">
        <f>'Данные индикатора'!D72/'Данные индикатора'!$BL72</f>
        <v>2.0855501641976848E-3</v>
      </c>
      <c r="M70" s="163">
        <f>'Данные индикатора'!E72/'Данные индикатора'!$BL72</f>
        <v>0</v>
      </c>
      <c r="N70" s="163">
        <f>IF(G70=0.1,0,'Данные индикатора'!H72/'Данные индикатора'!$BL72)</f>
        <v>1.8303355720013528E-2</v>
      </c>
      <c r="O70" s="163">
        <f>'Данные индикатора'!F72/'Данные индикатора'!$BL72</f>
        <v>0</v>
      </c>
      <c r="P70" s="163">
        <f>'Данные индикатора'!G72/'Данные индикатора'!$BL72</f>
        <v>0</v>
      </c>
      <c r="Q70" s="163" t="str">
        <f>IF('Данные индикатора'!J72="нет данных","x",'Данные индикатора'!J72/'Данные индикатора'!$BL72)</f>
        <v>x</v>
      </c>
      <c r="R70" s="162">
        <f t="shared" si="25"/>
        <v>10</v>
      </c>
      <c r="S70" s="162">
        <f t="shared" si="26"/>
        <v>0</v>
      </c>
      <c r="T70" s="162">
        <f t="shared" si="27"/>
        <v>7.6</v>
      </c>
      <c r="U70" s="162">
        <f t="shared" si="28"/>
        <v>10</v>
      </c>
      <c r="V70" s="162">
        <f t="shared" si="29"/>
        <v>0</v>
      </c>
      <c r="W70" s="162">
        <f t="shared" si="30"/>
        <v>0</v>
      </c>
      <c r="X70" s="162">
        <f t="shared" si="31"/>
        <v>0</v>
      </c>
      <c r="Y70" s="162" t="str">
        <f>IF('Данные индикатора'!J72="нет данных","x",ROUND(IF(Q70&gt;Y$86,10,IF(Q70&lt;Y$87,0,10-(Y$86-Q70)/(Y$86-Y$87)*10)),1))</f>
        <v>x</v>
      </c>
      <c r="Z70" s="162">
        <f t="shared" si="32"/>
        <v>8.9</v>
      </c>
      <c r="AA70" s="162">
        <f t="shared" si="33"/>
        <v>0.1</v>
      </c>
      <c r="AB70" s="162">
        <f t="shared" si="34"/>
        <v>0</v>
      </c>
      <c r="AC70" s="162">
        <f t="shared" si="35"/>
        <v>0</v>
      </c>
      <c r="AD70" s="162">
        <f t="shared" si="36"/>
        <v>0</v>
      </c>
      <c r="AE70" s="162" t="str">
        <f t="shared" si="37"/>
        <v>x</v>
      </c>
      <c r="AF70" s="164">
        <f t="shared" si="38"/>
        <v>6.5</v>
      </c>
      <c r="AG70" s="164">
        <f t="shared" si="39"/>
        <v>9.6999999999999993</v>
      </c>
      <c r="AH70" s="164">
        <f t="shared" si="40"/>
        <v>0</v>
      </c>
      <c r="AI70" s="162">
        <f>IF('Данные индикатора'!I72="нет данных","x",IF('Данные индикатора'!BJ72&lt;1000,"x",ROUND((IF('Данные индикатора'!I72&gt;AI$86,10,IF('Данные индикатора'!I72&lt;AI$87,0,10-(AI$86-'Данные индикатора'!I72)/(AI$86-AI$87)*10))),1)))</f>
        <v>0</v>
      </c>
      <c r="AJ70" s="164">
        <f t="shared" si="41"/>
        <v>0</v>
      </c>
      <c r="AK70" s="165">
        <f t="shared" si="42"/>
        <v>5.8</v>
      </c>
      <c r="AL70" s="162">
        <f>ROUND(IF('Данные индикатора'!N72=0,0,IF('Данные индикатора'!N72&gt;AL$86,10,IF('Данные индикатора'!N72&lt;AL$87,0,10-(AL$86-'Данные индикатора'!N72)/(AL$86-AL$87)*10))),1)</f>
        <v>0.8</v>
      </c>
      <c r="AM70" s="162">
        <f>ROUND(IF('Данные индикатора'!O72=0,0,IF(LOG('Данные индикатора'!O72)&gt;LOG(AM$86),10,IF(LOG('Данные индикатора'!O72)&lt;LOG(AM$87),0,10-(LOG(AM$86)-LOG('Данные индикатора'!O72))/(LOG(AM$86)-LOG(AM$87))*10))),1)</f>
        <v>0</v>
      </c>
      <c r="AN70" s="164">
        <f t="shared" si="43"/>
        <v>0.4</v>
      </c>
      <c r="AO70" s="162">
        <f>'Данные индикатора'!K72</f>
        <v>0</v>
      </c>
      <c r="AP70" s="162">
        <f>'Данные индикатора'!L72</f>
        <v>0</v>
      </c>
      <c r="AQ70" s="164">
        <f t="shared" si="44"/>
        <v>0</v>
      </c>
      <c r="AR70" s="165">
        <f t="shared" si="45"/>
        <v>0.2</v>
      </c>
      <c r="AS70" s="14"/>
      <c r="AT70" s="29"/>
    </row>
    <row r="71" spans="1:46" s="3" customFormat="1" ht="15.75" x14ac:dyDescent="0.25">
      <c r="A71" s="167" t="s">
        <v>323</v>
      </c>
      <c r="B71" s="160" t="s">
        <v>307</v>
      </c>
      <c r="C71" s="181" t="s">
        <v>115</v>
      </c>
      <c r="D71" s="182">
        <f>ROUND(IF('Данные индикатора'!D73=0,0.1,IF(LOG('Данные индикатора'!D73)&gt;D$86,10,IF(LOG('Данные индикатора'!D73)&lt;D$87,0,10-(D$86-LOG('Данные индикатора'!D73))/(D$86-D$87)*10))),1)</f>
        <v>8</v>
      </c>
      <c r="E71" s="182">
        <f>ROUND(IF('Данные индикатора'!E73=0,0.1,IF(LOG('Данные индикатора'!E73)&gt;E$86,10,IF(LOG('Данные индикатора'!E73)&lt;E$87,0,10-(E$86-LOG('Данные индикатора'!E73))/(E$86-E$87)*10))),1)</f>
        <v>0.1</v>
      </c>
      <c r="F71" s="182">
        <f t="shared" si="23"/>
        <v>5.3</v>
      </c>
      <c r="G71" s="182">
        <f>ROUND(IF('Данные индикатора'!H73="No data",0.1,IF('Данные индикатора'!H73=0,0,IF(LOG('Данные индикатора'!H73)&gt;G$86,10,IF(LOG('Данные индикатора'!H73)&lt;G$87,0,10-(G$86-LOG('Данные индикатора'!H73))/(G$86-G$87)*10)))),1)</f>
        <v>7.8</v>
      </c>
      <c r="H71" s="182">
        <f>ROUND(IF('Данные индикатора'!F73=0,0,IF(LOG('Данные индикатора'!F73)&gt;H$86,10,IF(LOG('Данные индикатора'!F73)&lt;H$87,0,10-(H$86-LOG('Данные индикатора'!F73))/(H$86-H$87)*10))),1)</f>
        <v>0</v>
      </c>
      <c r="I71" s="182">
        <f>ROUND(IF('Данные индикатора'!G73=0,0,IF(LOG('Данные индикатора'!G73)&gt;I$86,10,IF(LOG('Данные индикатора'!G73)&lt;I$87,0,10-(I$86-LOG('Данные индикатора'!G73))/(I$86-I$87)*10))),1)</f>
        <v>0</v>
      </c>
      <c r="J71" s="182">
        <f t="shared" si="24"/>
        <v>0</v>
      </c>
      <c r="K71" s="162" t="str">
        <f>IF('Данные индикатора'!J73="нет данных","x",ROUND(IF('Данные индикатора'!J73=0,0,IF(LOG('Данные индикатора'!J73)&gt;K$86,10,IF(LOG('Данные индикатора'!J73)&lt;K$87,0,10-(K$86-LOG('Данные индикатора'!J73))/(K$86-K$87)*10))),1))</f>
        <v>x</v>
      </c>
      <c r="L71" s="183">
        <f>'Данные индикатора'!D73/'Данные индикатора'!$BL73</f>
        <v>2.0777293286751721E-3</v>
      </c>
      <c r="M71" s="183">
        <f>'Данные индикатора'!E73/'Данные индикатора'!$BL73</f>
        <v>0</v>
      </c>
      <c r="N71" s="183">
        <f>IF(G71=0.1,0,'Данные индикатора'!H73/'Данные индикатора'!$BL73)</f>
        <v>4.561802734996314E-3</v>
      </c>
      <c r="O71" s="183">
        <f>'Данные индикатора'!F73/'Данные индикатора'!$BL73</f>
        <v>0</v>
      </c>
      <c r="P71" s="183">
        <f>'Данные индикатора'!G73/'Данные индикатора'!$BL73</f>
        <v>0</v>
      </c>
      <c r="Q71" s="163" t="str">
        <f>IF('Данные индикатора'!J73="нет данных","x",'Данные индикатора'!J73/'Данные индикатора'!$BL73)</f>
        <v>x</v>
      </c>
      <c r="R71" s="182">
        <f t="shared" si="25"/>
        <v>10</v>
      </c>
      <c r="S71" s="182">
        <f t="shared" si="26"/>
        <v>0</v>
      </c>
      <c r="T71" s="182">
        <f t="shared" si="27"/>
        <v>7.6</v>
      </c>
      <c r="U71" s="182">
        <f t="shared" si="28"/>
        <v>3</v>
      </c>
      <c r="V71" s="182">
        <f t="shared" si="29"/>
        <v>0</v>
      </c>
      <c r="W71" s="182">
        <f t="shared" si="30"/>
        <v>0</v>
      </c>
      <c r="X71" s="182">
        <f t="shared" si="31"/>
        <v>0</v>
      </c>
      <c r="Y71" s="162" t="str">
        <f>IF('Данные индикатора'!J73="нет данных","x",ROUND(IF(Q71&gt;Y$86,10,IF(Q71&lt;Y$87,0,10-(Y$86-Q71)/(Y$86-Y$87)*10)),1))</f>
        <v>x</v>
      </c>
      <c r="Z71" s="182">
        <f t="shared" si="32"/>
        <v>9</v>
      </c>
      <c r="AA71" s="182">
        <f t="shared" si="33"/>
        <v>0.1</v>
      </c>
      <c r="AB71" s="182">
        <f t="shared" si="34"/>
        <v>0</v>
      </c>
      <c r="AC71" s="182">
        <f t="shared" si="35"/>
        <v>0</v>
      </c>
      <c r="AD71" s="182">
        <f t="shared" si="36"/>
        <v>0</v>
      </c>
      <c r="AE71" s="182" t="str">
        <f t="shared" si="37"/>
        <v>x</v>
      </c>
      <c r="AF71" s="184">
        <f t="shared" si="38"/>
        <v>6.6</v>
      </c>
      <c r="AG71" s="184">
        <f t="shared" si="39"/>
        <v>5.9</v>
      </c>
      <c r="AH71" s="184">
        <f t="shared" si="40"/>
        <v>0</v>
      </c>
      <c r="AI71" s="162">
        <f>IF('Данные индикатора'!I73="нет данных","x",IF('Данные индикатора'!BJ73&lt;1000,"x",ROUND((IF('Данные индикатора'!I73&gt;AI$86,10,IF('Данные индикатора'!I73&lt;AI$87,0,10-(AI$86-'Данные индикатора'!I73)/(AI$86-AI$87)*10))),1)))</f>
        <v>10</v>
      </c>
      <c r="AJ71" s="184">
        <f t="shared" si="41"/>
        <v>10</v>
      </c>
      <c r="AK71" s="185">
        <f t="shared" si="42"/>
        <v>7</v>
      </c>
      <c r="AL71" s="182">
        <f>ROUND(IF('Данные индикатора'!N73=0,0,IF('Данные индикатора'!N73&gt;AL$86,10,IF('Данные индикатора'!N73&lt;AL$87,0,10-(AL$86-'Данные индикатора'!N73)/(AL$86-AL$87)*10))),1)</f>
        <v>0.8</v>
      </c>
      <c r="AM71" s="182">
        <f>ROUND(IF('Данные индикатора'!O73=0,0,IF(LOG('Данные индикатора'!O73)&gt;LOG(AM$86),10,IF(LOG('Данные индикатора'!O73)&lt;LOG(AM$87),0,10-(LOG(AM$86)-LOG('Данные индикатора'!O73))/(LOG(AM$86)-LOG(AM$87))*10))),1)</f>
        <v>0</v>
      </c>
      <c r="AN71" s="184">
        <f t="shared" si="43"/>
        <v>0.4</v>
      </c>
      <c r="AO71" s="182">
        <f>'Данные индикатора'!K73</f>
        <v>0</v>
      </c>
      <c r="AP71" s="182">
        <f>'Данные индикатора'!L73</f>
        <v>0</v>
      </c>
      <c r="AQ71" s="184">
        <f t="shared" si="44"/>
        <v>0</v>
      </c>
      <c r="AR71" s="185">
        <f t="shared" si="45"/>
        <v>0.2</v>
      </c>
      <c r="AS71" s="14"/>
      <c r="AT71" s="29"/>
    </row>
    <row r="72" spans="1:46" s="3" customFormat="1" ht="15.75" x14ac:dyDescent="0.25">
      <c r="A72" s="168" t="s">
        <v>322</v>
      </c>
      <c r="B72" s="169" t="s">
        <v>308</v>
      </c>
      <c r="C72" s="186" t="s">
        <v>116</v>
      </c>
      <c r="D72" s="162">
        <f>ROUND(IF('Данные индикатора'!D74=0,0.1,IF(LOG('Данные индикатора'!D74)&gt;D$86,10,IF(LOG('Данные индикатора'!D74)&lt;D$87,0,10-(D$86-LOG('Данные индикатора'!D74))/(D$86-D$87)*10))),1)</f>
        <v>9.1999999999999993</v>
      </c>
      <c r="E72" s="162">
        <f>ROUND(IF('Данные индикатора'!E74=0,0.1,IF(LOG('Данные индикатора'!E74)&gt;E$86,10,IF(LOG('Данные индикатора'!E74)&lt;E$87,0,10-(E$86-LOG('Данные индикатора'!E74))/(E$86-E$87)*10))),1)</f>
        <v>10</v>
      </c>
      <c r="F72" s="162">
        <f t="shared" si="23"/>
        <v>9.6999999999999993</v>
      </c>
      <c r="G72" s="162">
        <f>ROUND(IF('Данные индикатора'!H74="No data",0.1,IF('Данные индикатора'!H74=0,0,IF(LOG('Данные индикатора'!H74)&gt;G$86,10,IF(LOG('Данные индикатора'!H74)&lt;G$87,0,10-(G$86-LOG('Данные индикатора'!H74))/(G$86-G$87)*10)))),1)</f>
        <v>9.1999999999999993</v>
      </c>
      <c r="H72" s="162">
        <f>ROUND(IF('Данные индикатора'!F74=0,0,IF(LOG('Данные индикатора'!F74)&gt;H$86,10,IF(LOG('Данные индикатора'!F74)&lt;H$87,0,10-(H$86-LOG('Данные индикатора'!F74))/(H$86-H$87)*10))),1)</f>
        <v>0</v>
      </c>
      <c r="I72" s="162">
        <f>ROUND(IF('Данные индикатора'!G74=0,0,IF(LOG('Данные индикатора'!G74)&gt;I$86,10,IF(LOG('Данные индикатора'!G74)&lt;I$87,0,10-(I$86-LOG('Данные индикатора'!G74))/(I$86-I$87)*10))),1)</f>
        <v>0</v>
      </c>
      <c r="J72" s="162">
        <f t="shared" si="24"/>
        <v>0</v>
      </c>
      <c r="K72" s="162">
        <f>IF('Данные индикатора'!J74="нет данных","x",ROUND(IF('Данные индикатора'!J74=0,0,IF(LOG('Данные индикатора'!J74)&gt;K$86,10,IF(LOG('Данные индикатора'!J74)&lt;K$87,0,10-(K$86-LOG('Данные индикатора'!J74))/(K$86-K$87)*10))),1))</f>
        <v>0</v>
      </c>
      <c r="L72" s="163">
        <f>'Данные индикатора'!D74/'Данные индикатора'!$BL74</f>
        <v>2.1653008283178004E-3</v>
      </c>
      <c r="M72" s="163">
        <f>'Данные индикатора'!E74/'Данные индикатора'!$BL74</f>
        <v>1.3128115777816388E-3</v>
      </c>
      <c r="N72" s="163">
        <f>IF(G72=0.1,0,'Данные индикатора'!H74/'Данные индикатора'!$BL74)</f>
        <v>6.1944881196195128E-3</v>
      </c>
      <c r="O72" s="163">
        <f>'Данные индикатора'!F74/'Данные индикатора'!$BL74</f>
        <v>0</v>
      </c>
      <c r="P72" s="163">
        <f>'Данные индикатора'!G74/'Данные индикатора'!$BL74</f>
        <v>0</v>
      </c>
      <c r="Q72" s="163">
        <f>IF('Данные индикатора'!J74="нет данных","x",'Данные индикатора'!J74/'Данные индикатора'!$BL74)</f>
        <v>0</v>
      </c>
      <c r="R72" s="162">
        <f t="shared" si="25"/>
        <v>10</v>
      </c>
      <c r="S72" s="162">
        <f t="shared" si="26"/>
        <v>10</v>
      </c>
      <c r="T72" s="162">
        <f t="shared" si="27"/>
        <v>10</v>
      </c>
      <c r="U72" s="162">
        <f t="shared" si="28"/>
        <v>4.0999999999999996</v>
      </c>
      <c r="V72" s="162">
        <f t="shared" si="29"/>
        <v>0</v>
      </c>
      <c r="W72" s="162">
        <f t="shared" si="30"/>
        <v>0</v>
      </c>
      <c r="X72" s="162">
        <f t="shared" si="31"/>
        <v>0</v>
      </c>
      <c r="Y72" s="162">
        <f>IF('Данные индикатора'!J74="нет данных","x",ROUND(IF(Q72&gt;Y$86,10,IF(Q72&lt;Y$87,0,10-(Y$86-Q72)/(Y$86-Y$87)*10)),1))</f>
        <v>0</v>
      </c>
      <c r="Z72" s="162">
        <f t="shared" si="32"/>
        <v>9.6</v>
      </c>
      <c r="AA72" s="162">
        <f t="shared" si="33"/>
        <v>10</v>
      </c>
      <c r="AB72" s="162">
        <f t="shared" si="34"/>
        <v>0</v>
      </c>
      <c r="AC72" s="162">
        <f t="shared" si="35"/>
        <v>0</v>
      </c>
      <c r="AD72" s="162">
        <f t="shared" si="36"/>
        <v>0</v>
      </c>
      <c r="AE72" s="162">
        <f t="shared" si="37"/>
        <v>0</v>
      </c>
      <c r="AF72" s="164">
        <f t="shared" si="38"/>
        <v>9.9</v>
      </c>
      <c r="AG72" s="164">
        <f t="shared" si="39"/>
        <v>7.5</v>
      </c>
      <c r="AH72" s="164">
        <f t="shared" si="40"/>
        <v>0</v>
      </c>
      <c r="AI72" s="162">
        <f>IF('Данные индикатора'!I74="нет данных","x",IF('Данные индикатора'!BJ74&lt;1000,"x",ROUND((IF('Данные индикатора'!I74&gt;AI$86,10,IF('Данные индикатора'!I74&lt;AI$87,0,10-(AI$86-'Данные индикатора'!I74)/(AI$86-AI$87)*10))),1)))</f>
        <v>5</v>
      </c>
      <c r="AJ72" s="164">
        <f t="shared" si="41"/>
        <v>2.5</v>
      </c>
      <c r="AK72" s="165">
        <f t="shared" si="42"/>
        <v>6.6</v>
      </c>
      <c r="AL72" s="162">
        <f>ROUND(IF('Данные индикатора'!N74=0,0,IF('Данные индикатора'!N74&gt;AL$86,10,IF('Данные индикатора'!N74&lt;AL$87,0,10-(AL$86-'Данные индикатора'!N74)/(AL$86-AL$87)*10))),1)</f>
        <v>3.8</v>
      </c>
      <c r="AM72" s="162">
        <f>ROUND(IF('Данные индикатора'!O74=0,0,IF(LOG('Данные индикатора'!O74)&gt;LOG(AM$86),10,IF(LOG('Данные индикатора'!O74)&lt;LOG(AM$87),0,10-(LOG(AM$86)-LOG('Данные индикатора'!O74))/(LOG(AM$86)-LOG(AM$87))*10))),1)</f>
        <v>3.5</v>
      </c>
      <c r="AN72" s="164">
        <f t="shared" si="43"/>
        <v>3.7</v>
      </c>
      <c r="AO72" s="162">
        <f>'Данные индикатора'!K74</f>
        <v>7</v>
      </c>
      <c r="AP72" s="162">
        <f>'Данные индикатора'!L74</f>
        <v>0</v>
      </c>
      <c r="AQ72" s="164">
        <f t="shared" si="44"/>
        <v>4.4000000000000004</v>
      </c>
      <c r="AR72" s="165">
        <f t="shared" si="45"/>
        <v>4.4000000000000004</v>
      </c>
      <c r="AS72" s="14"/>
      <c r="AT72" s="29"/>
    </row>
    <row r="73" spans="1:46" s="3" customFormat="1" ht="15.75" x14ac:dyDescent="0.25">
      <c r="A73" s="159" t="s">
        <v>322</v>
      </c>
      <c r="B73" s="177" t="s">
        <v>309</v>
      </c>
      <c r="C73" s="176" t="s">
        <v>117</v>
      </c>
      <c r="D73" s="162">
        <f>ROUND(IF('Данные индикатора'!D75=0,0.1,IF(LOG('Данные индикатора'!D75)&gt;D$86,10,IF(LOG('Данные индикатора'!D75)&lt;D$87,0,10-(D$86-LOG('Данные индикатора'!D75))/(D$86-D$87)*10))),1)</f>
        <v>8.6</v>
      </c>
      <c r="E73" s="162">
        <f>ROUND(IF('Данные индикатора'!E75=0,0.1,IF(LOG('Данные индикатора'!E75)&gt;E$86,10,IF(LOG('Данные индикатора'!E75)&lt;E$87,0,10-(E$86-LOG('Данные индикатора'!E75))/(E$86-E$87)*10))),1)</f>
        <v>1.7</v>
      </c>
      <c r="F73" s="162">
        <f t="shared" si="23"/>
        <v>6.2</v>
      </c>
      <c r="G73" s="162">
        <f>ROUND(IF('Данные индикатора'!H75="No data",0.1,IF('Данные индикатора'!H75=0,0,IF(LOG('Данные индикатора'!H75)&gt;G$86,10,IF(LOG('Данные индикатора'!H75)&lt;G$87,0,10-(G$86-LOG('Данные индикатора'!H75))/(G$86-G$87)*10)))),1)</f>
        <v>8.3000000000000007</v>
      </c>
      <c r="H73" s="162">
        <f>ROUND(IF('Данные индикатора'!F75=0,0,IF(LOG('Данные индикатора'!F75)&gt;H$86,10,IF(LOG('Данные индикатора'!F75)&lt;H$87,0,10-(H$86-LOG('Данные индикатора'!F75))/(H$86-H$87)*10))),1)</f>
        <v>0</v>
      </c>
      <c r="I73" s="162">
        <f>ROUND(IF('Данные индикатора'!G75=0,0,IF(LOG('Данные индикатора'!G75)&gt;I$86,10,IF(LOG('Данные индикатора'!G75)&lt;I$87,0,10-(I$86-LOG('Данные индикатора'!G75))/(I$86-I$87)*10))),1)</f>
        <v>0</v>
      </c>
      <c r="J73" s="162">
        <f t="shared" si="24"/>
        <v>0</v>
      </c>
      <c r="K73" s="162">
        <f>IF('Данные индикатора'!J75="нет данных","x",ROUND(IF('Данные индикатора'!J75=0,0,IF(LOG('Данные индикатора'!J75)&gt;K$86,10,IF(LOG('Данные индикатора'!J75)&lt;K$87,0,10-(K$86-LOG('Данные индикатора'!J75))/(K$86-K$87)*10))),1))</f>
        <v>0</v>
      </c>
      <c r="L73" s="163">
        <f>'Данные индикатора'!D75/'Данные индикатора'!$BL75</f>
        <v>2.1086306150949921E-3</v>
      </c>
      <c r="M73" s="163">
        <f>'Данные индикатора'!E75/'Данные индикатора'!$BL75</f>
        <v>2.233718871922661E-6</v>
      </c>
      <c r="N73" s="163">
        <f>IF(G73=0.1,0,'Данные индикатора'!H75/'Данные индикатора'!$BL75)</f>
        <v>4.4028890253680706E-3</v>
      </c>
      <c r="O73" s="163">
        <f>'Данные индикатора'!F75/'Данные индикатора'!$BL75</f>
        <v>0</v>
      </c>
      <c r="P73" s="163">
        <f>'Данные индикатора'!G75/'Данные индикатора'!$BL75</f>
        <v>0</v>
      </c>
      <c r="Q73" s="163">
        <f>IF('Данные индикатора'!J75="нет данных","x",'Данные индикатора'!J75/'Данные индикатора'!$BL75)</f>
        <v>0</v>
      </c>
      <c r="R73" s="162">
        <f t="shared" si="25"/>
        <v>10</v>
      </c>
      <c r="S73" s="162">
        <f t="shared" si="26"/>
        <v>0</v>
      </c>
      <c r="T73" s="162">
        <f t="shared" si="27"/>
        <v>7.6</v>
      </c>
      <c r="U73" s="162">
        <f t="shared" si="28"/>
        <v>2.9</v>
      </c>
      <c r="V73" s="162">
        <f t="shared" si="29"/>
        <v>0</v>
      </c>
      <c r="W73" s="162">
        <f t="shared" si="30"/>
        <v>0</v>
      </c>
      <c r="X73" s="162">
        <f t="shared" si="31"/>
        <v>0</v>
      </c>
      <c r="Y73" s="162">
        <f>IF('Данные индикатора'!J75="нет данных","x",ROUND(IF(Q73&gt;Y$86,10,IF(Q73&lt;Y$87,0,10-(Y$86-Q73)/(Y$86-Y$87)*10)),1))</f>
        <v>0</v>
      </c>
      <c r="Z73" s="162">
        <f t="shared" si="32"/>
        <v>9.3000000000000007</v>
      </c>
      <c r="AA73" s="162">
        <f t="shared" si="33"/>
        <v>0.9</v>
      </c>
      <c r="AB73" s="162">
        <f t="shared" si="34"/>
        <v>0</v>
      </c>
      <c r="AC73" s="162">
        <f t="shared" si="35"/>
        <v>0</v>
      </c>
      <c r="AD73" s="162">
        <f t="shared" si="36"/>
        <v>0</v>
      </c>
      <c r="AE73" s="162">
        <f t="shared" si="37"/>
        <v>0</v>
      </c>
      <c r="AF73" s="164">
        <f t="shared" si="38"/>
        <v>7</v>
      </c>
      <c r="AG73" s="164">
        <f t="shared" si="39"/>
        <v>6.3</v>
      </c>
      <c r="AH73" s="164">
        <f t="shared" si="40"/>
        <v>0</v>
      </c>
      <c r="AI73" s="162">
        <f>IF('Данные индикатора'!I75="нет данных","x",IF('Данные индикатора'!BJ75&lt;1000,"x",ROUND((IF('Данные индикатора'!I75&gt;AI$86,10,IF('Данные индикатора'!I75&lt;AI$87,0,10-(AI$86-'Данные индикатора'!I75)/(AI$86-AI$87)*10))),1)))</f>
        <v>7</v>
      </c>
      <c r="AJ73" s="164">
        <f t="shared" si="41"/>
        <v>3.5</v>
      </c>
      <c r="AK73" s="165">
        <f t="shared" si="42"/>
        <v>4.7</v>
      </c>
      <c r="AL73" s="162">
        <f>ROUND(IF('Данные индикатора'!N75=0,0,IF('Данные индикатора'!N75&gt;AL$86,10,IF('Данные индикатора'!N75&lt;AL$87,0,10-(AL$86-'Данные индикатора'!N75)/(AL$86-AL$87)*10))),1)</f>
        <v>3.8</v>
      </c>
      <c r="AM73" s="162">
        <f>ROUND(IF('Данные индикатора'!O75=0,0,IF(LOG('Данные индикатора'!O75)&gt;LOG(AM$86),10,IF(LOG('Данные индикатора'!O75)&lt;LOG(AM$87),0,10-(LOG(AM$86)-LOG('Данные индикатора'!O75))/(LOG(AM$86)-LOG(AM$87))*10))),1)</f>
        <v>3.5</v>
      </c>
      <c r="AN73" s="164">
        <f t="shared" si="43"/>
        <v>3.7</v>
      </c>
      <c r="AO73" s="162">
        <f>'Данные индикатора'!K75</f>
        <v>7</v>
      </c>
      <c r="AP73" s="162">
        <f>'Данные индикатора'!L75</f>
        <v>0</v>
      </c>
      <c r="AQ73" s="164">
        <f t="shared" si="44"/>
        <v>4.4000000000000004</v>
      </c>
      <c r="AR73" s="165">
        <f t="shared" si="45"/>
        <v>4.4000000000000004</v>
      </c>
      <c r="AS73" s="14"/>
      <c r="AT73" s="29"/>
    </row>
    <row r="74" spans="1:46" s="3" customFormat="1" ht="15.75" x14ac:dyDescent="0.25">
      <c r="A74" s="159" t="s">
        <v>322</v>
      </c>
      <c r="B74" s="177" t="s">
        <v>310</v>
      </c>
      <c r="C74" s="176" t="s">
        <v>118</v>
      </c>
      <c r="D74" s="162">
        <f>ROUND(IF('Данные индикатора'!D76=0,0.1,IF(LOG('Данные индикатора'!D76)&gt;D$86,10,IF(LOG('Данные индикатора'!D76)&lt;D$87,0,10-(D$86-LOG('Данные индикатора'!D76))/(D$86-D$87)*10))),1)</f>
        <v>9.5</v>
      </c>
      <c r="E74" s="162">
        <f>ROUND(IF('Данные индикатора'!E76=0,0.1,IF(LOG('Данные индикатора'!E76)&gt;E$86,10,IF(LOG('Данные индикатора'!E76)&lt;E$87,0,10-(E$86-LOG('Данные индикатора'!E76))/(E$86-E$87)*10))),1)</f>
        <v>0.1</v>
      </c>
      <c r="F74" s="162">
        <f t="shared" si="23"/>
        <v>6.9</v>
      </c>
      <c r="G74" s="162">
        <f>ROUND(IF('Данные индикатора'!H76="No data",0.1,IF('Данные индикатора'!H76=0,0,IF(LOG('Данные индикатора'!H76)&gt;G$86,10,IF(LOG('Данные индикатора'!H76)&lt;G$87,0,10-(G$86-LOG('Данные индикатора'!H76))/(G$86-G$87)*10)))),1)</f>
        <v>9.4</v>
      </c>
      <c r="H74" s="162">
        <f>ROUND(IF('Данные индикатора'!F76=0,0,IF(LOG('Данные индикатора'!F76)&gt;H$86,10,IF(LOG('Данные индикатора'!F76)&lt;H$87,0,10-(H$86-LOG('Данные индикатора'!F76))/(H$86-H$87)*10))),1)</f>
        <v>0</v>
      </c>
      <c r="I74" s="162">
        <f>ROUND(IF('Данные индикатора'!G76=0,0,IF(LOG('Данные индикатора'!G76)&gt;I$86,10,IF(LOG('Данные индикатора'!G76)&lt;I$87,0,10-(I$86-LOG('Данные индикатора'!G76))/(I$86-I$87)*10))),1)</f>
        <v>0</v>
      </c>
      <c r="J74" s="162">
        <f t="shared" si="24"/>
        <v>0</v>
      </c>
      <c r="K74" s="162">
        <f>IF('Данные индикатора'!J76="нет данных","x",ROUND(IF('Данные индикатора'!J76=0,0,IF(LOG('Данные индикатора'!J76)&gt;K$86,10,IF(LOG('Данные индикатора'!J76)&lt;K$87,0,10-(K$86-LOG('Данные индикатора'!J76))/(K$86-K$87)*10))),1))</f>
        <v>0</v>
      </c>
      <c r="L74" s="163">
        <f>'Данные индикатора'!D76/'Данные индикатора'!$BL76</f>
        <v>2.1275363717711483E-3</v>
      </c>
      <c r="M74" s="163">
        <f>'Данные индикатора'!E76/'Данные индикатора'!$BL76</f>
        <v>0</v>
      </c>
      <c r="N74" s="163">
        <f>IF(G74=0.1,0,'Данные индикатора'!H76/'Данные индикатора'!$BL76)</f>
        <v>6.10819024592136E-3</v>
      </c>
      <c r="O74" s="163">
        <f>'Данные индикатора'!F76/'Данные индикатора'!$BL76</f>
        <v>0</v>
      </c>
      <c r="P74" s="163">
        <f>'Данные индикатора'!G76/'Данные индикатора'!$BL76</f>
        <v>0</v>
      </c>
      <c r="Q74" s="163">
        <f>IF('Данные индикатора'!J76="нет данных","x",'Данные индикатора'!J76/'Данные индикатора'!$BL76)</f>
        <v>0</v>
      </c>
      <c r="R74" s="162">
        <f t="shared" si="25"/>
        <v>10</v>
      </c>
      <c r="S74" s="162">
        <f t="shared" si="26"/>
        <v>0</v>
      </c>
      <c r="T74" s="162">
        <f t="shared" si="27"/>
        <v>7.6</v>
      </c>
      <c r="U74" s="162">
        <f t="shared" si="28"/>
        <v>4.0999999999999996</v>
      </c>
      <c r="V74" s="162">
        <f t="shared" si="29"/>
        <v>0</v>
      </c>
      <c r="W74" s="162">
        <f t="shared" si="30"/>
        <v>0</v>
      </c>
      <c r="X74" s="162">
        <f t="shared" si="31"/>
        <v>0</v>
      </c>
      <c r="Y74" s="162">
        <f>IF('Данные индикатора'!J76="нет данных","x",ROUND(IF(Q74&gt;Y$86,10,IF(Q74&lt;Y$87,0,10-(Y$86-Q74)/(Y$86-Y$87)*10)),1))</f>
        <v>0</v>
      </c>
      <c r="Z74" s="162">
        <f t="shared" si="32"/>
        <v>9.8000000000000007</v>
      </c>
      <c r="AA74" s="162">
        <f t="shared" si="33"/>
        <v>0.1</v>
      </c>
      <c r="AB74" s="162">
        <f t="shared" si="34"/>
        <v>0</v>
      </c>
      <c r="AC74" s="162">
        <f t="shared" si="35"/>
        <v>0</v>
      </c>
      <c r="AD74" s="162">
        <f t="shared" si="36"/>
        <v>0</v>
      </c>
      <c r="AE74" s="162">
        <f t="shared" si="37"/>
        <v>0</v>
      </c>
      <c r="AF74" s="164">
        <f t="shared" si="38"/>
        <v>7.3</v>
      </c>
      <c r="AG74" s="164">
        <f t="shared" si="39"/>
        <v>7.6</v>
      </c>
      <c r="AH74" s="164">
        <f t="shared" si="40"/>
        <v>0</v>
      </c>
      <c r="AI74" s="162">
        <f>IF('Данные индикатора'!I76="нет данных","x",IF('Данные индикатора'!BJ76&lt;1000,"x",ROUND((IF('Данные индикатора'!I76&gt;AI$86,10,IF('Данные индикатора'!I76&lt;AI$87,0,10-(AI$86-'Данные индикатора'!I76)/(AI$86-AI$87)*10))),1)))</f>
        <v>3</v>
      </c>
      <c r="AJ74" s="164">
        <f t="shared" si="41"/>
        <v>1.5</v>
      </c>
      <c r="AK74" s="165">
        <f t="shared" si="42"/>
        <v>5</v>
      </c>
      <c r="AL74" s="162">
        <f>ROUND(IF('Данные индикатора'!N76=0,0,IF('Данные индикатора'!N76&gt;AL$86,10,IF('Данные индикатора'!N76&lt;AL$87,0,10-(AL$86-'Данные индикатора'!N76)/(AL$86-AL$87)*10))),1)</f>
        <v>3.8</v>
      </c>
      <c r="AM74" s="162">
        <f>ROUND(IF('Данные индикатора'!O76=0,0,IF(LOG('Данные индикатора'!O76)&gt;LOG(AM$86),10,IF(LOG('Данные индикатора'!O76)&lt;LOG(AM$87),0,10-(LOG(AM$86)-LOG('Данные индикатора'!O76))/(LOG(AM$86)-LOG(AM$87))*10))),1)</f>
        <v>3.5</v>
      </c>
      <c r="AN74" s="164">
        <f t="shared" si="43"/>
        <v>3.7</v>
      </c>
      <c r="AO74" s="162">
        <f>'Данные индикатора'!K76</f>
        <v>7</v>
      </c>
      <c r="AP74" s="162">
        <f>'Данные индикатора'!L76</f>
        <v>0</v>
      </c>
      <c r="AQ74" s="164">
        <f t="shared" si="44"/>
        <v>4.4000000000000004</v>
      </c>
      <c r="AR74" s="165">
        <f t="shared" si="45"/>
        <v>4.4000000000000004</v>
      </c>
      <c r="AS74" s="14"/>
      <c r="AT74" s="29"/>
    </row>
    <row r="75" spans="1:46" s="3" customFormat="1" ht="15.75" x14ac:dyDescent="0.25">
      <c r="A75" s="159" t="s">
        <v>322</v>
      </c>
      <c r="B75" s="177" t="s">
        <v>311</v>
      </c>
      <c r="C75" s="176" t="s">
        <v>119</v>
      </c>
      <c r="D75" s="162">
        <f>ROUND(IF('Данные индикатора'!D77=0,0.1,IF(LOG('Данные индикатора'!D77)&gt;D$86,10,IF(LOG('Данные индикатора'!D77)&lt;D$87,0,10-(D$86-LOG('Данные индикатора'!D77))/(D$86-D$87)*10))),1)</f>
        <v>7.9</v>
      </c>
      <c r="E75" s="162">
        <f>ROUND(IF('Данные индикатора'!E77=0,0.1,IF(LOG('Данные индикатора'!E77)&gt;E$86,10,IF(LOG('Данные индикатора'!E77)&lt;E$87,0,10-(E$86-LOG('Данные индикатора'!E77))/(E$86-E$87)*10))),1)</f>
        <v>0.1</v>
      </c>
      <c r="F75" s="162">
        <f t="shared" si="23"/>
        <v>5.2</v>
      </c>
      <c r="G75" s="162">
        <f>ROUND(IF('Данные индикатора'!H77="No data",0.1,IF('Данные индикатора'!H77=0,0,IF(LOG('Данные индикатора'!H77)&gt;G$86,10,IF(LOG('Данные индикатора'!H77)&lt;G$87,0,10-(G$86-LOG('Данные индикатора'!H77))/(G$86-G$87)*10)))),1)</f>
        <v>8.1</v>
      </c>
      <c r="H75" s="162">
        <f>ROUND(IF('Данные индикатора'!F77=0,0,IF(LOG('Данные индикатора'!F77)&gt;H$86,10,IF(LOG('Данные индикатора'!F77)&lt;H$87,0,10-(H$86-LOG('Данные индикатора'!F77))/(H$86-H$87)*10))),1)</f>
        <v>0</v>
      </c>
      <c r="I75" s="162">
        <f>ROUND(IF('Данные индикатора'!G77=0,0,IF(LOG('Данные индикатора'!G77)&gt;I$86,10,IF(LOG('Данные индикатора'!G77)&lt;I$87,0,10-(I$86-LOG('Данные индикатора'!G77))/(I$86-I$87)*10))),1)</f>
        <v>0</v>
      </c>
      <c r="J75" s="162">
        <f t="shared" si="24"/>
        <v>0</v>
      </c>
      <c r="K75" s="162">
        <f>IF('Данные индикатора'!J77="нет данных","x",ROUND(IF('Данные индикатора'!J77=0,0,IF(LOG('Данные индикатора'!J77)&gt;K$86,10,IF(LOG('Данные индикатора'!J77)&lt;K$87,0,10-(K$86-LOG('Данные индикатора'!J77))/(K$86-K$87)*10))),1))</f>
        <v>0</v>
      </c>
      <c r="L75" s="163">
        <f>'Данные индикатора'!D77/'Данные индикатора'!$BL77</f>
        <v>2.1025959092479058E-3</v>
      </c>
      <c r="M75" s="163">
        <f>'Данные индикатора'!E77/'Данные индикатора'!$BL77</f>
        <v>0</v>
      </c>
      <c r="N75" s="163">
        <f>IF(G75=0.1,0,'Данные индикатора'!H77/'Данные индикатора'!$BL77)</f>
        <v>6.3017633020692231E-3</v>
      </c>
      <c r="O75" s="163">
        <f>'Данные индикатора'!F77/'Данные индикатора'!$BL77</f>
        <v>0</v>
      </c>
      <c r="P75" s="163">
        <f>'Данные индикатора'!G77/'Данные индикатора'!$BL77</f>
        <v>0</v>
      </c>
      <c r="Q75" s="163">
        <f>IF('Данные индикатора'!J77="нет данных","x",'Данные индикатора'!J77/'Данные индикатора'!$BL77)</f>
        <v>0</v>
      </c>
      <c r="R75" s="162">
        <f t="shared" si="25"/>
        <v>10</v>
      </c>
      <c r="S75" s="162">
        <f t="shared" si="26"/>
        <v>0</v>
      </c>
      <c r="T75" s="162">
        <f t="shared" si="27"/>
        <v>7.6</v>
      </c>
      <c r="U75" s="162">
        <f t="shared" si="28"/>
        <v>4.2</v>
      </c>
      <c r="V75" s="162">
        <f t="shared" si="29"/>
        <v>0</v>
      </c>
      <c r="W75" s="162">
        <f t="shared" si="30"/>
        <v>0</v>
      </c>
      <c r="X75" s="162">
        <f t="shared" si="31"/>
        <v>0</v>
      </c>
      <c r="Y75" s="162">
        <f>IF('Данные индикатора'!J77="нет данных","x",ROUND(IF(Q75&gt;Y$86,10,IF(Q75&lt;Y$87,0,10-(Y$86-Q75)/(Y$86-Y$87)*10)),1))</f>
        <v>0</v>
      </c>
      <c r="Z75" s="162">
        <f t="shared" si="32"/>
        <v>9</v>
      </c>
      <c r="AA75" s="162">
        <f t="shared" si="33"/>
        <v>0.1</v>
      </c>
      <c r="AB75" s="162">
        <f t="shared" si="34"/>
        <v>0</v>
      </c>
      <c r="AC75" s="162">
        <f t="shared" si="35"/>
        <v>0</v>
      </c>
      <c r="AD75" s="162">
        <f t="shared" si="36"/>
        <v>0</v>
      </c>
      <c r="AE75" s="162">
        <f t="shared" si="37"/>
        <v>0</v>
      </c>
      <c r="AF75" s="164">
        <f t="shared" si="38"/>
        <v>6.6</v>
      </c>
      <c r="AG75" s="164">
        <f t="shared" si="39"/>
        <v>6.5</v>
      </c>
      <c r="AH75" s="164">
        <f t="shared" si="40"/>
        <v>0</v>
      </c>
      <c r="AI75" s="162">
        <f>IF('Данные индикатора'!I77="нет данных","x",IF('Данные индикатора'!BJ77&lt;1000,"x",ROUND((IF('Данные индикатора'!I77&gt;AI$86,10,IF('Данные индикатора'!I77&lt;AI$87,0,10-(AI$86-'Данные индикатора'!I77)/(AI$86-AI$87)*10))),1)))</f>
        <v>10</v>
      </c>
      <c r="AJ75" s="164">
        <f t="shared" si="41"/>
        <v>5</v>
      </c>
      <c r="AK75" s="165">
        <f t="shared" si="42"/>
        <v>5</v>
      </c>
      <c r="AL75" s="162">
        <f>ROUND(IF('Данные индикатора'!N77=0,0,IF('Данные индикатора'!N77&gt;AL$86,10,IF('Данные индикатора'!N77&lt;AL$87,0,10-(AL$86-'Данные индикатора'!N77)/(AL$86-AL$87)*10))),1)</f>
        <v>3.8</v>
      </c>
      <c r="AM75" s="162">
        <f>ROUND(IF('Данные индикатора'!O77=0,0,IF(LOG('Данные индикатора'!O77)&gt;LOG(AM$86),10,IF(LOG('Данные индикатора'!O77)&lt;LOG(AM$87),0,10-(LOG(AM$86)-LOG('Данные индикатора'!O77))/(LOG(AM$86)-LOG(AM$87))*10))),1)</f>
        <v>3.5</v>
      </c>
      <c r="AN75" s="164">
        <f t="shared" si="43"/>
        <v>3.7</v>
      </c>
      <c r="AO75" s="162">
        <f>'Данные индикатора'!K77</f>
        <v>7</v>
      </c>
      <c r="AP75" s="162">
        <f>'Данные индикатора'!L77</f>
        <v>0</v>
      </c>
      <c r="AQ75" s="164">
        <f t="shared" si="44"/>
        <v>4.4000000000000004</v>
      </c>
      <c r="AR75" s="165">
        <f t="shared" si="45"/>
        <v>4.4000000000000004</v>
      </c>
      <c r="AS75" s="14"/>
      <c r="AT75" s="29"/>
    </row>
    <row r="76" spans="1:46" s="3" customFormat="1" ht="15.75" x14ac:dyDescent="0.25">
      <c r="A76" s="159" t="s">
        <v>322</v>
      </c>
      <c r="B76" s="177" t="s">
        <v>312</v>
      </c>
      <c r="C76" s="176" t="s">
        <v>123</v>
      </c>
      <c r="D76" s="162">
        <f>ROUND(IF('Данные индикатора'!D78=0,0.1,IF(LOG('Данные индикатора'!D78)&gt;D$86,10,IF(LOG('Данные индикатора'!D78)&lt;D$87,0,10-(D$86-LOG('Данные индикатора'!D78))/(D$86-D$87)*10))),1)</f>
        <v>9.3000000000000007</v>
      </c>
      <c r="E76" s="162">
        <f>ROUND(IF('Данные индикатора'!E78=0,0.1,IF(LOG('Данные индикатора'!E78)&gt;E$86,10,IF(LOG('Данные индикатора'!E78)&lt;E$87,0,10-(E$86-LOG('Данные индикатора'!E78))/(E$86-E$87)*10))),1)</f>
        <v>0.1</v>
      </c>
      <c r="F76" s="162">
        <f t="shared" si="23"/>
        <v>6.6</v>
      </c>
      <c r="G76" s="162">
        <f>ROUND(IF('Данные индикатора'!H78="No data",0.1,IF('Данные индикатора'!H78=0,0,IF(LOG('Данные индикатора'!H78)&gt;G$86,10,IF(LOG('Данные индикатора'!H78)&lt;G$87,0,10-(G$86-LOG('Данные индикатора'!H78))/(G$86-G$87)*10)))),1)</f>
        <v>9</v>
      </c>
      <c r="H76" s="162">
        <f>ROUND(IF('Данные индикатора'!F78=0,0,IF(LOG('Данные индикатора'!F78)&gt;H$86,10,IF(LOG('Данные индикатора'!F78)&lt;H$87,0,10-(H$86-LOG('Данные индикатора'!F78))/(H$86-H$87)*10))),1)</f>
        <v>0</v>
      </c>
      <c r="I76" s="162">
        <f>ROUND(IF('Данные индикатора'!G78=0,0,IF(LOG('Данные индикатора'!G78)&gt;I$86,10,IF(LOG('Данные индикатора'!G78)&lt;I$87,0,10-(I$86-LOG('Данные индикатора'!G78))/(I$86-I$87)*10))),1)</f>
        <v>0</v>
      </c>
      <c r="J76" s="162">
        <f t="shared" si="24"/>
        <v>0</v>
      </c>
      <c r="K76" s="162">
        <f>IF('Данные индикатора'!J78="нет данных","x",ROUND(IF('Данные индикатора'!J78=0,0,IF(LOG('Данные индикатора'!J78)&gt;K$86,10,IF(LOG('Данные индикатора'!J78)&lt;K$87,0,10-(K$86-LOG('Данные индикатора'!J78))/(K$86-K$87)*10))),1))</f>
        <v>0</v>
      </c>
      <c r="L76" s="163">
        <f>'Данные индикатора'!D78/'Данные индикатора'!$BL78</f>
        <v>2.1048580017188575E-3</v>
      </c>
      <c r="M76" s="163">
        <f>'Данные индикатора'!E78/'Данные индикатора'!$BL78</f>
        <v>0</v>
      </c>
      <c r="N76" s="163">
        <f>IF(G76=0.1,0,'Данные индикатора'!H78/'Данные индикатора'!$BL78)</f>
        <v>5.1280300069994561E-3</v>
      </c>
      <c r="O76" s="163">
        <f>'Данные индикатора'!F78/'Данные индикатора'!$BL78</f>
        <v>0</v>
      </c>
      <c r="P76" s="163">
        <f>'Данные индикатора'!G78/'Данные индикатора'!$BL78</f>
        <v>0</v>
      </c>
      <c r="Q76" s="163">
        <f>IF('Данные индикатора'!J78="нет данных","x",'Данные индикатора'!J78/'Данные индикатора'!$BL78)</f>
        <v>0</v>
      </c>
      <c r="R76" s="162">
        <f t="shared" si="25"/>
        <v>10</v>
      </c>
      <c r="S76" s="162">
        <f t="shared" si="26"/>
        <v>0</v>
      </c>
      <c r="T76" s="162">
        <f t="shared" si="27"/>
        <v>7.6</v>
      </c>
      <c r="U76" s="162">
        <f t="shared" si="28"/>
        <v>3.4</v>
      </c>
      <c r="V76" s="162">
        <f t="shared" si="29"/>
        <v>0</v>
      </c>
      <c r="W76" s="162">
        <f t="shared" si="30"/>
        <v>0</v>
      </c>
      <c r="X76" s="162">
        <f t="shared" si="31"/>
        <v>0</v>
      </c>
      <c r="Y76" s="162">
        <f>IF('Данные индикатора'!J78="нет данных","x",ROUND(IF(Q76&gt;Y$86,10,IF(Q76&lt;Y$87,0,10-(Y$86-Q76)/(Y$86-Y$87)*10)),1))</f>
        <v>0</v>
      </c>
      <c r="Z76" s="162">
        <f t="shared" si="32"/>
        <v>9.6999999999999993</v>
      </c>
      <c r="AA76" s="162">
        <f t="shared" si="33"/>
        <v>0.1</v>
      </c>
      <c r="AB76" s="162">
        <f t="shared" si="34"/>
        <v>0</v>
      </c>
      <c r="AC76" s="162">
        <f t="shared" si="35"/>
        <v>0</v>
      </c>
      <c r="AD76" s="162">
        <f t="shared" si="36"/>
        <v>0</v>
      </c>
      <c r="AE76" s="162">
        <f t="shared" si="37"/>
        <v>0</v>
      </c>
      <c r="AF76" s="164">
        <f t="shared" si="38"/>
        <v>7.1</v>
      </c>
      <c r="AG76" s="164">
        <f t="shared" si="39"/>
        <v>7.1</v>
      </c>
      <c r="AH76" s="164">
        <f t="shared" si="40"/>
        <v>0</v>
      </c>
      <c r="AI76" s="162">
        <f>IF('Данные индикатора'!I78="нет данных","x",IF('Данные индикатора'!BJ78&lt;1000,"x",ROUND((IF('Данные индикатора'!I78&gt;AI$86,10,IF('Данные индикатора'!I78&lt;AI$87,0,10-(AI$86-'Данные индикатора'!I78)/(AI$86-AI$87)*10))),1)))</f>
        <v>8</v>
      </c>
      <c r="AJ76" s="164">
        <f t="shared" si="41"/>
        <v>4</v>
      </c>
      <c r="AK76" s="165">
        <f t="shared" si="42"/>
        <v>5.0999999999999996</v>
      </c>
      <c r="AL76" s="162">
        <f>ROUND(IF('Данные индикатора'!N78=0,0,IF('Данные индикатора'!N78&gt;AL$86,10,IF('Данные индикатора'!N78&lt;AL$87,0,10-(AL$86-'Данные индикатора'!N78)/(AL$86-AL$87)*10))),1)</f>
        <v>3.8</v>
      </c>
      <c r="AM76" s="162">
        <f>ROUND(IF('Данные индикатора'!O78=0,0,IF(LOG('Данные индикатора'!O78)&gt;LOG(AM$86),10,IF(LOG('Данные индикатора'!O78)&lt;LOG(AM$87),0,10-(LOG(AM$86)-LOG('Данные индикатора'!O78))/(LOG(AM$86)-LOG(AM$87))*10))),1)</f>
        <v>3.5</v>
      </c>
      <c r="AN76" s="164">
        <f t="shared" si="43"/>
        <v>3.7</v>
      </c>
      <c r="AO76" s="162">
        <f>'Данные индикатора'!K78</f>
        <v>7</v>
      </c>
      <c r="AP76" s="162">
        <f>'Данные индикатора'!L78</f>
        <v>0</v>
      </c>
      <c r="AQ76" s="164">
        <f t="shared" si="44"/>
        <v>4.4000000000000004</v>
      </c>
      <c r="AR76" s="165">
        <f t="shared" si="45"/>
        <v>4.4000000000000004</v>
      </c>
      <c r="AS76" s="14"/>
      <c r="AT76" s="29"/>
    </row>
    <row r="77" spans="1:46" s="3" customFormat="1" ht="15.75" x14ac:dyDescent="0.25">
      <c r="A77" s="159" t="s">
        <v>322</v>
      </c>
      <c r="B77" s="177" t="s">
        <v>313</v>
      </c>
      <c r="C77" s="176" t="s">
        <v>129</v>
      </c>
      <c r="D77" s="162">
        <f>ROUND(IF('Данные индикатора'!D79=0,0.1,IF(LOG('Данные индикатора'!D79)&gt;D$86,10,IF(LOG('Данные индикатора'!D79)&lt;D$87,0,10-(D$86-LOG('Данные индикатора'!D79))/(D$86-D$87)*10))),1)</f>
        <v>0.5</v>
      </c>
      <c r="E77" s="162">
        <f>ROUND(IF('Данные индикатора'!E79=0,0.1,IF(LOG('Данные индикатора'!E79)&gt;E$86,10,IF(LOG('Данные индикатора'!E79)&lt;E$87,0,10-(E$86-LOG('Данные индикатора'!E79))/(E$86-E$87)*10))),1)</f>
        <v>0.1</v>
      </c>
      <c r="F77" s="162">
        <f t="shared" si="23"/>
        <v>0.3</v>
      </c>
      <c r="G77" s="162">
        <f>ROUND(IF('Данные индикатора'!H79="No data",0.1,IF('Данные индикатора'!H79=0,0,IF(LOG('Данные индикатора'!H79)&gt;G$86,10,IF(LOG('Данные индикатора'!H79)&lt;G$87,0,10-(G$86-LOG('Данные индикатора'!H79))/(G$86-G$87)*10)))),1)</f>
        <v>7.3</v>
      </c>
      <c r="H77" s="162">
        <f>ROUND(IF('Данные индикатора'!F79=0,0,IF(LOG('Данные индикатора'!F79)&gt;H$86,10,IF(LOG('Данные индикатора'!F79)&lt;H$87,0,10-(H$86-LOG('Данные индикатора'!F79))/(H$86-H$87)*10))),1)</f>
        <v>0</v>
      </c>
      <c r="I77" s="162">
        <f>ROUND(IF('Данные индикатора'!G79=0,0,IF(LOG('Данные индикатора'!G79)&gt;I$86,10,IF(LOG('Данные индикатора'!G79)&lt;I$87,0,10-(I$86-LOG('Данные индикатора'!G79))/(I$86-I$87)*10))),1)</f>
        <v>0</v>
      </c>
      <c r="J77" s="162">
        <f t="shared" si="24"/>
        <v>0</v>
      </c>
      <c r="K77" s="162">
        <f>IF('Данные индикатора'!J79="нет данных","x",ROUND(IF('Данные индикатора'!J79=0,0,IF(LOG('Данные индикатора'!J79)&gt;K$86,10,IF(LOG('Данные индикатора'!J79)&lt;K$87,0,10-(K$86-LOG('Данные индикатора'!J79))/(K$86-K$87)*10))),1))</f>
        <v>0</v>
      </c>
      <c r="L77" s="163">
        <f>'Данные индикатора'!D79/'Данные индикатора'!$BL79</f>
        <v>8.0886130088600219E-6</v>
      </c>
      <c r="M77" s="163">
        <f>'Данные индикатора'!E79/'Данные индикатора'!$BL79</f>
        <v>0</v>
      </c>
      <c r="N77" s="163">
        <f>IF(G77=0.1,0,'Данные индикатора'!H79/'Данные индикатора'!$BL79)</f>
        <v>2.1238386728978172E-3</v>
      </c>
      <c r="O77" s="163">
        <f>'Данные индикатора'!F79/'Данные индикатора'!$BL79</f>
        <v>0</v>
      </c>
      <c r="P77" s="163">
        <f>'Данные индикатора'!G79/'Данные индикатора'!$BL79</f>
        <v>0</v>
      </c>
      <c r="Q77" s="163">
        <f>IF('Данные индикатора'!J79="нет данных","x",'Данные индикатора'!J79/'Данные индикатора'!$BL79)</f>
        <v>0</v>
      </c>
      <c r="R77" s="162">
        <f t="shared" si="25"/>
        <v>0</v>
      </c>
      <c r="S77" s="162">
        <f t="shared" si="26"/>
        <v>0</v>
      </c>
      <c r="T77" s="162">
        <f t="shared" si="27"/>
        <v>0</v>
      </c>
      <c r="U77" s="162">
        <f t="shared" si="28"/>
        <v>1.4</v>
      </c>
      <c r="V77" s="162">
        <f t="shared" si="29"/>
        <v>0</v>
      </c>
      <c r="W77" s="162">
        <f t="shared" si="30"/>
        <v>0</v>
      </c>
      <c r="X77" s="162">
        <f t="shared" si="31"/>
        <v>0</v>
      </c>
      <c r="Y77" s="162">
        <f>IF('Данные индикатора'!J79="нет данных","x",ROUND(IF(Q77&gt;Y$86,10,IF(Q77&lt;Y$87,0,10-(Y$86-Q77)/(Y$86-Y$87)*10)),1))</f>
        <v>0</v>
      </c>
      <c r="Z77" s="162">
        <f t="shared" si="32"/>
        <v>0.3</v>
      </c>
      <c r="AA77" s="162">
        <f t="shared" si="33"/>
        <v>0.1</v>
      </c>
      <c r="AB77" s="162">
        <f t="shared" si="34"/>
        <v>0</v>
      </c>
      <c r="AC77" s="162">
        <f t="shared" si="35"/>
        <v>0</v>
      </c>
      <c r="AD77" s="162">
        <f t="shared" si="36"/>
        <v>0</v>
      </c>
      <c r="AE77" s="162">
        <f t="shared" si="37"/>
        <v>0</v>
      </c>
      <c r="AF77" s="164">
        <f t="shared" si="38"/>
        <v>0.2</v>
      </c>
      <c r="AG77" s="164">
        <f t="shared" si="39"/>
        <v>5</v>
      </c>
      <c r="AH77" s="164">
        <f t="shared" si="40"/>
        <v>0</v>
      </c>
      <c r="AI77" s="162">
        <f>IF('Данные индикатора'!I79="нет данных","x",IF('Данные индикатора'!BJ79&lt;1000,"x",ROUND((IF('Данные индикатора'!I79&gt;AI$86,10,IF('Данные индикатора'!I79&lt;AI$87,0,10-(AI$86-'Данные индикатора'!I79)/(AI$86-AI$87)*10))),1)))</f>
        <v>4</v>
      </c>
      <c r="AJ77" s="164">
        <f t="shared" si="41"/>
        <v>2</v>
      </c>
      <c r="AK77" s="165">
        <f t="shared" si="42"/>
        <v>2</v>
      </c>
      <c r="AL77" s="162">
        <f>ROUND(IF('Данные индикатора'!N79=0,0,IF('Данные индикатора'!N79&gt;AL$86,10,IF('Данные индикатора'!N79&lt;AL$87,0,10-(AL$86-'Данные индикатора'!N79)/(AL$86-AL$87)*10))),1)</f>
        <v>3.8</v>
      </c>
      <c r="AM77" s="162">
        <f>ROUND(IF('Данные индикатора'!O79=0,0,IF(LOG('Данные индикатора'!O79)&gt;LOG(AM$86),10,IF(LOG('Данные индикатора'!O79)&lt;LOG(AM$87),0,10-(LOG(AM$86)-LOG('Данные индикатора'!O79))/(LOG(AM$86)-LOG(AM$87))*10))),1)</f>
        <v>3.5</v>
      </c>
      <c r="AN77" s="164">
        <f t="shared" si="43"/>
        <v>3.7</v>
      </c>
      <c r="AO77" s="162">
        <f>'Данные индикатора'!K79</f>
        <v>7</v>
      </c>
      <c r="AP77" s="162">
        <f>'Данные индикатора'!L79</f>
        <v>0</v>
      </c>
      <c r="AQ77" s="164">
        <f t="shared" si="44"/>
        <v>4.4000000000000004</v>
      </c>
      <c r="AR77" s="165">
        <f t="shared" si="45"/>
        <v>4.4000000000000004</v>
      </c>
      <c r="AS77" s="14"/>
      <c r="AT77" s="29"/>
    </row>
    <row r="78" spans="1:46" s="3" customFormat="1" ht="15.75" x14ac:dyDescent="0.25">
      <c r="A78" s="159" t="s">
        <v>322</v>
      </c>
      <c r="B78" s="177" t="s">
        <v>314</v>
      </c>
      <c r="C78" s="176" t="s">
        <v>121</v>
      </c>
      <c r="D78" s="162">
        <f>ROUND(IF('Данные индикатора'!D80=0,0.1,IF(LOG('Данные индикатора'!D80)&gt;D$86,10,IF(LOG('Данные индикатора'!D80)&lt;D$87,0,10-(D$86-LOG('Данные индикатора'!D80))/(D$86-D$87)*10))),1)</f>
        <v>9</v>
      </c>
      <c r="E78" s="162">
        <f>ROUND(IF('Данные индикатора'!E80=0,0.1,IF(LOG('Данные индикатора'!E80)&gt;E$86,10,IF(LOG('Данные индикатора'!E80)&lt;E$87,0,10-(E$86-LOG('Данные индикатора'!E80))/(E$86-E$87)*10))),1)</f>
        <v>10</v>
      </c>
      <c r="F78" s="162">
        <f t="shared" si="23"/>
        <v>9.6</v>
      </c>
      <c r="G78" s="162">
        <f>ROUND(IF('Данные индикатора'!H80="No data",0.1,IF('Данные индикатора'!H80=0,0,IF(LOG('Данные индикатора'!H80)&gt;G$86,10,IF(LOG('Данные индикатора'!H80)&lt;G$87,0,10-(G$86-LOG('Данные индикатора'!H80))/(G$86-G$87)*10)))),1)</f>
        <v>9.3000000000000007</v>
      </c>
      <c r="H78" s="162">
        <f>ROUND(IF('Данные индикатора'!F80=0,0,IF(LOG('Данные индикатора'!F80)&gt;H$86,10,IF(LOG('Данные индикатора'!F80)&lt;H$87,0,10-(H$86-LOG('Данные индикатора'!F80))/(H$86-H$87)*10))),1)</f>
        <v>0</v>
      </c>
      <c r="I78" s="162">
        <f>ROUND(IF('Данные индикатора'!G80=0,0,IF(LOG('Данные индикатора'!G80)&gt;I$86,10,IF(LOG('Данные индикатора'!G80)&lt;I$87,0,10-(I$86-LOG('Данные индикатора'!G80))/(I$86-I$87)*10))),1)</f>
        <v>0</v>
      </c>
      <c r="J78" s="162">
        <f t="shared" si="24"/>
        <v>0</v>
      </c>
      <c r="K78" s="162">
        <f>IF('Данные индикатора'!J80="нет данных","x",ROUND(IF('Данные индикатора'!J80=0,0,IF(LOG('Данные индикатора'!J80)&gt;K$86,10,IF(LOG('Данные индикатора'!J80)&lt;K$87,0,10-(K$86-LOG('Данные индикатора'!J80))/(K$86-K$87)*10))),1))</f>
        <v>0</v>
      </c>
      <c r="L78" s="163">
        <f>'Данные индикатора'!D80/'Данные индикатора'!$BL80</f>
        <v>2.1190001867539368E-3</v>
      </c>
      <c r="M78" s="163">
        <f>'Данные индикатора'!E80/'Данные индикатора'!$BL80</f>
        <v>1.9789077715461566E-3</v>
      </c>
      <c r="N78" s="163">
        <f>IF(G78=0.1,0,'Данные индикатора'!H80/'Данные индикатора'!$BL80)</f>
        <v>7.6284825977031828E-3</v>
      </c>
      <c r="O78" s="163">
        <f>'Данные индикатора'!F80/'Данные индикатора'!$BL80</f>
        <v>0</v>
      </c>
      <c r="P78" s="163">
        <f>'Данные индикатора'!G80/'Данные индикатора'!$BL80</f>
        <v>0</v>
      </c>
      <c r="Q78" s="163">
        <f>IF('Данные индикатора'!J80="нет данных","x",'Данные индикатора'!J80/'Данные индикатора'!$BL80)</f>
        <v>0</v>
      </c>
      <c r="R78" s="162">
        <f t="shared" si="25"/>
        <v>10</v>
      </c>
      <c r="S78" s="162">
        <f t="shared" si="26"/>
        <v>10</v>
      </c>
      <c r="T78" s="162">
        <f t="shared" si="27"/>
        <v>10</v>
      </c>
      <c r="U78" s="162">
        <f t="shared" si="28"/>
        <v>5.0999999999999996</v>
      </c>
      <c r="V78" s="162">
        <f t="shared" si="29"/>
        <v>0</v>
      </c>
      <c r="W78" s="162">
        <f t="shared" si="30"/>
        <v>0</v>
      </c>
      <c r="X78" s="162">
        <f t="shared" si="31"/>
        <v>0</v>
      </c>
      <c r="Y78" s="162">
        <f>IF('Данные индикатора'!J80="нет данных","x",ROUND(IF(Q78&gt;Y$86,10,IF(Q78&lt;Y$87,0,10-(Y$86-Q78)/(Y$86-Y$87)*10)),1))</f>
        <v>0</v>
      </c>
      <c r="Z78" s="162">
        <f t="shared" si="32"/>
        <v>9.5</v>
      </c>
      <c r="AA78" s="162">
        <f t="shared" si="33"/>
        <v>10</v>
      </c>
      <c r="AB78" s="162">
        <f t="shared" si="34"/>
        <v>0</v>
      </c>
      <c r="AC78" s="162">
        <f t="shared" si="35"/>
        <v>0</v>
      </c>
      <c r="AD78" s="162">
        <f t="shared" si="36"/>
        <v>0</v>
      </c>
      <c r="AE78" s="162">
        <f t="shared" si="37"/>
        <v>0</v>
      </c>
      <c r="AF78" s="164">
        <f t="shared" si="38"/>
        <v>9.8000000000000007</v>
      </c>
      <c r="AG78" s="164">
        <f t="shared" si="39"/>
        <v>7.8</v>
      </c>
      <c r="AH78" s="164">
        <f t="shared" si="40"/>
        <v>0</v>
      </c>
      <c r="AI78" s="162">
        <f>IF('Данные индикатора'!I80="нет данных","x",IF('Данные индикатора'!BJ80&lt;1000,"x",ROUND((IF('Данные индикатора'!I80&gt;AI$86,10,IF('Данные индикатора'!I80&lt;AI$87,0,10-(AI$86-'Данные индикатора'!I80)/(AI$86-AI$87)*10))),1)))</f>
        <v>5</v>
      </c>
      <c r="AJ78" s="164">
        <f t="shared" si="41"/>
        <v>2.5</v>
      </c>
      <c r="AK78" s="165">
        <f t="shared" si="42"/>
        <v>6.6</v>
      </c>
      <c r="AL78" s="162">
        <f>ROUND(IF('Данные индикатора'!N80=0,0,IF('Данные индикатора'!N80&gt;AL$86,10,IF('Данные индикатора'!N80&lt;AL$87,0,10-(AL$86-'Данные индикатора'!N80)/(AL$86-AL$87)*10))),1)</f>
        <v>3.8</v>
      </c>
      <c r="AM78" s="162">
        <f>ROUND(IF('Данные индикатора'!O80=0,0,IF(LOG('Данные индикатора'!O80)&gt;LOG(AM$86),10,IF(LOG('Данные индикатора'!O80)&lt;LOG(AM$87),0,10-(LOG(AM$86)-LOG('Данные индикатора'!O80))/(LOG(AM$86)-LOG(AM$87))*10))),1)</f>
        <v>3.5</v>
      </c>
      <c r="AN78" s="164">
        <f t="shared" si="43"/>
        <v>3.7</v>
      </c>
      <c r="AO78" s="162">
        <f>'Данные индикатора'!K80</f>
        <v>7</v>
      </c>
      <c r="AP78" s="162">
        <f>'Данные индикатора'!L80</f>
        <v>0</v>
      </c>
      <c r="AQ78" s="164">
        <f t="shared" si="44"/>
        <v>4.4000000000000004</v>
      </c>
      <c r="AR78" s="165">
        <f t="shared" si="45"/>
        <v>4.4000000000000004</v>
      </c>
      <c r="AS78" s="14"/>
      <c r="AT78" s="29"/>
    </row>
    <row r="79" spans="1:46" s="3" customFormat="1" ht="15.75" x14ac:dyDescent="0.25">
      <c r="A79" s="159" t="s">
        <v>322</v>
      </c>
      <c r="B79" s="177" t="s">
        <v>315</v>
      </c>
      <c r="C79" s="176" t="s">
        <v>122</v>
      </c>
      <c r="D79" s="162">
        <f>ROUND(IF('Данные индикатора'!D81=0,0.1,IF(LOG('Данные индикатора'!D81)&gt;D$86,10,IF(LOG('Данные индикатора'!D81)&lt;D$87,0,10-(D$86-LOG('Данные индикатора'!D81))/(D$86-D$87)*10))),1)</f>
        <v>8.1</v>
      </c>
      <c r="E79" s="162">
        <f>ROUND(IF('Данные индикатора'!E81=0,0.1,IF(LOG('Данные индикатора'!E81)&gt;E$86,10,IF(LOG('Данные индикатора'!E81)&lt;E$87,0,10-(E$86-LOG('Данные индикатора'!E81))/(E$86-E$87)*10))),1)</f>
        <v>0.1</v>
      </c>
      <c r="F79" s="162">
        <f t="shared" si="23"/>
        <v>5.4</v>
      </c>
      <c r="G79" s="162">
        <f>ROUND(IF('Данные индикатора'!H81="No data",0.1,IF('Данные индикатора'!H81=0,0,IF(LOG('Данные индикатора'!H81)&gt;G$86,10,IF(LOG('Данные индикатора'!H81)&lt;G$87,0,10-(G$86-LOG('Данные индикатора'!H81))/(G$86-G$87)*10)))),1)</f>
        <v>8.1</v>
      </c>
      <c r="H79" s="162">
        <f>ROUND(IF('Данные индикатора'!F81=0,0,IF(LOG('Данные индикатора'!F81)&gt;H$86,10,IF(LOG('Данные индикатора'!F81)&lt;H$87,0,10-(H$86-LOG('Данные индикатора'!F81))/(H$86-H$87)*10))),1)</f>
        <v>1.8</v>
      </c>
      <c r="I79" s="162">
        <f>ROUND(IF('Данные индикатора'!G81=0,0,IF(LOG('Данные индикатора'!G81)&gt;I$86,10,IF(LOG('Данные индикатора'!G81)&lt;I$87,0,10-(I$86-LOG('Данные индикатора'!G81))/(I$86-I$87)*10))),1)</f>
        <v>0</v>
      </c>
      <c r="J79" s="162">
        <f t="shared" si="24"/>
        <v>0.9</v>
      </c>
      <c r="K79" s="162">
        <f>IF('Данные индикатора'!J81="нет данных","x",ROUND(IF('Данные индикатора'!J81=0,0,IF(LOG('Данные индикатора'!J81)&gt;K$86,10,IF(LOG('Данные индикатора'!J81)&lt;K$87,0,10-(K$86-LOG('Данные индикатора'!J81))/(K$86-K$87)*10))),1))</f>
        <v>0</v>
      </c>
      <c r="L79" s="163">
        <f>'Данные индикатора'!D81/'Данные индикатора'!$BL81</f>
        <v>1.975435159492315E-3</v>
      </c>
      <c r="M79" s="163">
        <f>'Данные индикатора'!E81/'Данные индикатора'!$BL81</f>
        <v>0</v>
      </c>
      <c r="N79" s="163">
        <f>IF(G79=0.1,0,'Данные индикатора'!H81/'Данные индикатора'!$BL81)</f>
        <v>4.9916516442154828E-3</v>
      </c>
      <c r="O79" s="163">
        <f>'Данные индикатора'!F81/'Данные индикатора'!$BL81</f>
        <v>5.8553098465870769E-6</v>
      </c>
      <c r="P79" s="163">
        <f>'Данные индикатора'!G81/'Данные индикатора'!$BL81</f>
        <v>0</v>
      </c>
      <c r="Q79" s="163">
        <f>IF('Данные индикатора'!J81="нет данных","x",'Данные индикатора'!J81/'Данные индикатора'!$BL81)</f>
        <v>0</v>
      </c>
      <c r="R79" s="162">
        <f t="shared" si="25"/>
        <v>9.9</v>
      </c>
      <c r="S79" s="162">
        <f t="shared" si="26"/>
        <v>0</v>
      </c>
      <c r="T79" s="162">
        <f t="shared" si="27"/>
        <v>7.4</v>
      </c>
      <c r="U79" s="162">
        <f t="shared" si="28"/>
        <v>3.3</v>
      </c>
      <c r="V79" s="162">
        <f t="shared" si="29"/>
        <v>0</v>
      </c>
      <c r="W79" s="162">
        <f t="shared" si="30"/>
        <v>0</v>
      </c>
      <c r="X79" s="162">
        <f t="shared" si="31"/>
        <v>0</v>
      </c>
      <c r="Y79" s="162">
        <f>IF('Данные индикатора'!J81="нет данных","x",ROUND(IF(Q79&gt;Y$86,10,IF(Q79&lt;Y$87,0,10-(Y$86-Q79)/(Y$86-Y$87)*10)),1))</f>
        <v>0</v>
      </c>
      <c r="Z79" s="162">
        <f t="shared" si="32"/>
        <v>9</v>
      </c>
      <c r="AA79" s="162">
        <f t="shared" si="33"/>
        <v>0.1</v>
      </c>
      <c r="AB79" s="162">
        <f t="shared" si="34"/>
        <v>0.9</v>
      </c>
      <c r="AC79" s="162">
        <f t="shared" si="35"/>
        <v>0</v>
      </c>
      <c r="AD79" s="162">
        <f t="shared" si="36"/>
        <v>0.5</v>
      </c>
      <c r="AE79" s="162">
        <f t="shared" si="37"/>
        <v>0</v>
      </c>
      <c r="AF79" s="164">
        <f t="shared" si="38"/>
        <v>6.5</v>
      </c>
      <c r="AG79" s="164">
        <f t="shared" si="39"/>
        <v>6.3</v>
      </c>
      <c r="AH79" s="164">
        <f t="shared" si="40"/>
        <v>0.5</v>
      </c>
      <c r="AI79" s="162">
        <f>IF('Данные индикатора'!I81="нет данных","x",IF('Данные индикатора'!BJ81&lt;1000,"x",ROUND((IF('Данные индикатора'!I81&gt;AI$86,10,IF('Данные индикатора'!I81&lt;AI$87,0,10-(AI$86-'Данные индикатора'!I81)/(AI$86-AI$87)*10))),1)))</f>
        <v>5</v>
      </c>
      <c r="AJ79" s="164">
        <f t="shared" si="41"/>
        <v>2.5</v>
      </c>
      <c r="AK79" s="165">
        <f t="shared" si="42"/>
        <v>4.4000000000000004</v>
      </c>
      <c r="AL79" s="162">
        <f>ROUND(IF('Данные индикатора'!N81=0,0,IF('Данные индикатора'!N81&gt;AL$86,10,IF('Данные индикатора'!N81&lt;AL$87,0,10-(AL$86-'Данные индикатора'!N81)/(AL$86-AL$87)*10))),1)</f>
        <v>3.8</v>
      </c>
      <c r="AM79" s="162">
        <f>ROUND(IF('Данные индикатора'!O81=0,0,IF(LOG('Данные индикатора'!O81)&gt;LOG(AM$86),10,IF(LOG('Данные индикатора'!O81)&lt;LOG(AM$87),0,10-(LOG(AM$86)-LOG('Данные индикатора'!O81))/(LOG(AM$86)-LOG(AM$87))*10))),1)</f>
        <v>3.5</v>
      </c>
      <c r="AN79" s="164">
        <f t="shared" si="43"/>
        <v>3.7</v>
      </c>
      <c r="AO79" s="162">
        <f>'Данные индикатора'!K81</f>
        <v>7</v>
      </c>
      <c r="AP79" s="162">
        <f>'Данные индикатора'!L81</f>
        <v>0</v>
      </c>
      <c r="AQ79" s="164">
        <f t="shared" si="44"/>
        <v>4.4000000000000004</v>
      </c>
      <c r="AR79" s="165">
        <f t="shared" si="45"/>
        <v>4.4000000000000004</v>
      </c>
      <c r="AS79" s="14"/>
      <c r="AT79" s="29"/>
    </row>
    <row r="80" spans="1:46" s="3" customFormat="1" ht="15.75" x14ac:dyDescent="0.25">
      <c r="A80" s="159" t="s">
        <v>322</v>
      </c>
      <c r="B80" s="177" t="s">
        <v>316</v>
      </c>
      <c r="C80" s="176" t="s">
        <v>120</v>
      </c>
      <c r="D80" s="162">
        <f>ROUND(IF('Данные индикатора'!D82=0,0.1,IF(LOG('Данные индикатора'!D82)&gt;D$86,10,IF(LOG('Данные индикатора'!D82)&lt;D$87,0,10-(D$86-LOG('Данные индикатора'!D82))/(D$86-D$87)*10))),1)</f>
        <v>0.1</v>
      </c>
      <c r="E80" s="162">
        <f>ROUND(IF('Данные индикатора'!E82=0,0.1,IF(LOG('Данные индикатора'!E82)&gt;E$86,10,IF(LOG('Данные индикатора'!E82)&lt;E$87,0,10-(E$86-LOG('Данные индикатора'!E82))/(E$86-E$87)*10))),1)</f>
        <v>0.1</v>
      </c>
      <c r="F80" s="162">
        <f t="shared" ref="F80:F85" si="46">ROUND((10-GEOMEAN(((10-D80)/10*9+1),((10-E80)/10*9+1)))/9*10,1)</f>
        <v>0.1</v>
      </c>
      <c r="G80" s="162">
        <f>ROUND(IF('Данные индикатора'!H82="No data",0.1,IF('Данные индикатора'!H82=0,0,IF(LOG('Данные индикатора'!H82)&gt;G$86,10,IF(LOG('Данные индикатора'!H82)&lt;G$87,0,10-(G$86-LOG('Данные индикатора'!H82))/(G$86-G$87)*10)))),1)</f>
        <v>9.5</v>
      </c>
      <c r="H80" s="162">
        <f>ROUND(IF('Данные индикатора'!F82=0,0,IF(LOG('Данные индикатора'!F82)&gt;H$86,10,IF(LOG('Данные индикатора'!F82)&lt;H$87,0,10-(H$86-LOG('Данные индикатора'!F82))/(H$86-H$87)*10))),1)</f>
        <v>0</v>
      </c>
      <c r="I80" s="162">
        <f>ROUND(IF('Данные индикатора'!G82=0,0,IF(LOG('Данные индикатора'!G82)&gt;I$86,10,IF(LOG('Данные индикатора'!G82)&lt;I$87,0,10-(I$86-LOG('Данные индикатора'!G82))/(I$86-I$87)*10))),1)</f>
        <v>0</v>
      </c>
      <c r="J80" s="162">
        <f t="shared" ref="J80:J85" si="47">ROUND((10-GEOMEAN(((10-H80)/10*9+1),((10-I80)/10*9+1)))/9*10,1)</f>
        <v>0</v>
      </c>
      <c r="K80" s="162">
        <f>IF('Данные индикатора'!J82="нет данных","x",ROUND(IF('Данные индикатора'!J82=0,0,IF(LOG('Данные индикатора'!J82)&gt;K$86,10,IF(LOG('Данные индикатора'!J82)&lt;K$87,0,10-(K$86-LOG('Данные индикатора'!J82))/(K$86-K$87)*10))),1))</f>
        <v>8.4</v>
      </c>
      <c r="L80" s="163">
        <f>'Данные индикатора'!D82/'Данные индикатора'!$BL82</f>
        <v>0</v>
      </c>
      <c r="M80" s="163">
        <f>'Данные индикатора'!E82/'Данные индикатора'!$BL82</f>
        <v>0</v>
      </c>
      <c r="N80" s="163">
        <f>IF(G80=0.1,0,'Данные индикатора'!H82/'Данные индикатора'!$BL82)</f>
        <v>1.3598984174522846E-2</v>
      </c>
      <c r="O80" s="163">
        <f>'Данные индикатора'!F82/'Данные индикатора'!$BL82</f>
        <v>0</v>
      </c>
      <c r="P80" s="163">
        <f>'Данные индикатора'!G82/'Данные индикатора'!$BL82</f>
        <v>0</v>
      </c>
      <c r="Q80" s="163">
        <f>IF('Данные индикатора'!J82="нет данных","x",'Данные индикатора'!J82/'Данные индикатора'!$BL82)</f>
        <v>9.4868296379033087E-3</v>
      </c>
      <c r="R80" s="162">
        <f t="shared" ref="R80:R85" si="48">ROUND(IF(L80&gt;R$86,10,IF(L80&lt;R$87,0,10-(R$86-L80)/(R$86-R$87)*10)),1)</f>
        <v>0</v>
      </c>
      <c r="S80" s="162">
        <f t="shared" ref="S80:S85" si="49">ROUND(IF(M80&gt;S$86,10,IF(M80&lt;S$87,0,10-(S$86-M80)/(S$86-S$87)*10)),1)</f>
        <v>0</v>
      </c>
      <c r="T80" s="162">
        <f t="shared" ref="T80:T85" si="50">ROUND(((10-GEOMEAN(((10-R80)/10*9+1),((10-S80)/10*9+1)))/9*10),1)</f>
        <v>0</v>
      </c>
      <c r="U80" s="162">
        <f t="shared" ref="U80:U85" si="51">ROUND(IF(N80=0,0.1,IF(N80&gt;U$86,10,IF(N80&lt;U$87,0,10-(U$86-N80)/(U$86-U$87)*10))),1)</f>
        <v>9.1</v>
      </c>
      <c r="V80" s="162">
        <f t="shared" ref="V80:V85" si="52">ROUND(IF(O80&gt;V$86,10,IF(O80&lt;V$87,0,10-(V$86-O80)/(V$86-V$87)*10)),1)</f>
        <v>0</v>
      </c>
      <c r="W80" s="162">
        <f t="shared" ref="W80:W85" si="53">ROUND(IF(P80&gt;W$86,10,IF(P80&lt;W$87,0,10-(W$86-P80)/(W$86-W$87)*10)),1)</f>
        <v>0</v>
      </c>
      <c r="X80" s="162">
        <f t="shared" ref="X80:X85" si="54">ROUND(((10-GEOMEAN(((10-V80)/10*9+1),((10-W80)/10*9+1)))/9*10),1)</f>
        <v>0</v>
      </c>
      <c r="Y80" s="162">
        <f>IF('Данные индикатора'!J82="нет данных","x",ROUND(IF(Q80&gt;Y$86,10,IF(Q80&lt;Y$87,0,10-(Y$86-Q80)/(Y$86-Y$87)*10)),1))</f>
        <v>3.2</v>
      </c>
      <c r="Z80" s="162">
        <f t="shared" ref="Z80:Z85" si="55">ROUND(AVERAGE(D80,R80),1)</f>
        <v>0.1</v>
      </c>
      <c r="AA80" s="162">
        <f t="shared" ref="AA80:AA85" si="56">ROUND(AVERAGE(E80,S80),1)</f>
        <v>0.1</v>
      </c>
      <c r="AB80" s="162">
        <f t="shared" ref="AB80:AB85" si="57">ROUND(AVERAGE(V80,H80),1)</f>
        <v>0</v>
      </c>
      <c r="AC80" s="162">
        <f t="shared" ref="AC80:AC85" si="58">ROUND(AVERAGE(W80,I80),1)</f>
        <v>0</v>
      </c>
      <c r="AD80" s="162">
        <f t="shared" ref="AD80:AD85" si="59">ROUND((10-GEOMEAN(((10-AB80)/10*9+1),((10-AC80)/10*9+1)))/9*10,1)</f>
        <v>0</v>
      </c>
      <c r="AE80" s="162">
        <f t="shared" ref="AE80:AE85" si="60">IF(K80="x","x",ROUND((10-GEOMEAN(((10-K80)/10*9+1),((10-Y80)/10*9+1)))/9*10,1))</f>
        <v>6.5</v>
      </c>
      <c r="AF80" s="164">
        <f t="shared" ref="AF80:AF85" si="61">ROUND((10-GEOMEAN(((10-F80)/10*9+1),((10-T80)/10*9+1)))/9*10,1)</f>
        <v>0.1</v>
      </c>
      <c r="AG80" s="164">
        <f t="shared" ref="AG80:AG85" si="62">ROUND(IF(AND(U80="x",G80="x"),"x",(10-GEOMEAN(((10-G80)/10*9+1),((10-U80)/10*9+1)))/9*10),1)</f>
        <v>9.3000000000000007</v>
      </c>
      <c r="AH80" s="164">
        <f t="shared" ref="AH80:AH85" si="63">ROUND((10-GEOMEAN(((10-J80)/10*9+1),((10-X80)/10*9+1)))/9*10,1)</f>
        <v>0</v>
      </c>
      <c r="AI80" s="162">
        <f>IF('Данные индикатора'!I82="нет данных","x",IF('Данные индикатора'!BJ82&lt;1000,"x",ROUND((IF('Данные индикатора'!I82&gt;AI$86,10,IF('Данные индикатора'!I82&lt;AI$87,0,10-(AI$86-'Данные индикатора'!I82)/(AI$86-AI$87)*10))),1)))</f>
        <v>8</v>
      </c>
      <c r="AJ80" s="164">
        <f t="shared" ref="AJ80:AJ85" si="64">IF(AND(AE80="x",AI80="x"),"x",ROUND(AVERAGE(AE80,AI80),1))</f>
        <v>7.3</v>
      </c>
      <c r="AK80" s="165">
        <f t="shared" ref="AK80:AK84" si="65">IF(ROUND(IF(AJ80="x",(10-GEOMEAN(((10-AF80)/10*9+1),((10-AG80)/10*9+1),((10-AH80)/10*9+1)))/9*10,(10-GEOMEAN(((10-AF80)/10*9+1),((10-AJ80)/10*9+1),((10-AH80)/10*9+1),((10-AG80)/10*9+1)))/9*10),1)=0,0.1,ROUND(IF(AJ80="x",(10-GEOMEAN(((10-AF80)/10*9+1),((10-AG80)/10*9+1),((10-AH80)/10*9+1)))/9*10,(10-GEOMEAN(((10-AF80)/10*9+1),((10-AJ80)/10*9+1),((10-AH80)/10*9+1),((10-AG80)/10*9+1)))/9*10),1))</f>
        <v>5.7</v>
      </c>
      <c r="AL80" s="162">
        <f>ROUND(IF('Данные индикатора'!N82=0,0,IF('Данные индикатора'!N82&gt;AL$86,10,IF('Данные индикатора'!N82&lt;AL$87,0,10-(AL$86-'Данные индикатора'!N82)/(AL$86-AL$87)*10))),1)</f>
        <v>3.8</v>
      </c>
      <c r="AM80" s="162">
        <f>ROUND(IF('Данные индикатора'!O82=0,0,IF(LOG('Данные индикатора'!O82)&gt;LOG(AM$86),10,IF(LOG('Данные индикатора'!O82)&lt;LOG(AM$87),0,10-(LOG(AM$86)-LOG('Данные индикатора'!O82))/(LOG(AM$86)-LOG(AM$87))*10))),1)</f>
        <v>3.5</v>
      </c>
      <c r="AN80" s="164">
        <f t="shared" ref="AN80:AN85" si="66">ROUND((10-GEOMEAN(((10-AL80)/10*9+1),((10-AM80)/10*9+1)))/9*10,1)</f>
        <v>3.7</v>
      </c>
      <c r="AO80" s="162">
        <f>'Данные индикатора'!K82</f>
        <v>7</v>
      </c>
      <c r="AP80" s="162">
        <f>'Данные индикатора'!L82</f>
        <v>0</v>
      </c>
      <c r="AQ80" s="164">
        <f t="shared" ref="AQ80:AQ85" si="67">ROUND((10-GEOMEAN(((10-AO80)/10*9+1),((10-AP80)/10*9+1)))/9*10,1)</f>
        <v>4.4000000000000004</v>
      </c>
      <c r="AR80" s="165">
        <f t="shared" ref="AR80:AR85" si="68">IF(AQ80&gt;AN80,AQ80,ROUND((10-GEOMEAN(((10-AN80)/10*9+1),((10-AQ80)/10*9+1)))/9*10,1))</f>
        <v>4.4000000000000004</v>
      </c>
      <c r="AS80" s="14"/>
      <c r="AT80" s="29"/>
    </row>
    <row r="81" spans="1:46" s="3" customFormat="1" ht="15.75" x14ac:dyDescent="0.25">
      <c r="A81" s="159" t="s">
        <v>322</v>
      </c>
      <c r="B81" s="175" t="s">
        <v>317</v>
      </c>
      <c r="C81" s="176" t="s">
        <v>124</v>
      </c>
      <c r="D81" s="162">
        <f>ROUND(IF('Данные индикатора'!D83=0,0.1,IF(LOG('Данные индикатора'!D83)&gt;D$86,10,IF(LOG('Данные индикатора'!D83)&lt;D$87,0,10-(D$86-LOG('Данные индикатора'!D83))/(D$86-D$87)*10))),1)</f>
        <v>9.3000000000000007</v>
      </c>
      <c r="E81" s="162">
        <f>ROUND(IF('Данные индикатора'!E83=0,0.1,IF(LOG('Данные индикатора'!E83)&gt;E$86,10,IF(LOG('Данные индикатора'!E83)&lt;E$87,0,10-(E$86-LOG('Данные индикатора'!E83))/(E$86-E$87)*10))),1)</f>
        <v>0.1</v>
      </c>
      <c r="F81" s="162">
        <f t="shared" si="46"/>
        <v>6.6</v>
      </c>
      <c r="G81" s="162">
        <f>ROUND(IF('Данные индикатора'!H83="No data",0.1,IF('Данные индикатора'!H83=0,0,IF(LOG('Данные индикатора'!H83)&gt;G$86,10,IF(LOG('Данные индикатора'!H83)&lt;G$87,0,10-(G$86-LOG('Данные индикатора'!H83))/(G$86-G$87)*10)))),1)</f>
        <v>8.8000000000000007</v>
      </c>
      <c r="H81" s="162">
        <f>ROUND(IF('Данные индикатора'!F83=0,0,IF(LOG('Данные индикатора'!F83)&gt;H$86,10,IF(LOG('Данные индикатора'!F83)&lt;H$87,0,10-(H$86-LOG('Данные индикатора'!F83))/(H$86-H$87)*10))),1)</f>
        <v>0</v>
      </c>
      <c r="I81" s="162">
        <f>ROUND(IF('Данные индикатора'!G83=0,0,IF(LOG('Данные индикатора'!G83)&gt;I$86,10,IF(LOG('Данные индикатора'!G83)&lt;I$87,0,10-(I$86-LOG('Данные индикатора'!G83))/(I$86-I$87)*10))),1)</f>
        <v>0</v>
      </c>
      <c r="J81" s="162">
        <f t="shared" si="47"/>
        <v>0</v>
      </c>
      <c r="K81" s="162">
        <f>IF('Данные индикатора'!J83="нет данных","x",ROUND(IF('Данные индикатора'!J83=0,0,IF(LOG('Данные индикатора'!J83)&gt;K$86,10,IF(LOG('Данные индикатора'!J83)&lt;K$87,0,10-(K$86-LOG('Данные индикатора'!J83))/(K$86-K$87)*10))),1))</f>
        <v>0</v>
      </c>
      <c r="L81" s="163">
        <f>'Данные индикатора'!D83/'Данные индикатора'!$BL83</f>
        <v>2.1060119582650282E-3</v>
      </c>
      <c r="M81" s="163">
        <f>'Данные индикатора'!E83/'Данные индикатора'!$BL83</f>
        <v>0</v>
      </c>
      <c r="N81" s="163">
        <f>IF(G81=0.1,0,'Данные индикатора'!H83/'Данные индикатора'!$BL83)</f>
        <v>4.1291973807352006E-3</v>
      </c>
      <c r="O81" s="163">
        <f>'Данные индикатора'!F83/'Данные индикатора'!$BL83</f>
        <v>0</v>
      </c>
      <c r="P81" s="163">
        <f>'Данные индикатора'!G83/'Данные индикатора'!$BL83</f>
        <v>0</v>
      </c>
      <c r="Q81" s="163">
        <f>IF('Данные индикатора'!J83="нет данных","x",'Данные индикатора'!J83/'Данные индикатора'!$BL83)</f>
        <v>0</v>
      </c>
      <c r="R81" s="162">
        <f t="shared" si="48"/>
        <v>10</v>
      </c>
      <c r="S81" s="162">
        <f t="shared" si="49"/>
        <v>0</v>
      </c>
      <c r="T81" s="162">
        <f t="shared" si="50"/>
        <v>7.6</v>
      </c>
      <c r="U81" s="162">
        <f t="shared" si="51"/>
        <v>2.8</v>
      </c>
      <c r="V81" s="162">
        <f t="shared" si="52"/>
        <v>0</v>
      </c>
      <c r="W81" s="162">
        <f t="shared" si="53"/>
        <v>0</v>
      </c>
      <c r="X81" s="162">
        <f t="shared" si="54"/>
        <v>0</v>
      </c>
      <c r="Y81" s="162">
        <f>IF('Данные индикатора'!J83="нет данных","x",ROUND(IF(Q81&gt;Y$86,10,IF(Q81&lt;Y$87,0,10-(Y$86-Q81)/(Y$86-Y$87)*10)),1))</f>
        <v>0</v>
      </c>
      <c r="Z81" s="162">
        <f t="shared" si="55"/>
        <v>9.6999999999999993</v>
      </c>
      <c r="AA81" s="162">
        <f t="shared" si="56"/>
        <v>0.1</v>
      </c>
      <c r="AB81" s="162">
        <f t="shared" si="57"/>
        <v>0</v>
      </c>
      <c r="AC81" s="162">
        <f t="shared" si="58"/>
        <v>0</v>
      </c>
      <c r="AD81" s="162">
        <f t="shared" si="59"/>
        <v>0</v>
      </c>
      <c r="AE81" s="162">
        <f t="shared" si="60"/>
        <v>0</v>
      </c>
      <c r="AF81" s="164">
        <f t="shared" si="61"/>
        <v>7.1</v>
      </c>
      <c r="AG81" s="164">
        <f t="shared" si="62"/>
        <v>6.7</v>
      </c>
      <c r="AH81" s="164">
        <f t="shared" si="63"/>
        <v>0</v>
      </c>
      <c r="AI81" s="162">
        <f>IF('Данные индикатора'!I83="нет данных","x",IF('Данные индикатора'!BJ83&lt;1000,"x",ROUND((IF('Данные индикатора'!I83&gt;AI$86,10,IF('Данные индикатора'!I83&lt;AI$87,0,10-(AI$86-'Данные индикатора'!I83)/(AI$86-AI$87)*10))),1)))</f>
        <v>10</v>
      </c>
      <c r="AJ81" s="164">
        <f t="shared" si="64"/>
        <v>5</v>
      </c>
      <c r="AK81" s="165">
        <f t="shared" si="65"/>
        <v>5.2</v>
      </c>
      <c r="AL81" s="162">
        <f>ROUND(IF('Данные индикатора'!N83=0,0,IF('Данные индикатора'!N83&gt;AL$86,10,IF('Данные индикатора'!N83&lt;AL$87,0,10-(AL$86-'Данные индикатора'!N83)/(AL$86-AL$87)*10))),1)</f>
        <v>3.8</v>
      </c>
      <c r="AM81" s="162">
        <f>ROUND(IF('Данные индикатора'!O83=0,0,IF(LOG('Данные индикатора'!O83)&gt;LOG(AM$86),10,IF(LOG('Данные индикатора'!O83)&lt;LOG(AM$87),0,10-(LOG(AM$86)-LOG('Данные индикатора'!O83))/(LOG(AM$86)-LOG(AM$87))*10))),1)</f>
        <v>3.5</v>
      </c>
      <c r="AN81" s="164">
        <f t="shared" si="66"/>
        <v>3.7</v>
      </c>
      <c r="AO81" s="162">
        <f>'Данные индикатора'!K83</f>
        <v>7</v>
      </c>
      <c r="AP81" s="162">
        <f>'Данные индикатора'!L83</f>
        <v>0</v>
      </c>
      <c r="AQ81" s="164">
        <f t="shared" si="67"/>
        <v>4.4000000000000004</v>
      </c>
      <c r="AR81" s="165">
        <f t="shared" si="68"/>
        <v>4.4000000000000004</v>
      </c>
      <c r="AS81" s="14"/>
      <c r="AT81" s="29"/>
    </row>
    <row r="82" spans="1:46" s="3" customFormat="1" ht="15.75" x14ac:dyDescent="0.25">
      <c r="A82" s="159" t="s">
        <v>322</v>
      </c>
      <c r="B82" s="175" t="s">
        <v>318</v>
      </c>
      <c r="C82" s="176" t="s">
        <v>126</v>
      </c>
      <c r="D82" s="162">
        <f>ROUND(IF('Данные индикатора'!D84=0,0.1,IF(LOG('Данные индикатора'!D84)&gt;D$86,10,IF(LOG('Данные индикатора'!D84)&lt;D$87,0,10-(D$86-LOG('Данные индикатора'!D84))/(D$86-D$87)*10))),1)</f>
        <v>8.9</v>
      </c>
      <c r="E82" s="162">
        <f>ROUND(IF('Данные индикатора'!E84=0,0.1,IF(LOG('Данные индикатора'!E84)&gt;E$86,10,IF(LOG('Данные индикатора'!E84)&lt;E$87,0,10-(E$86-LOG('Данные индикатора'!E84))/(E$86-E$87)*10))),1)</f>
        <v>0.1</v>
      </c>
      <c r="F82" s="162">
        <f t="shared" si="46"/>
        <v>6.2</v>
      </c>
      <c r="G82" s="162">
        <f>ROUND(IF('Данные индикатора'!H84="No data",0.1,IF('Данные индикатора'!H84=0,0,IF(LOG('Данные индикатора'!H84)&gt;G$86,10,IF(LOG('Данные индикатора'!H84)&lt;G$87,0,10-(G$86-LOG('Данные индикатора'!H84))/(G$86-G$87)*10)))),1)</f>
        <v>8.6999999999999993</v>
      </c>
      <c r="H82" s="162">
        <f>ROUND(IF('Данные индикатора'!F84=0,0,IF(LOG('Данные индикатора'!F84)&gt;H$86,10,IF(LOG('Данные индикатора'!F84)&lt;H$87,0,10-(H$86-LOG('Данные индикатора'!F84))/(H$86-H$87)*10))),1)</f>
        <v>6.8</v>
      </c>
      <c r="I82" s="162">
        <f>ROUND(IF('Данные индикатора'!G84=0,0,IF(LOG('Данные индикатора'!G84)&gt;I$86,10,IF(LOG('Данные индикатора'!G84)&lt;I$87,0,10-(I$86-LOG('Данные индикатора'!G84))/(I$86-I$87)*10))),1)</f>
        <v>7.9</v>
      </c>
      <c r="J82" s="162">
        <f t="shared" si="47"/>
        <v>7.4</v>
      </c>
      <c r="K82" s="162">
        <f>IF('Данные индикатора'!J84="нет данных","x",ROUND(IF('Данные индикатора'!J84=0,0,IF(LOG('Данные индикатора'!J84)&gt;K$86,10,IF(LOG('Данные индикатора'!J84)&lt;K$87,0,10-(K$86-LOG('Данные индикатора'!J84))/(K$86-K$87)*10))),1))</f>
        <v>0</v>
      </c>
      <c r="L82" s="163">
        <f>'Данные индикатора'!D84/'Данные индикатора'!$BL84</f>
        <v>2.1376323370901049E-3</v>
      </c>
      <c r="M82" s="163">
        <f>'Данные индикатора'!E84/'Данные индикатора'!$BL84</f>
        <v>0</v>
      </c>
      <c r="N82" s="163">
        <f>IF(G82=0.1,0,'Данные индикатора'!H84/'Данные индикатора'!$BL84)</f>
        <v>5.0140600206376017E-3</v>
      </c>
      <c r="O82" s="163">
        <f>'Данные индикатора'!F84/'Данные индикатора'!$BL84</f>
        <v>1.0679251171331766E-3</v>
      </c>
      <c r="P82" s="163">
        <f>'Данные индикатора'!G84/'Данные индикатора'!$BL84</f>
        <v>6.3353755384371177E-4</v>
      </c>
      <c r="Q82" s="163">
        <f>IF('Данные индикатора'!J84="нет данных","x",'Данные индикатора'!J84/'Данные индикатора'!$BL84)</f>
        <v>0</v>
      </c>
      <c r="R82" s="162">
        <f t="shared" si="48"/>
        <v>10</v>
      </c>
      <c r="S82" s="162">
        <f t="shared" si="49"/>
        <v>0</v>
      </c>
      <c r="T82" s="162">
        <f t="shared" si="50"/>
        <v>7.6</v>
      </c>
      <c r="U82" s="162">
        <f t="shared" si="51"/>
        <v>3.3</v>
      </c>
      <c r="V82" s="162">
        <f t="shared" si="52"/>
        <v>3.6</v>
      </c>
      <c r="W82" s="162">
        <f t="shared" si="53"/>
        <v>10</v>
      </c>
      <c r="X82" s="162">
        <f t="shared" si="54"/>
        <v>8.1999999999999993</v>
      </c>
      <c r="Y82" s="162">
        <f>IF('Данные индикатора'!J84="нет данных","x",ROUND(IF(Q82&gt;Y$86,10,IF(Q82&lt;Y$87,0,10-(Y$86-Q82)/(Y$86-Y$87)*10)),1))</f>
        <v>0</v>
      </c>
      <c r="Z82" s="162">
        <f t="shared" si="55"/>
        <v>9.5</v>
      </c>
      <c r="AA82" s="162">
        <f t="shared" si="56"/>
        <v>0.1</v>
      </c>
      <c r="AB82" s="162">
        <f t="shared" si="57"/>
        <v>5.2</v>
      </c>
      <c r="AC82" s="162">
        <f t="shared" si="58"/>
        <v>9</v>
      </c>
      <c r="AD82" s="162">
        <f t="shared" si="59"/>
        <v>7.6</v>
      </c>
      <c r="AE82" s="162">
        <f t="shared" si="60"/>
        <v>0</v>
      </c>
      <c r="AF82" s="164">
        <f t="shared" si="61"/>
        <v>7</v>
      </c>
      <c r="AG82" s="164">
        <f t="shared" si="62"/>
        <v>6.8</v>
      </c>
      <c r="AH82" s="164">
        <f t="shared" si="63"/>
        <v>7.8</v>
      </c>
      <c r="AI82" s="162">
        <f>IF('Данные индикатора'!I84="нет данных","x",IF('Данные индикатора'!BJ84&lt;1000,"x",ROUND((IF('Данные индикатора'!I84&gt;AI$86,10,IF('Данные индикатора'!I84&lt;AI$87,0,10-(AI$86-'Данные индикатора'!I84)/(AI$86-AI$87)*10))),1)))</f>
        <v>10</v>
      </c>
      <c r="AJ82" s="164">
        <f t="shared" si="64"/>
        <v>5</v>
      </c>
      <c r="AK82" s="165">
        <f t="shared" si="65"/>
        <v>6.8</v>
      </c>
      <c r="AL82" s="162">
        <f>ROUND(IF('Данные индикатора'!N84=0,0,IF('Данные индикатора'!N84&gt;AL$86,10,IF('Данные индикатора'!N84&lt;AL$87,0,10-(AL$86-'Данные индикатора'!N84)/(AL$86-AL$87)*10))),1)</f>
        <v>3.8</v>
      </c>
      <c r="AM82" s="162">
        <f>ROUND(IF('Данные индикатора'!O84=0,0,IF(LOG('Данные индикатора'!O84)&gt;LOG(AM$86),10,IF(LOG('Данные индикатора'!O84)&lt;LOG(AM$87),0,10-(LOG(AM$86)-LOG('Данные индикатора'!O84))/(LOG(AM$86)-LOG(AM$87))*10))),1)</f>
        <v>3.5</v>
      </c>
      <c r="AN82" s="164">
        <f t="shared" si="66"/>
        <v>3.7</v>
      </c>
      <c r="AO82" s="162">
        <f>'Данные индикатора'!K84</f>
        <v>7</v>
      </c>
      <c r="AP82" s="162">
        <f>'Данные индикатора'!L84</f>
        <v>0</v>
      </c>
      <c r="AQ82" s="164">
        <f t="shared" si="67"/>
        <v>4.4000000000000004</v>
      </c>
      <c r="AR82" s="165">
        <f t="shared" si="68"/>
        <v>4.4000000000000004</v>
      </c>
      <c r="AS82" s="14"/>
      <c r="AT82" s="29"/>
    </row>
    <row r="83" spans="1:46" s="3" customFormat="1" ht="15.75" x14ac:dyDescent="0.25">
      <c r="A83" s="159" t="s">
        <v>322</v>
      </c>
      <c r="B83" s="175" t="s">
        <v>319</v>
      </c>
      <c r="C83" s="176" t="s">
        <v>125</v>
      </c>
      <c r="D83" s="162">
        <f>ROUND(IF('Данные индикатора'!D85=0,0.1,IF(LOG('Данные индикатора'!D85)&gt;D$86,10,IF(LOG('Данные индикатора'!D85)&lt;D$87,0,10-(D$86-LOG('Данные индикатора'!D85))/(D$86-D$87)*10))),1)</f>
        <v>7.4</v>
      </c>
      <c r="E83" s="162">
        <f>ROUND(IF('Данные индикатора'!E85=0,0.1,IF(LOG('Данные индикатора'!E85)&gt;E$86,10,IF(LOG('Данные индикатора'!E85)&lt;E$87,0,10-(E$86-LOG('Данные индикатора'!E85))/(E$86-E$87)*10))),1)</f>
        <v>0.1</v>
      </c>
      <c r="F83" s="162">
        <f t="shared" si="46"/>
        <v>4.7</v>
      </c>
      <c r="G83" s="162">
        <f>ROUND(IF('Данные индикатора'!H85="No data",0.1,IF('Данные индикатора'!H85=0,0,IF(LOG('Данные индикатора'!H85)&gt;G$86,10,IF(LOG('Данные индикатора'!H85)&lt;G$87,0,10-(G$86-LOG('Данные индикатора'!H85))/(G$86-G$87)*10)))),1)</f>
        <v>7.9</v>
      </c>
      <c r="H83" s="162">
        <f>ROUND(IF('Данные индикатора'!F85=0,0,IF(LOG('Данные индикатора'!F85)&gt;H$86,10,IF(LOG('Данные индикатора'!F85)&lt;H$87,0,10-(H$86-LOG('Данные индикатора'!F85))/(H$86-H$87)*10))),1)</f>
        <v>0</v>
      </c>
      <c r="I83" s="162">
        <f>ROUND(IF('Данные индикатора'!G85=0,0,IF(LOG('Данные индикатора'!G85)&gt;I$86,10,IF(LOG('Данные индикатора'!G85)&lt;I$87,0,10-(I$86-LOG('Данные индикатора'!G85))/(I$86-I$87)*10))),1)</f>
        <v>0</v>
      </c>
      <c r="J83" s="162">
        <f t="shared" si="47"/>
        <v>0</v>
      </c>
      <c r="K83" s="162">
        <f>IF('Данные индикатора'!J85="нет данных","x",ROUND(IF('Данные индикатора'!J85=0,0,IF(LOG('Данные индикатора'!J85)&gt;K$86,10,IF(LOG('Данные индикатора'!J85)&lt;K$87,0,10-(K$86-LOG('Данные индикатора'!J85))/(K$86-K$87)*10))),1))</f>
        <v>0</v>
      </c>
      <c r="L83" s="163">
        <f>'Данные индикатора'!D85/'Данные индикатора'!$BL85</f>
        <v>2.1001918294570217E-3</v>
      </c>
      <c r="M83" s="163">
        <f>'Данные индикатора'!E85/'Данные индикатора'!$BL85</f>
        <v>0</v>
      </c>
      <c r="N83" s="163">
        <f>IF(G83=0.1,0,'Данные индикатора'!H85/'Данные индикатора'!$BL85)</f>
        <v>7.1747093849558793E-3</v>
      </c>
      <c r="O83" s="163">
        <f>'Данные индикатора'!F85/'Данные индикатора'!$BL85</f>
        <v>0</v>
      </c>
      <c r="P83" s="163">
        <f>'Данные индикатора'!G85/'Данные индикатора'!$BL85</f>
        <v>0</v>
      </c>
      <c r="Q83" s="163">
        <f>IF('Данные индикатора'!J85="нет данных","x",'Данные индикатора'!J85/'Данные индикатора'!$BL85)</f>
        <v>0</v>
      </c>
      <c r="R83" s="162">
        <f t="shared" si="48"/>
        <v>10</v>
      </c>
      <c r="S83" s="162">
        <f t="shared" si="49"/>
        <v>0</v>
      </c>
      <c r="T83" s="162">
        <f t="shared" si="50"/>
        <v>7.6</v>
      </c>
      <c r="U83" s="162">
        <f t="shared" si="51"/>
        <v>4.8</v>
      </c>
      <c r="V83" s="162">
        <f t="shared" si="52"/>
        <v>0</v>
      </c>
      <c r="W83" s="162">
        <f t="shared" si="53"/>
        <v>0</v>
      </c>
      <c r="X83" s="162">
        <f t="shared" si="54"/>
        <v>0</v>
      </c>
      <c r="Y83" s="162">
        <f>IF('Данные индикатора'!J85="нет данных","x",ROUND(IF(Q83&gt;Y$86,10,IF(Q83&lt;Y$87,0,10-(Y$86-Q83)/(Y$86-Y$87)*10)),1))</f>
        <v>0</v>
      </c>
      <c r="Z83" s="162">
        <f t="shared" si="55"/>
        <v>8.6999999999999993</v>
      </c>
      <c r="AA83" s="162">
        <f t="shared" si="56"/>
        <v>0.1</v>
      </c>
      <c r="AB83" s="162">
        <f t="shared" si="57"/>
        <v>0</v>
      </c>
      <c r="AC83" s="162">
        <f t="shared" si="58"/>
        <v>0</v>
      </c>
      <c r="AD83" s="162">
        <f t="shared" si="59"/>
        <v>0</v>
      </c>
      <c r="AE83" s="162">
        <f t="shared" si="60"/>
        <v>0</v>
      </c>
      <c r="AF83" s="164">
        <f t="shared" si="61"/>
        <v>6.4</v>
      </c>
      <c r="AG83" s="164">
        <f t="shared" si="62"/>
        <v>6.6</v>
      </c>
      <c r="AH83" s="164">
        <f t="shared" si="63"/>
        <v>0</v>
      </c>
      <c r="AI83" s="162">
        <f>IF('Данные индикатора'!I85="нет данных","x",IF('Данные индикатора'!BJ85&lt;1000,"x",ROUND((IF('Данные индикатора'!I85&gt;AI$86,10,IF('Данные индикатора'!I85&lt;AI$87,0,10-(AI$86-'Данные индикатора'!I85)/(AI$86-AI$87)*10))),1)))</f>
        <v>10</v>
      </c>
      <c r="AJ83" s="164">
        <f t="shared" si="64"/>
        <v>5</v>
      </c>
      <c r="AK83" s="165">
        <f t="shared" si="65"/>
        <v>4.9000000000000004</v>
      </c>
      <c r="AL83" s="162">
        <f>ROUND(IF('Данные индикатора'!N85=0,0,IF('Данные индикатора'!N85&gt;AL$86,10,IF('Данные индикатора'!N85&lt;AL$87,0,10-(AL$86-'Данные индикатора'!N85)/(AL$86-AL$87)*10))),1)</f>
        <v>3.8</v>
      </c>
      <c r="AM83" s="162">
        <f>ROUND(IF('Данные индикатора'!O85=0,0,IF(LOG('Данные индикатора'!O85)&gt;LOG(AM$86),10,IF(LOG('Данные индикатора'!O85)&lt;LOG(AM$87),0,10-(LOG(AM$86)-LOG('Данные индикатора'!O85))/(LOG(AM$86)-LOG(AM$87))*10))),1)</f>
        <v>3.5</v>
      </c>
      <c r="AN83" s="164">
        <f t="shared" si="66"/>
        <v>3.7</v>
      </c>
      <c r="AO83" s="162">
        <f>'Данные индикатора'!K85</f>
        <v>7</v>
      </c>
      <c r="AP83" s="162">
        <f>'Данные индикатора'!L85</f>
        <v>0</v>
      </c>
      <c r="AQ83" s="164">
        <f t="shared" si="67"/>
        <v>4.4000000000000004</v>
      </c>
      <c r="AR83" s="165">
        <f t="shared" si="68"/>
        <v>4.4000000000000004</v>
      </c>
      <c r="AS83" s="14"/>
      <c r="AT83" s="29"/>
    </row>
    <row r="84" spans="1:46" s="3" customFormat="1" ht="15.75" x14ac:dyDescent="0.25">
      <c r="A84" s="159" t="s">
        <v>322</v>
      </c>
      <c r="B84" s="175" t="s">
        <v>320</v>
      </c>
      <c r="C84" s="176" t="s">
        <v>127</v>
      </c>
      <c r="D84" s="162">
        <f>ROUND(IF('Данные индикатора'!D86=0,0.1,IF(LOG('Данные индикатора'!D86)&gt;D$86,10,IF(LOG('Данные индикатора'!D86)&lt;D$87,0,10-(D$86-LOG('Данные индикатора'!D86))/(D$86-D$87)*10))),1)</f>
        <v>9.4</v>
      </c>
      <c r="E84" s="162">
        <f>ROUND(IF('Данные индикатора'!E86=0,0.1,IF(LOG('Данные индикатора'!E86)&gt;E$86,10,IF(LOG('Данные индикатора'!E86)&lt;E$87,0,10-(E$86-LOG('Данные индикатора'!E86))/(E$86-E$87)*10))),1)</f>
        <v>0.1</v>
      </c>
      <c r="F84" s="162">
        <f t="shared" si="46"/>
        <v>6.8</v>
      </c>
      <c r="G84" s="162">
        <f>ROUND(IF('Данные индикатора'!H86="No data",0.1,IF('Данные индикатора'!H86=0,0,IF(LOG('Данные индикатора'!H86)&gt;G$86,10,IF(LOG('Данные индикатора'!H86)&lt;G$87,0,10-(G$86-LOG('Данные индикатора'!H86))/(G$86-G$87)*10)))),1)</f>
        <v>8.8000000000000007</v>
      </c>
      <c r="H84" s="162">
        <f>ROUND(IF('Данные индикатора'!F86=0,0,IF(LOG('Данные индикатора'!F86)&gt;H$86,10,IF(LOG('Данные индикатора'!F86)&lt;H$87,0,10-(H$86-LOG('Данные индикатора'!F86))/(H$86-H$87)*10))),1)</f>
        <v>5.7</v>
      </c>
      <c r="I84" s="162">
        <f>ROUND(IF('Данные индикатора'!G86=0,0,IF(LOG('Данные индикатора'!G86)&gt;I$86,10,IF(LOG('Данные индикатора'!G86)&lt;I$87,0,10-(I$86-LOG('Данные индикатора'!G86))/(I$86-I$87)*10))),1)</f>
        <v>7</v>
      </c>
      <c r="J84" s="162">
        <f t="shared" si="47"/>
        <v>6.4</v>
      </c>
      <c r="K84" s="162">
        <f>IF('Данные индикатора'!J86="нет данных","x",ROUND(IF('Данные индикатора'!J86=0,0,IF(LOG('Данные индикатора'!J86)&gt;K$86,10,IF(LOG('Данные индикатора'!J86)&lt;K$87,0,10-(K$86-LOG('Данные индикатора'!J86))/(K$86-K$87)*10))),1))</f>
        <v>0</v>
      </c>
      <c r="L84" s="163">
        <f>'Данные индикатора'!D86/'Данные индикатора'!$BL86</f>
        <v>2.0786675787687276E-3</v>
      </c>
      <c r="M84" s="163">
        <f>'Данные индикатора'!E86/'Данные индикатора'!$BL86</f>
        <v>0</v>
      </c>
      <c r="N84" s="163">
        <f>IF(G84=0.1,0,'Данные индикатора'!H86/'Данные индикатора'!$BL86)</f>
        <v>3.9008249128814022E-3</v>
      </c>
      <c r="O84" s="163">
        <f>'Данные индикатора'!F86/'Данные индикатора'!$BL86</f>
        <v>2.2264583484503454E-4</v>
      </c>
      <c r="P84" s="163">
        <f>'Данные индикатора'!G86/'Данные индикатора'!$BL86</f>
        <v>1.9609467925288241E-4</v>
      </c>
      <c r="Q84" s="163">
        <f>IF('Данные индикатора'!J86="нет данных","x",'Данные индикатора'!J86/'Данные индикатора'!$BL86)</f>
        <v>0</v>
      </c>
      <c r="R84" s="162">
        <f t="shared" si="48"/>
        <v>10</v>
      </c>
      <c r="S84" s="162">
        <f t="shared" si="49"/>
        <v>0</v>
      </c>
      <c r="T84" s="162">
        <f t="shared" si="50"/>
        <v>7.6</v>
      </c>
      <c r="U84" s="162">
        <f t="shared" si="51"/>
        <v>2.6</v>
      </c>
      <c r="V84" s="162">
        <f t="shared" si="52"/>
        <v>0.7</v>
      </c>
      <c r="W84" s="162">
        <f t="shared" si="53"/>
        <v>3.9</v>
      </c>
      <c r="X84" s="162">
        <f t="shared" si="54"/>
        <v>2.4</v>
      </c>
      <c r="Y84" s="162">
        <f>IF('Данные индикатора'!J86="нет данных","x",ROUND(IF(Q84&gt;Y$86,10,IF(Q84&lt;Y$87,0,10-(Y$86-Q84)/(Y$86-Y$87)*10)),1))</f>
        <v>0</v>
      </c>
      <c r="Z84" s="162">
        <f t="shared" si="55"/>
        <v>9.6999999999999993</v>
      </c>
      <c r="AA84" s="162">
        <f t="shared" si="56"/>
        <v>0.1</v>
      </c>
      <c r="AB84" s="162">
        <f t="shared" si="57"/>
        <v>3.2</v>
      </c>
      <c r="AC84" s="162">
        <f t="shared" si="58"/>
        <v>5.5</v>
      </c>
      <c r="AD84" s="162">
        <f t="shared" si="59"/>
        <v>4.4000000000000004</v>
      </c>
      <c r="AE84" s="162">
        <f t="shared" si="60"/>
        <v>0</v>
      </c>
      <c r="AF84" s="164">
        <f t="shared" si="61"/>
        <v>7.2</v>
      </c>
      <c r="AG84" s="164">
        <f t="shared" si="62"/>
        <v>6.7</v>
      </c>
      <c r="AH84" s="164">
        <f t="shared" si="63"/>
        <v>4.7</v>
      </c>
      <c r="AI84" s="162">
        <f>IF('Данные индикатора'!I86="нет данных","x",IF('Данные индикатора'!BJ86&lt;1000,"x",ROUND((IF('Данные индикатора'!I86&gt;AI$86,10,IF('Данные индикатора'!I86&lt;AI$87,0,10-(AI$86-'Данные индикатора'!I86)/(AI$86-AI$87)*10))),1)))</f>
        <v>10</v>
      </c>
      <c r="AJ84" s="164">
        <f t="shared" si="64"/>
        <v>5</v>
      </c>
      <c r="AK84" s="165">
        <f t="shared" si="65"/>
        <v>6</v>
      </c>
      <c r="AL84" s="162">
        <f>ROUND(IF('Данные индикатора'!N86=0,0,IF('Данные индикатора'!N86&gt;AL$86,10,IF('Данные индикатора'!N86&lt;AL$87,0,10-(AL$86-'Данные индикатора'!N86)/(AL$86-AL$87)*10))),1)</f>
        <v>3.8</v>
      </c>
      <c r="AM84" s="162">
        <f>ROUND(IF('Данные индикатора'!O86=0,0,IF(LOG('Данные индикатора'!O86)&gt;LOG(AM$86),10,IF(LOG('Данные индикатора'!O86)&lt;LOG(AM$87),0,10-(LOG(AM$86)-LOG('Данные индикатора'!O86))/(LOG(AM$86)-LOG(AM$87))*10))),1)</f>
        <v>3.5</v>
      </c>
      <c r="AN84" s="164">
        <f t="shared" si="66"/>
        <v>3.7</v>
      </c>
      <c r="AO84" s="162">
        <f>'Данные индикатора'!K86</f>
        <v>7</v>
      </c>
      <c r="AP84" s="162">
        <f>'Данные индикатора'!L86</f>
        <v>0</v>
      </c>
      <c r="AQ84" s="164">
        <f t="shared" si="67"/>
        <v>4.4000000000000004</v>
      </c>
      <c r="AR84" s="165">
        <f t="shared" si="68"/>
        <v>4.4000000000000004</v>
      </c>
      <c r="AS84" s="14"/>
      <c r="AT84" s="29"/>
    </row>
    <row r="85" spans="1:46" s="3" customFormat="1" ht="15.75" x14ac:dyDescent="0.25">
      <c r="A85" s="178" t="s">
        <v>322</v>
      </c>
      <c r="B85" s="179" t="s">
        <v>321</v>
      </c>
      <c r="C85" s="180" t="s">
        <v>128</v>
      </c>
      <c r="D85" s="182">
        <f>ROUND(IF('Данные индикатора'!D87=0,0.1,IF(LOG('Данные индикатора'!D87)&gt;D$86,10,IF(LOG('Данные индикатора'!D87)&lt;D$87,0,10-(D$86-LOG('Данные индикатора'!D87))/(D$86-D$87)*10))),1)</f>
        <v>8.6</v>
      </c>
      <c r="E85" s="182">
        <f>ROUND(IF('Данные индикатора'!E87=0,0.1,IF(LOG('Данные индикатора'!E87)&gt;E$86,10,IF(LOG('Данные индикатора'!E87)&lt;E$87,0,10-(E$86-LOG('Данные индикатора'!E87))/(E$86-E$87)*10))),1)</f>
        <v>0.1</v>
      </c>
      <c r="F85" s="182">
        <f t="shared" si="46"/>
        <v>5.9</v>
      </c>
      <c r="G85" s="182">
        <f>ROUND(IF('Данные индикатора'!H87="No data",0.1,IF('Данные индикатора'!H87=0,0,IF(LOG('Данные индикатора'!H87)&gt;G$86,10,IF(LOG('Данные индикатора'!H87)&lt;G$87,0,10-(G$86-LOG('Данные индикатора'!H87))/(G$86-G$87)*10)))),1)</f>
        <v>0</v>
      </c>
      <c r="H85" s="182">
        <f>ROUND(IF('Данные индикатора'!F87=0,0,IF(LOG('Данные индикатора'!F87)&gt;H$86,10,IF(LOG('Данные индикатора'!F87)&lt;H$87,0,10-(H$86-LOG('Данные индикатора'!F87))/(H$86-H$87)*10))),1)</f>
        <v>0</v>
      </c>
      <c r="I85" s="182">
        <f>ROUND(IF('Данные индикатора'!G87=0,0,IF(LOG('Данные индикатора'!G87)&gt;I$86,10,IF(LOG('Данные индикатора'!G87)&lt;I$87,0,10-(I$86-LOG('Данные индикатора'!G87))/(I$86-I$87)*10))),1)</f>
        <v>0</v>
      </c>
      <c r="J85" s="182">
        <f t="shared" si="47"/>
        <v>0</v>
      </c>
      <c r="K85" s="162">
        <f>IF('Данные индикатора'!J87="нет данных","x",ROUND(IF('Данные индикатора'!J87=0,0,IF(LOG('Данные индикатора'!J87)&gt;K$86,10,IF(LOG('Данные индикатора'!J87)&lt;K$87,0,10-(K$86-LOG('Данные индикатора'!J87))/(K$86-K$87)*10))),1))</f>
        <v>8.3000000000000007</v>
      </c>
      <c r="L85" s="183">
        <f>'Данные индикатора'!D87/'Данные индикатора'!$BL87</f>
        <v>2.159990426351845E-3</v>
      </c>
      <c r="M85" s="183">
        <f>'Данные индикатора'!E87/'Данные индикатора'!$BL87</f>
        <v>0</v>
      </c>
      <c r="N85" s="183">
        <f>IF(G85=0.1,0,'Данные индикатора'!H87/'Данные индикатора'!$BL87)</f>
        <v>0</v>
      </c>
      <c r="O85" s="183">
        <f>'Данные индикатора'!F87/'Данные индикатора'!$BL87</f>
        <v>0</v>
      </c>
      <c r="P85" s="183">
        <f>'Данные индикатора'!G87/'Данные индикатора'!$BL87</f>
        <v>0</v>
      </c>
      <c r="Q85" s="163">
        <f>IF('Данные индикатора'!J87="нет данных","x",'Данные индикатора'!J87/'Данные индикатора'!$BL87)</f>
        <v>8.221633742207567E-3</v>
      </c>
      <c r="R85" s="182">
        <f t="shared" si="48"/>
        <v>10</v>
      </c>
      <c r="S85" s="182">
        <f t="shared" si="49"/>
        <v>0</v>
      </c>
      <c r="T85" s="182">
        <f t="shared" si="50"/>
        <v>7.6</v>
      </c>
      <c r="U85" s="182">
        <f t="shared" si="51"/>
        <v>0.1</v>
      </c>
      <c r="V85" s="182">
        <f t="shared" si="52"/>
        <v>0</v>
      </c>
      <c r="W85" s="182">
        <f t="shared" si="53"/>
        <v>0</v>
      </c>
      <c r="X85" s="182">
        <f t="shared" si="54"/>
        <v>0</v>
      </c>
      <c r="Y85" s="162">
        <f>IF('Данные индикатора'!J87="нет данных","x",ROUND(IF(Q85&gt;Y$86,10,IF(Q85&lt;Y$87,0,10-(Y$86-Q85)/(Y$86-Y$87)*10)),1))</f>
        <v>2.7</v>
      </c>
      <c r="Z85" s="182">
        <f t="shared" si="55"/>
        <v>9.3000000000000007</v>
      </c>
      <c r="AA85" s="182">
        <f t="shared" si="56"/>
        <v>0.1</v>
      </c>
      <c r="AB85" s="182">
        <f t="shared" si="57"/>
        <v>0</v>
      </c>
      <c r="AC85" s="182">
        <f t="shared" si="58"/>
        <v>0</v>
      </c>
      <c r="AD85" s="182">
        <f t="shared" si="59"/>
        <v>0</v>
      </c>
      <c r="AE85" s="182">
        <f t="shared" si="60"/>
        <v>6.2</v>
      </c>
      <c r="AF85" s="184">
        <f t="shared" si="61"/>
        <v>6.8</v>
      </c>
      <c r="AG85" s="184">
        <f t="shared" si="62"/>
        <v>0.1</v>
      </c>
      <c r="AH85" s="184">
        <f t="shared" si="63"/>
        <v>0</v>
      </c>
      <c r="AI85" s="162" t="str">
        <f>IF('Данные индикатора'!I87="нет данных","x",IF('Данные индикатора'!BJ87&lt;1000,"x",ROUND((IF('Данные индикатора'!I87&gt;AI$86,10,IF('Данные индикатора'!I87&lt;AI$87,0,10-(AI$86-'Данные индикатора'!I87)/(AI$86-AI$87)*10))),1)))</f>
        <v>x</v>
      </c>
      <c r="AJ85" s="184">
        <f t="shared" si="64"/>
        <v>6.2</v>
      </c>
      <c r="AK85" s="185">
        <f>IF(ROUND(IF(AJ85="x",(10-GEOMEAN(((10-AF85)/10*9+1),((10-AG85)/10*9+1),((10-AH85)/10*9+1)))/9*10,(10-GEOMEAN(((10-AF85)/10*9+1),((10-AJ85)/10*9+1),((10-AH85)/10*9+1),((10-AG85)/10*9+1)))/9*10),1)=0,0.1,ROUND(IF(AJ85="x",(10-GEOMEAN(((10-AF85)/10*9+1),((10-AG85)/10*9+1),((10-AH85)/10*9+1)))/9*10,(10-GEOMEAN(((10-AF85)/10*9+1),((10-AJ85)/10*9+1),((10-AH85)/10*9+1),((10-AG85)/10*9+1)))/9*10),1))</f>
        <v>4</v>
      </c>
      <c r="AL85" s="182">
        <f>ROUND(IF('Данные индикатора'!N87=0,0,IF('Данные индикатора'!N87&gt;AL$86,10,IF('Данные индикатора'!N87&lt;AL$87,0,10-(AL$86-'Данные индикатора'!N87)/(AL$86-AL$87)*10))),1)</f>
        <v>3.8</v>
      </c>
      <c r="AM85" s="182">
        <f>ROUND(IF('Данные индикатора'!O87=0,0,IF(LOG('Данные индикатора'!O87)&gt;LOG(AM$86),10,IF(LOG('Данные индикатора'!O87)&lt;LOG(AM$87),0,10-(LOG(AM$86)-LOG('Данные индикатора'!O87))/(LOG(AM$86)-LOG(AM$87))*10))),1)</f>
        <v>3.5</v>
      </c>
      <c r="AN85" s="184">
        <f t="shared" si="66"/>
        <v>3.7</v>
      </c>
      <c r="AO85" s="182">
        <f>'Данные индикатора'!K87</f>
        <v>7</v>
      </c>
      <c r="AP85" s="182">
        <f>'Данные индикатора'!L87</f>
        <v>0</v>
      </c>
      <c r="AQ85" s="184">
        <f t="shared" si="67"/>
        <v>4.4000000000000004</v>
      </c>
      <c r="AR85" s="185">
        <f t="shared" si="68"/>
        <v>4.4000000000000004</v>
      </c>
      <c r="AS85" s="14"/>
      <c r="AT85" s="29"/>
    </row>
    <row r="86" spans="1:46" s="10" customFormat="1" ht="15" customHeight="1" x14ac:dyDescent="0.25">
      <c r="A86" s="190"/>
      <c r="B86" s="191"/>
      <c r="C86" s="192" t="s">
        <v>371</v>
      </c>
      <c r="D86" s="193">
        <v>4</v>
      </c>
      <c r="E86" s="193">
        <v>3.5</v>
      </c>
      <c r="F86" s="193"/>
      <c r="G86" s="193">
        <v>4.5</v>
      </c>
      <c r="H86" s="193">
        <v>5</v>
      </c>
      <c r="I86" s="193">
        <v>4</v>
      </c>
      <c r="J86" s="193"/>
      <c r="K86" s="193">
        <v>5</v>
      </c>
      <c r="L86" s="194"/>
      <c r="M86" s="194"/>
      <c r="N86" s="194"/>
      <c r="O86" s="194"/>
      <c r="P86" s="194"/>
      <c r="Q86" s="195"/>
      <c r="R86" s="196">
        <v>2E-3</v>
      </c>
      <c r="S86" s="196">
        <v>1E-3</v>
      </c>
      <c r="T86" s="197"/>
      <c r="U86" s="196">
        <v>1.4999999999999999E-2</v>
      </c>
      <c r="V86" s="196">
        <v>3.0000000000000001E-3</v>
      </c>
      <c r="W86" s="196">
        <v>5.0000000000000001E-4</v>
      </c>
      <c r="X86" s="196"/>
      <c r="Y86" s="196">
        <v>0.03</v>
      </c>
      <c r="Z86" s="197"/>
      <c r="AA86" s="197"/>
      <c r="AB86" s="197"/>
      <c r="AC86" s="197"/>
      <c r="AD86" s="197"/>
      <c r="AE86" s="197"/>
      <c r="AF86" s="197"/>
      <c r="AG86" s="197"/>
      <c r="AH86" s="197"/>
      <c r="AI86" s="198">
        <v>0.5</v>
      </c>
      <c r="AJ86" s="198"/>
      <c r="AK86" s="191"/>
      <c r="AL86" s="191">
        <v>0.95</v>
      </c>
      <c r="AM86" s="191">
        <v>0.95</v>
      </c>
      <c r="AN86" s="191"/>
      <c r="AO86" s="191"/>
      <c r="AP86" s="191"/>
      <c r="AQ86" s="191"/>
      <c r="AR86" s="191"/>
      <c r="AS86" s="14"/>
      <c r="AT86" s="3"/>
    </row>
    <row r="87" spans="1:46" s="10" customFormat="1" ht="15.75" x14ac:dyDescent="0.25">
      <c r="A87" s="190"/>
      <c r="B87" s="191"/>
      <c r="C87" s="192" t="s">
        <v>372</v>
      </c>
      <c r="D87" s="193">
        <v>1</v>
      </c>
      <c r="E87" s="193">
        <v>0</v>
      </c>
      <c r="F87" s="193"/>
      <c r="G87" s="193">
        <v>1</v>
      </c>
      <c r="H87" s="193">
        <v>0</v>
      </c>
      <c r="I87" s="193">
        <v>0</v>
      </c>
      <c r="J87" s="193"/>
      <c r="K87" s="193">
        <v>0</v>
      </c>
      <c r="L87" s="194"/>
      <c r="M87" s="194"/>
      <c r="N87" s="194"/>
      <c r="O87" s="194"/>
      <c r="P87" s="194"/>
      <c r="Q87" s="195"/>
      <c r="R87" s="196">
        <v>0</v>
      </c>
      <c r="S87" s="196">
        <v>0</v>
      </c>
      <c r="T87" s="197"/>
      <c r="U87" s="196">
        <v>0</v>
      </c>
      <c r="V87" s="196">
        <v>0</v>
      </c>
      <c r="W87" s="196">
        <v>0</v>
      </c>
      <c r="X87" s="196"/>
      <c r="Y87" s="196">
        <v>0</v>
      </c>
      <c r="Z87" s="197"/>
      <c r="AA87" s="197"/>
      <c r="AB87" s="197"/>
      <c r="AC87" s="197"/>
      <c r="AD87" s="197"/>
      <c r="AE87" s="197"/>
      <c r="AF87" s="197"/>
      <c r="AG87" s="197"/>
      <c r="AH87" s="197"/>
      <c r="AI87" s="191">
        <v>0</v>
      </c>
      <c r="AJ87" s="198"/>
      <c r="AK87" s="191"/>
      <c r="AL87" s="191">
        <v>0</v>
      </c>
      <c r="AM87" s="191">
        <v>0.01</v>
      </c>
      <c r="AN87" s="191"/>
      <c r="AO87" s="191"/>
      <c r="AP87" s="191"/>
      <c r="AQ87" s="191"/>
      <c r="AR87" s="191"/>
      <c r="AS87" s="14"/>
      <c r="AT87" s="3"/>
    </row>
    <row r="88" spans="1:46" x14ac:dyDescent="0.25">
      <c r="Y88" s="53"/>
      <c r="AI88" s="52"/>
    </row>
  </sheetData>
  <sortState xmlns:xlrd2="http://schemas.microsoft.com/office/spreadsheetml/2017/richdata2" ref="B3:C193">
    <sortCondition ref="B3:B193"/>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L89"/>
  <sheetViews>
    <sheetView showGridLines="0" zoomScale="80" zoomScaleNormal="80" workbookViewId="0">
      <pane xSplit="3" ySplit="2" topLeftCell="D3" activePane="bottomRight" state="frozen"/>
      <selection pane="topRight" activeCell="B1" sqref="B1"/>
      <selection pane="bottomLeft" activeCell="A8" sqref="A8"/>
      <selection pane="bottomRight" activeCell="J2" sqref="J2"/>
    </sheetView>
  </sheetViews>
  <sheetFormatPr defaultColWidth="9.140625" defaultRowHeight="15" x14ac:dyDescent="0.25"/>
  <cols>
    <col min="1" max="1" width="12.85546875" style="1" bestFit="1" customWidth="1"/>
    <col min="2" max="2" width="31.85546875" style="1" bestFit="1" customWidth="1"/>
    <col min="3" max="3" width="13.85546875" style="86" bestFit="1" customWidth="1"/>
    <col min="4" max="7" width="7.85546875" style="1" customWidth="1"/>
    <col min="8" max="8" width="8.5703125" style="1" bestFit="1" customWidth="1"/>
    <col min="9" max="9" width="7.85546875" style="9" customWidth="1"/>
    <col min="10" max="10" width="7.85546875" style="8" customWidth="1"/>
    <col min="11" max="11" width="7.85546875" style="7" customWidth="1"/>
    <col min="12" max="13" width="7.85546875" style="56" customWidth="1"/>
    <col min="14" max="16" width="7.85546875" style="1" customWidth="1"/>
    <col min="17" max="18" width="7.85546875" style="7" customWidth="1"/>
    <col min="19" max="21" width="7.85546875" style="9" customWidth="1"/>
    <col min="22" max="22" width="7.85546875" style="7" customWidth="1"/>
    <col min="23" max="27" width="7.85546875" style="9" customWidth="1"/>
    <col min="28" max="28" width="7.85546875" style="7" customWidth="1"/>
    <col min="29" max="29" width="7.85546875" style="9" customWidth="1"/>
    <col min="30" max="30" width="7.85546875" style="7" customWidth="1"/>
    <col min="31" max="32" width="7.85546875" style="1" customWidth="1"/>
    <col min="33" max="37" width="7.85546875" style="7" customWidth="1"/>
    <col min="38" max="38" width="8.42578125" style="11" bestFit="1" customWidth="1"/>
    <col min="39" max="16384" width="9.140625" style="1"/>
  </cols>
  <sheetData>
    <row r="1" spans="1:38"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row>
    <row r="2" spans="1:38" s="12" customFormat="1" ht="114.75" customHeight="1" thickBot="1" x14ac:dyDescent="0.3">
      <c r="A2" s="137" t="s">
        <v>337</v>
      </c>
      <c r="B2" s="137" t="s">
        <v>338</v>
      </c>
      <c r="C2" s="201" t="s">
        <v>368</v>
      </c>
      <c r="D2" s="239" t="s">
        <v>408</v>
      </c>
      <c r="E2" s="239" t="s">
        <v>409</v>
      </c>
      <c r="F2" s="240" t="s">
        <v>428</v>
      </c>
      <c r="G2" s="241" t="s">
        <v>346</v>
      </c>
      <c r="H2" s="239" t="s">
        <v>472</v>
      </c>
      <c r="I2" s="239" t="s">
        <v>472</v>
      </c>
      <c r="J2" s="239" t="s">
        <v>798</v>
      </c>
      <c r="K2" s="241" t="s">
        <v>347</v>
      </c>
      <c r="L2" s="242" t="s">
        <v>474</v>
      </c>
      <c r="M2" s="242" t="s">
        <v>475</v>
      </c>
      <c r="N2" s="239" t="s">
        <v>475</v>
      </c>
      <c r="O2" s="239" t="s">
        <v>473</v>
      </c>
      <c r="P2" s="240" t="s">
        <v>410</v>
      </c>
      <c r="Q2" s="241" t="s">
        <v>348</v>
      </c>
      <c r="R2" s="243" t="s">
        <v>483</v>
      </c>
      <c r="S2" s="239" t="s">
        <v>476</v>
      </c>
      <c r="T2" s="239" t="s">
        <v>477</v>
      </c>
      <c r="U2" s="240" t="s">
        <v>405</v>
      </c>
      <c r="V2" s="241" t="s">
        <v>350</v>
      </c>
      <c r="W2" s="239" t="s">
        <v>426</v>
      </c>
      <c r="X2" s="239" t="s">
        <v>427</v>
      </c>
      <c r="Y2" s="242" t="s">
        <v>434</v>
      </c>
      <c r="Z2" s="242" t="s">
        <v>435</v>
      </c>
      <c r="AA2" s="239" t="s">
        <v>478</v>
      </c>
      <c r="AB2" s="241" t="s">
        <v>351</v>
      </c>
      <c r="AC2" s="239" t="s">
        <v>479</v>
      </c>
      <c r="AD2" s="241" t="s">
        <v>352</v>
      </c>
      <c r="AE2" s="242" t="s">
        <v>430</v>
      </c>
      <c r="AF2" s="241" t="s">
        <v>353</v>
      </c>
      <c r="AG2" s="239" t="s">
        <v>480</v>
      </c>
      <c r="AH2" s="239" t="s">
        <v>788</v>
      </c>
      <c r="AI2" s="242" t="s">
        <v>433</v>
      </c>
      <c r="AJ2" s="239" t="s">
        <v>481</v>
      </c>
      <c r="AK2" s="241" t="s">
        <v>354</v>
      </c>
      <c r="AL2" s="244" t="s">
        <v>482</v>
      </c>
    </row>
    <row r="3" spans="1:38" s="3" customFormat="1" ht="16.5" thickTop="1" x14ac:dyDescent="0.25">
      <c r="A3" s="159" t="s">
        <v>237</v>
      </c>
      <c r="B3" s="160" t="s">
        <v>238</v>
      </c>
      <c r="C3" s="245" t="s">
        <v>48</v>
      </c>
      <c r="D3" s="246">
        <f>ROUND(IF('Данные индикатора'!P5="нет данных",IF((0.1233*LN('Данные индикатора'!AU5)-0.4559)&gt;D$87,0,IF((0.1233*LN('Данные индикатора'!AU5)-0.4559)&lt;D$86,10,(D$87-(0.1233*LN('Данные индикатора'!AU5)-0.4559))/(D$87-D$86)*10)),IF('Данные индикатора'!P5&gt;D$87,0,IF('Данные индикатора'!P5&lt;D$86,10,(D$87-'Данные индикатора'!P5)/(D$87-D$86)*10))),1)</f>
        <v>2.5</v>
      </c>
      <c r="E3" s="246">
        <f>IF('Данные индикатора'!Q5="нет данных","x",ROUND((IF('Данные индикатора'!Q5=E$86,0,IF(LOG('Данные индикатора'!Q5*1000)&gt;E$87,10,10-(E$87-LOG('Данные индикатора'!Q5*1000))/(E$87-E$86)*10))),1))</f>
        <v>0</v>
      </c>
      <c r="F3" s="247">
        <f>IF('Данные индикатора'!AK5="нет данных","x",ROUND(IF('Данные индикатора'!AK5&gt;F$87,10,IF('Данные индикатора'!AK5&lt;F$86,0,10-(F$87-'Данные индикатора'!AK5)/(F$87-F$86)*10)),1))</f>
        <v>1.9</v>
      </c>
      <c r="G3" s="248">
        <f>ROUND(IF(E3="x",(10-GEOMEAN(((10-D3)/10*9+1),((10-F3)/10*9+1)))/9*10,(10-GEOMEAN(((10-D3)/10*9+1),((10-E3)/10*9+1),((10-F3)/10*9+1)))/9*10),1)</f>
        <v>1.5</v>
      </c>
      <c r="H3" s="249">
        <f>IF(OR('Данные индикатора'!S5="нет данных",'Данные индикатора'!T5="No data"),"x",IF(OR('Данные индикатора'!U5="нет данных",'Данные индикатора'!V5="нет данных"),1-(POWER((POWER(POWER((POWER((10/IF('Данные индикатора'!S5&lt;10,10,'Данные индикатора'!S5))*(1/'Данные индикатора'!T5),0.5))*('Данные индикатора'!W5)*('Данные индикатора'!Y5),(1/3)),-1)+POWER(POWER((1*('Данные индикатора'!X5)*('Данные индикатора'!Z5)),(1/3)),-1))/2,-1)/POWER((((POWER((10/IF('Данные индикатора'!S5&lt;10,10,'Данные индикатора'!S5))*(1/'Данные индикатора'!T5),0.5)+1)/2)*(('Данные индикатора'!W5+'Данные индикатора'!X5)/2)*(('Данные индикатора'!Y5+'Данные индикатора'!Z5)/2)),(1/3))),IF(OR('Данные индикатора'!S5="No data",'Данные индикатора'!T5="No data"),"x",1-(POWER((POWER(POWER((POWER((10/IF('Данные индикатора'!S5&lt;10,10,'Данные индикатора'!S5))*(1/'Данные индикатора'!T5),0.5))*(POWER(('Данные индикатора'!W5*'Данные индикатора'!U5),0.5))*('Данные индикатора'!Y5),(1/3)),-1)+POWER(POWER(1*(POWER(('Данные индикатора'!X5*'Данные индикатора'!V5),0.5))*('Данные индикатора'!Z5),(1/3)),-1))/2,-1)/POWER((((POWER((10/IF('Данные индикатора'!S5&lt;10,10,'Данные индикатора'!S5))*(1/'Данные индикатора'!T5),0.5)+1)/2)*((POWER(('Данные индикатора'!W5*'Данные индикатора'!U5),0.5)+POWER(('Данные индикатора'!X5*'Данные индикатора'!V5),0.5))/2)*(('Данные индикатора'!Y5+'Данные индикатора'!Z5)/2)),(1/3))))))</f>
        <v>0.35728969460880489</v>
      </c>
      <c r="I3" s="246">
        <f t="shared" ref="I3:I15" si="0">IF(H3="x","x",ROUND(IF(H3&gt;I$87,10,IF(H3&lt;I$86,0,10-(I$87-H3)/(I$87-I$86)*10)),1))</f>
        <v>6.5</v>
      </c>
      <c r="J3" s="246">
        <f>IF('Данные индикатора'!AA5="нет данных","x",ROUND(IF('Данные индикатора'!AA5&gt;J$87,10,IF('Данные индикатора'!AA5&lt;J$86,0,10-(J$87-'Данные индикатора'!AA5)/(J$87-J$86)*10)),1))</f>
        <v>6.3</v>
      </c>
      <c r="K3" s="248">
        <f>IF(AND(I3="x",J3="x"),"x",ROUND(AVERAGE(I3,J3),1))</f>
        <v>6.4</v>
      </c>
      <c r="L3" s="250">
        <f>SUM(IF('Данные индикатора'!AB5=0,0,'Данные индикатора'!AB5/1000000),SUM('Данные индикатора'!AC5:AD5))</f>
        <v>416.24996700000003</v>
      </c>
      <c r="M3" s="250">
        <f>L3/(SUM('Данные индикатора'!BK$5:'Данные индикатора'!BK$15))*1000000</f>
        <v>140.77241942574994</v>
      </c>
      <c r="N3" s="246">
        <f t="shared" ref="N3:N15" si="1">IF(M3="x","x",ROUND(IF(M3&gt;N$87,10,IF(M3&lt;N$86,0,10-(N$87-M3)/(N$87-N$86)*10)),1))</f>
        <v>4.7</v>
      </c>
      <c r="O3" s="246">
        <f>IF('Данные индикатора'!AE5="нет данных","x",ROUND(IF('Данные индикатора'!AE5&gt;O$87,10,IF('Данные индикатора'!AE5&lt;O$86,0,10-(O$87-'Данные индикатора'!AE5)/(O$87-O$86)*10)),1))</f>
        <v>3.8</v>
      </c>
      <c r="P3" s="247">
        <f>IF('Данные индикатора'!R5="нет данных","x",ROUND(IF('Данные индикатора'!R5&gt;P$87,10,IF('Данные индикатора'!R5&lt;P$86,0,10-(P$87-'Данные индикатора'!R5)/(P$87-P$86)*10)),1))</f>
        <v>1.9</v>
      </c>
      <c r="Q3" s="248">
        <f>ROUND(AVERAGE(N3,O3,P3),1)</f>
        <v>3.5</v>
      </c>
      <c r="R3" s="251">
        <f>ROUND(AVERAGE(G3,G3,K3,Q3),1)</f>
        <v>3.2</v>
      </c>
      <c r="S3" s="249">
        <f>IF(AND('Данные индикатора'!AF5="нет данных",'Данные индикатора'!AG5="нет данных",'Данные индикатора'!AH5="нет данных"),"x",SUM('Данные индикатора'!AF5:AH5))</f>
        <v>2.5272873194221508E-2</v>
      </c>
      <c r="T3" s="247">
        <f t="shared" ref="T3:T15" si="2">IF(S3="x","x",ROUND(IF(S3&gt;T$87,10,IF(S3&lt;T$86,0,10-(T$87-S3)/(T$87-T$86)*10)),1))</f>
        <v>5.0999999999999996</v>
      </c>
      <c r="U3" s="247">
        <f>IF('Данные индикатора'!M5="нет данных","x",'Данные индикатора'!M5)</f>
        <v>5</v>
      </c>
      <c r="V3" s="248">
        <f>ROUND(IF(T3="x",U3,IF(U3="x",T3,(10-GEOMEAN(((10-T3)/10*9+1),((10-U3)/10*9+1))))/9*10),1)</f>
        <v>5.0999999999999996</v>
      </c>
      <c r="W3" s="246">
        <f>IF('Данные индикатора'!AI5="нет данных","x",ROUND(IF('Данные индикатора'!AI5&gt;W$87,10,IF('Данные индикатора'!AI5&lt;W$86,0,10-(W$87-'Данные индикатора'!AI5)/(W$87-W$86)*10)),1))</f>
        <v>0.4</v>
      </c>
      <c r="X3" s="246">
        <f>IF('Данные индикатора'!AJ5="нет данных","x",ROUND(IF('Данные индикатора'!AJ5&gt;X$87,10,IF('Данные индикатора'!AJ5&lt;X$86,0,10-(X$87-'Данные индикатора'!AJ5)/(X$87-X$86)*10)),1))</f>
        <v>1.5</v>
      </c>
      <c r="Y3" s="252">
        <f>IF('Данные индикатора'!AQ5="нет данных","x",ROUND(IF('Данные индикатора'!AQ5&gt;Y$87,10,IF('Данные индикатора'!AQ5&lt;Y$86,0,10-(Y$87-'Данные индикатора'!AQ5)/(Y$87-Y$86)*10)),1))</f>
        <v>10</v>
      </c>
      <c r="Z3" s="252">
        <f>IF('Данные индикатора'!AR5="нет данных","x",ROUND(IF('Данные индикатора'!AR5&gt;Z$87,10,IF('Данные индикатора'!AR5&lt;Z$86,0,10-(Z$87-'Данные индикатора'!AR5)/(Z$87-Z$86)*10)),1))</f>
        <v>10</v>
      </c>
      <c r="AA3" s="247">
        <f>IF(AND(Y3="x",Z3="x"),"x",ROUND(AVERAGE(Y3,Z3),1))</f>
        <v>10</v>
      </c>
      <c r="AB3" s="248">
        <f t="shared" ref="AB3:AB34" si="3">IF(AND(W3="x",X3="x",AA3="x"),"x",ROUND(AVERAGE(W3,X3,AA3),1))</f>
        <v>4</v>
      </c>
      <c r="AC3" s="246">
        <f>IF('Данные индикатора'!AL5="нет данных","x",ROUND(IF('Данные индикатора'!AL5&gt;AC$87,10,IF('Данные индикатора'!AL5&lt;AC$86,0,10-(AC$87-'Данные индикатора'!AL5)/(AC$87-AC$86)*10)),1))</f>
        <v>4.8</v>
      </c>
      <c r="AD3" s="248">
        <f>AC3</f>
        <v>4.8</v>
      </c>
      <c r="AE3" s="253">
        <f>IF(OR('Данные индикатора'!AM5="нет данных",'Данные индикатора'!BK5="нет данных"),"x",('Данные индикатора'!AM5/'Данные индикатора'!BK5))</f>
        <v>0</v>
      </c>
      <c r="AF3" s="248">
        <f t="shared" ref="AF3:AF15" si="4">IF(AE3="x","x",ROUND(IF(AE3&gt;AF$87,10,IF(AE3&lt;AF$86,0,10-(AF$87-AE3)/(AF$87-AF$86)*10)),1))</f>
        <v>0</v>
      </c>
      <c r="AG3" s="246">
        <f>IF('Данные индикатора'!AN5="нет данных","x",ROUND(IF('Данные индикатора'!AN5&lt;$AG$86,10,IF('Данные индикатора'!AN5&gt;$AG$87,0,($AG$87-'Данные индикатора'!AN5)/($AG$87-$AG$86)*10)),1))</f>
        <v>2.7</v>
      </c>
      <c r="AH3" s="246">
        <f>IF('Данные индикатора'!AO5="нет данных","x",ROUND(IF('Данные индикатора'!AO5&gt;$AH$87,10,IF('Данные индикатора'!AO5&lt;$AH$86,0,10-($AH$87-'Данные индикатора'!AO5)/($AH$87-$AH$86)*10)),1))</f>
        <v>0</v>
      </c>
      <c r="AI3" s="252">
        <f>IF('Данные индикатора'!AP5="нет данных","x",ROUND(IF('Данные индикатора'!AP5&gt;$AI$87,10,IF('Данные индикатора'!AP5&lt;$AI$86,0,10-($AI$87-'Данные индикатора'!AP5)/($AI$87-$AI$86)*10)),1))</f>
        <v>5.3</v>
      </c>
      <c r="AJ3" s="246">
        <f>AI3</f>
        <v>5.3</v>
      </c>
      <c r="AK3" s="248">
        <f>ROUND(AVERAGE(AH3,AJ3,AG3),1)</f>
        <v>2.7</v>
      </c>
      <c r="AL3" s="251">
        <f t="shared" ref="AL3:AL34" si="5">IF(AND(AD3="x",AF3="x"),ROUND((10-GEOMEAN(((10-AB3)/10*9+1),((10-V3)/10*9+1),((10-AK3)/10*9+1)))/9*10,1),IF(AND(AB3="x",AF3="x"),ROUND((10-GEOMEAN(((10-V3)/10*9+1),((10-AD3)/10*9+1),((10-AK3)/10*9+1)))/9*10,1),IF(AND(AD3="x",AF3="x"),ROUND((10-GEOMEAN(((10-V3)/10*9+1),((10-AB3)/10*9+1),((10-AK3)/10*9+1)))/9*10,1),IF(AF3="x",ROUND((10-GEOMEAN(((10-V3)/10*9+1),((10-AB3)/10*9+1),((10-AD3)/10*9+1),((10-AK3)/10*9+1)))/9*10,1),IF(AF3&lt;ROUND((10-GEOMEAN(((10-V3)/10*9+1),((10-AB3)/10*9+1),((10-AD3)/10*9+1),((10-AK3)/10*9+1)))/9*10,1),ROUND((10-GEOMEAN(((10-V3)/10*9+1),((10-AB3)/10*9+1),((10-AD3)/10*9+1),((10-AK3)/10*9+1)))/9*10,1),ROUND((10-GEOMEAN(((10-V3)/10*9+1),((10-AB3)/10*9+1),((10-AD3)/10*9+1),((10-AF3)/10*9+1),((10-AK3)/10*9+1)))/9*10,1))))))</f>
        <v>4.2</v>
      </c>
    </row>
    <row r="4" spans="1:38" s="3" customFormat="1" ht="15.75" x14ac:dyDescent="0.25">
      <c r="A4" s="159" t="s">
        <v>237</v>
      </c>
      <c r="B4" s="160" t="s">
        <v>239</v>
      </c>
      <c r="C4" s="245" t="s">
        <v>49</v>
      </c>
      <c r="D4" s="246">
        <f>ROUND(IF('Данные индикатора'!P6="нет данных",IF((0.1233*LN('Данные индикатора'!AU6)-0.4559)&gt;D$87,0,IF((0.1233*LN('Данные индикатора'!AU6)-0.4559)&lt;D$86,10,(D$87-(0.1233*LN('Данные индикатора'!AU6)-0.4559))/(D$87-D$86)*10)),IF('Данные индикатора'!P6&gt;D$87,0,IF('Данные индикатора'!P6&lt;D$86,10,(D$87-'Данные индикатора'!P6)/(D$87-D$86)*10))),1)</f>
        <v>2.5</v>
      </c>
      <c r="E4" s="246">
        <f>IF('Данные индикатора'!Q6="нет данных","x",ROUND((IF('Данные индикатора'!Q6=E$86,0,IF(LOG('Данные индикатора'!Q6*1000)&gt;E$87,10,10-(E$87-LOG('Данные индикатора'!Q6*1000))/(E$87-E$86)*10))),1))</f>
        <v>0</v>
      </c>
      <c r="F4" s="247">
        <f>IF('Данные индикатора'!AK6="нет данных","x",ROUND(IF('Данные индикатора'!AK6&gt;F$87,10,IF('Данные индикатора'!AK6&lt;F$86,0,10-(F$87-'Данные индикатора'!AK6)/(F$87-F$86)*10)),1))</f>
        <v>1.3</v>
      </c>
      <c r="G4" s="248">
        <f t="shared" ref="G4:G67" si="6">ROUND(IF(E4="x",(10-GEOMEAN(((10-D4)/10*9+1),((10-F4)/10*9+1)))/9*10,(10-GEOMEAN(((10-D4)/10*9+1),((10-E4)/10*9+1),((10-F4)/10*9+1)))/9*10),1)</f>
        <v>1.3</v>
      </c>
      <c r="H4" s="249">
        <f>IF(OR('Данные индикатора'!S6="нет данных",'Данные индикатора'!T6="No data"),"x",IF(OR('Данные индикатора'!U6="нет данных",'Данные индикатора'!V6="нет данных"),1-(POWER((POWER(POWER((POWER((10/IF('Данные индикатора'!S6&lt;10,10,'Данные индикатора'!S6))*(1/'Данные индикатора'!T6),0.5))*('Данные индикатора'!W6)*('Данные индикатора'!Y6),(1/3)),-1)+POWER(POWER((1*('Данные индикатора'!X6)*('Данные индикатора'!Z6)),(1/3)),-1))/2,-1)/POWER((((POWER((10/IF('Данные индикатора'!S6&lt;10,10,'Данные индикатора'!S6))*(1/'Данные индикатора'!T6),0.5)+1)/2)*(('Данные индикатора'!W6+'Данные индикатора'!X6)/2)*(('Данные индикатора'!Y6+'Данные индикатора'!Z6)/2)),(1/3))),IF(OR('Данные индикатора'!S6="No data",'Данные индикатора'!T6="No data"),"x",1-(POWER((POWER(POWER((POWER((10/IF('Данные индикатора'!S6&lt;10,10,'Данные индикатора'!S6))*(1/'Данные индикатора'!T6),0.5))*(POWER(('Данные индикатора'!W6*'Данные индикатора'!U6),0.5))*('Данные индикатора'!Y6),(1/3)),-1)+POWER(POWER(1*(POWER(('Данные индикатора'!X6*'Данные индикатора'!V6),0.5))*('Данные индикатора'!Z6),(1/3)),-1))/2,-1)/POWER((((POWER((10/IF('Данные индикатора'!S6&lt;10,10,'Данные индикатора'!S6))*(1/'Данные индикатора'!T6),0.5)+1)/2)*((POWER(('Данные индикатора'!W6*'Данные индикатора'!U6),0.5)+POWER(('Данные индикатора'!X6*'Данные индикатора'!V6),0.5))/2)*(('Данные индикатора'!Y6+'Данные индикатора'!Z6)/2)),(1/3))))))</f>
        <v>0.29582444279955478</v>
      </c>
      <c r="I4" s="246">
        <f t="shared" si="0"/>
        <v>5.4</v>
      </c>
      <c r="J4" s="246">
        <f>IF('Данные индикатора'!AA6="нет данных","x",ROUND(IF('Данные индикатора'!AA6&gt;J$87,10,IF('Данные индикатора'!AA6&lt;J$86,0,10-(J$87-'Данные индикатора'!AA6)/(J$87-J$86)*10)),1))</f>
        <v>6.4</v>
      </c>
      <c r="K4" s="248">
        <f t="shared" ref="K4:K15" si="7">IF(AND(I4="x",J4="x"),"x",ROUND(AVERAGE(I4,J4),1))</f>
        <v>5.9</v>
      </c>
      <c r="L4" s="250">
        <f>SUM(IF('Данные индикатора'!AB6=0,0,'Данные индикатора'!AB6/1000000),SUM('Данные индикатора'!AC6:AD6))</f>
        <v>416.24996700000003</v>
      </c>
      <c r="M4" s="250">
        <f>L4/(SUM('Данные индикатора'!BK$5:'Данные индикатора'!BK$15))*1000000</f>
        <v>140.77241942574994</v>
      </c>
      <c r="N4" s="246">
        <f t="shared" si="1"/>
        <v>4.7</v>
      </c>
      <c r="O4" s="246">
        <f>IF('Данные индикатора'!AE6="нет данных","x",ROUND(IF('Данные индикатора'!AE6&gt;O$87,10,IF('Данные индикатора'!AE6&lt;O$86,0,10-(O$87-'Данные индикатора'!AE6)/(O$87-O$86)*10)),1))</f>
        <v>3.8</v>
      </c>
      <c r="P4" s="247">
        <f>IF('Данные индикатора'!R6="нет данных","x",ROUND(IF('Данные индикатора'!R6&gt;P$87,10,IF('Данные индикатора'!R6&lt;P$86,0,10-(P$87-'Данные индикатора'!R6)/(P$87-P$86)*10)),1))</f>
        <v>1.9</v>
      </c>
      <c r="Q4" s="248">
        <f t="shared" ref="Q4:Q15" si="8">ROUND(AVERAGE(N4,O4,P4),1)</f>
        <v>3.5</v>
      </c>
      <c r="R4" s="251">
        <f t="shared" ref="R4:R15" si="9">ROUND(AVERAGE(G4,G4,K4,Q4),1)</f>
        <v>3</v>
      </c>
      <c r="S4" s="249">
        <f>IF(AND('Данные индикатора'!AF6="нет данных",'Данные индикатора'!AG6="нет данных",'Данные индикатора'!AH6="нет данных"),"x",SUM('Данные индикатора'!AF6:AH6))</f>
        <v>2.9945397815912638E-2</v>
      </c>
      <c r="T4" s="247">
        <f t="shared" si="2"/>
        <v>6</v>
      </c>
      <c r="U4" s="247">
        <f>IF('Данные индикатора'!M6="нет данных","x",'Данные индикатора'!M6)</f>
        <v>5</v>
      </c>
      <c r="V4" s="248">
        <f t="shared" ref="V4:V15" si="10">ROUND(IF(T4="x",U4,IF(U4="x",T4,(10-GEOMEAN(((10-T4)/10*9+1),((10-U4)/10*9+1))))/9*10),1)</f>
        <v>5.5</v>
      </c>
      <c r="W4" s="246">
        <f>IF('Данные индикатора'!AI6="нет данных","x",ROUND(IF('Данные индикатора'!AI6&gt;W$87,10,IF('Данные индикатора'!AI6&lt;W$86,0,10-(W$87-'Данные индикатора'!AI6)/(W$87-W$86)*10)),1))</f>
        <v>0.4</v>
      </c>
      <c r="X4" s="246">
        <f>IF('Данные индикатора'!AJ6="нет данных","x",ROUND(IF('Данные индикатора'!AJ6&gt;X$87,10,IF('Данные индикатора'!AJ6&lt;X$86,0,10-(X$87-'Данные индикатора'!AJ6)/(X$87-X$86)*10)),1))</f>
        <v>1.5</v>
      </c>
      <c r="Y4" s="252">
        <f>IF('Данные индикатора'!AQ6="нет данных","x",ROUND(IF('Данные индикатора'!AQ6&gt;Y$87,10,IF('Данные индикатора'!AQ6&lt;Y$86,0,10-(Y$87-'Данные индикатора'!AQ6)/(Y$87-Y$86)*10)),1))</f>
        <v>10</v>
      </c>
      <c r="Z4" s="252">
        <f>IF('Данные индикатора'!AR6="нет данных","x",ROUND(IF('Данные индикатора'!AR6&gt;Z$87,10,IF('Данные индикатора'!AR6&lt;Z$86,0,10-(Z$87-'Данные индикатора'!AR6)/(Z$87-Z$86)*10)),1))</f>
        <v>10</v>
      </c>
      <c r="AA4" s="247">
        <f t="shared" ref="AA4:AA67" si="11">IF(AND(Y4="x",Z4="x"),"x",ROUND(AVERAGE(Y4,Z4),1))</f>
        <v>10</v>
      </c>
      <c r="AB4" s="248">
        <f t="shared" si="3"/>
        <v>4</v>
      </c>
      <c r="AC4" s="246">
        <f>IF('Данные индикатора'!AL6="нет данных","x",ROUND(IF('Данные индикатора'!AL6&gt;AC$87,10,IF('Данные индикатора'!AL6&lt;AC$86,0,10-(AC$87-'Данные индикатора'!AL6)/(AC$87-AC$86)*10)),1))</f>
        <v>0.9</v>
      </c>
      <c r="AD4" s="248">
        <f t="shared" ref="AD4:AD15" si="12">AC4</f>
        <v>0.9</v>
      </c>
      <c r="AE4" s="253">
        <f>IF(OR('Данные индикатора'!AM6="нет данных",'Данные индикатора'!BK6="нет данных"),"x",('Данные индикатора'!AM6/'Данные индикатора'!BK6))</f>
        <v>0</v>
      </c>
      <c r="AF4" s="248">
        <f t="shared" si="4"/>
        <v>0</v>
      </c>
      <c r="AG4" s="246">
        <f>IF('Данные индикатора'!AN6="нет данных","x",ROUND(IF('Данные индикатора'!AN6&lt;$AG$86,10,IF('Данные индикатора'!AN6&gt;$AG$87,0,($AG$87-'Данные индикатора'!AN6)/($AG$87-$AG$86)*10)),1))</f>
        <v>2.7</v>
      </c>
      <c r="AH4" s="246">
        <f>IF('Данные индикатора'!AO6="нет данных","x",ROUND(IF('Данные индикатора'!AO6&gt;$AH$87,10,IF('Данные индикатора'!AO6&lt;$AH$86,0,10-($AH$87-'Данные индикатора'!AO6)/($AH$87-$AH$86)*10)),1))</f>
        <v>0</v>
      </c>
      <c r="AI4" s="252">
        <f>IF('Данные индикатора'!AP6="нет данных","x",ROUND(IF('Данные индикатора'!AP6&gt;$AI$87,10,IF('Данные индикатора'!AP6&lt;$AI$86,0,10-($AI$87-'Данные индикатора'!AP6)/($AI$87-$AI$86)*10)),1))</f>
        <v>5.3</v>
      </c>
      <c r="AJ4" s="246">
        <f t="shared" ref="AJ4:AJ15" si="13">AI4</f>
        <v>5.3</v>
      </c>
      <c r="AK4" s="248">
        <f t="shared" ref="AK4:AK15" si="14">ROUND(AVERAGE(AH4,AJ4,AG4),1)</f>
        <v>2.7</v>
      </c>
      <c r="AL4" s="251">
        <f t="shared" si="5"/>
        <v>3.5</v>
      </c>
    </row>
    <row r="5" spans="1:38" s="3" customFormat="1" ht="15.75" x14ac:dyDescent="0.25">
      <c r="A5" s="159" t="s">
        <v>237</v>
      </c>
      <c r="B5" s="160" t="s">
        <v>240</v>
      </c>
      <c r="C5" s="245" t="s">
        <v>50</v>
      </c>
      <c r="D5" s="246">
        <f>ROUND(IF('Данные индикатора'!P7="нет данных",IF((0.1233*LN('Данные индикатора'!AU7)-0.4559)&gt;D$87,0,IF((0.1233*LN('Данные индикатора'!AU7)-0.4559)&lt;D$86,10,(D$87-(0.1233*LN('Данные индикатора'!AU7)-0.4559))/(D$87-D$86)*10)),IF('Данные индикатора'!P7&gt;D$87,0,IF('Данные индикатора'!P7&lt;D$86,10,(D$87-'Данные индикатора'!P7)/(D$87-D$86)*10))),1)</f>
        <v>2.5</v>
      </c>
      <c r="E5" s="246">
        <f>IF('Данные индикатора'!Q7="нет данных","x",ROUND((IF('Данные индикатора'!Q7=E$86,0,IF(LOG('Данные индикатора'!Q7*1000)&gt;E$87,10,10-(E$87-LOG('Данные индикатора'!Q7*1000))/(E$87-E$86)*10))),1))</f>
        <v>0</v>
      </c>
      <c r="F5" s="247">
        <f>IF('Данные индикатора'!AK7="нет данных","x",ROUND(IF('Данные индикатора'!AK7&gt;F$87,10,IF('Данные индикатора'!AK7&lt;F$86,0,10-(F$87-'Данные индикатора'!AK7)/(F$87-F$86)*10)),1))</f>
        <v>1</v>
      </c>
      <c r="G5" s="248">
        <f t="shared" si="6"/>
        <v>1.2</v>
      </c>
      <c r="H5" s="249">
        <f>IF(OR('Данные индикатора'!S7="нет данных",'Данные индикатора'!T7="No data"),"x",IF(OR('Данные индикатора'!U7="нет данных",'Данные индикатора'!V7="нет данных"),1-(POWER((POWER(POWER((POWER((10/IF('Данные индикатора'!S7&lt;10,10,'Данные индикатора'!S7))*(1/'Данные индикатора'!T7),0.5))*('Данные индикатора'!W7)*('Данные индикатора'!Y7),(1/3)),-1)+POWER(POWER((1*('Данные индикатора'!X7)*('Данные индикатора'!Z7)),(1/3)),-1))/2,-1)/POWER((((POWER((10/IF('Данные индикатора'!S7&lt;10,10,'Данные индикатора'!S7))*(1/'Данные индикатора'!T7),0.5)+1)/2)*(('Данные индикатора'!W7+'Данные индикатора'!X7)/2)*(('Данные индикатора'!Y7+'Данные индикатора'!Z7)/2)),(1/3))),IF(OR('Данные индикатора'!S7="No data",'Данные индикатора'!T7="No data"),"x",1-(POWER((POWER(POWER((POWER((10/IF('Данные индикатора'!S7&lt;10,10,'Данные индикатора'!S7))*(1/'Данные индикатора'!T7),0.5))*(POWER(('Данные индикатора'!W7*'Данные индикатора'!U7),0.5))*('Данные индикатора'!Y7),(1/3)),-1)+POWER(POWER(1*(POWER(('Данные индикатора'!X7*'Данные индикатора'!V7),0.5))*('Данные индикатора'!Z7),(1/3)),-1))/2,-1)/POWER((((POWER((10/IF('Данные индикатора'!S7&lt;10,10,'Данные индикатора'!S7))*(1/'Данные индикатора'!T7),0.5)+1)/2)*((POWER(('Данные индикатора'!W7*'Данные индикатора'!U7),0.5)+POWER(('Данные индикатора'!X7*'Данные индикатора'!V7),0.5))/2)*(('Данные индикатора'!Y7+'Данные индикатора'!Z7)/2)),(1/3))))))</f>
        <v>0.33926972691418067</v>
      </c>
      <c r="I5" s="246">
        <f t="shared" si="0"/>
        <v>6.2</v>
      </c>
      <c r="J5" s="246">
        <f>IF('Данные индикатора'!AA7="нет данных","x",ROUND(IF('Данные индикатора'!AA7&gt;J$87,10,IF('Данные индикатора'!AA7&lt;J$86,0,10-(J$87-'Данные индикатора'!AA7)/(J$87-J$86)*10)),1))</f>
        <v>9.6999999999999993</v>
      </c>
      <c r="K5" s="248">
        <f t="shared" si="7"/>
        <v>8</v>
      </c>
      <c r="L5" s="250">
        <f>SUM(IF('Данные индикатора'!AB7=0,0,'Данные индикатора'!AB7/1000000),SUM('Данные индикатора'!AC7:AD7))</f>
        <v>416.24996700000003</v>
      </c>
      <c r="M5" s="250">
        <f>L5/(SUM('Данные индикатора'!BK$5:'Данные индикатора'!BK$15))*1000000</f>
        <v>140.77241942574994</v>
      </c>
      <c r="N5" s="246">
        <f t="shared" si="1"/>
        <v>4.7</v>
      </c>
      <c r="O5" s="246">
        <f>IF('Данные индикатора'!AE7="нет данных","x",ROUND(IF('Данные индикатора'!AE7&gt;O$87,10,IF('Данные индикатора'!AE7&lt;O$86,0,10-(O$87-'Данные индикатора'!AE7)/(O$87-O$86)*10)),1))</f>
        <v>3.8</v>
      </c>
      <c r="P5" s="247">
        <f>IF('Данные индикатора'!R7="нет данных","x",ROUND(IF('Данные индикатора'!R7&gt;P$87,10,IF('Данные индикатора'!R7&lt;P$86,0,10-(P$87-'Данные индикатора'!R7)/(P$87-P$86)*10)),1))</f>
        <v>1.9</v>
      </c>
      <c r="Q5" s="248">
        <f t="shared" si="8"/>
        <v>3.5</v>
      </c>
      <c r="R5" s="251">
        <f t="shared" si="9"/>
        <v>3.5</v>
      </c>
      <c r="S5" s="249">
        <f>IF(AND('Данные индикатора'!AF7="нет данных",'Данные индикатора'!AG7="нет данных",'Данные индикатора'!AH7="нет данных"),"x",SUM('Данные индикатора'!AF7:AH7))</f>
        <v>2.5574516496018204E-2</v>
      </c>
      <c r="T5" s="247">
        <f t="shared" si="2"/>
        <v>5.0999999999999996</v>
      </c>
      <c r="U5" s="247">
        <f>IF('Данные индикатора'!M7="нет данных","x",'Данные индикатора'!M7)</f>
        <v>5</v>
      </c>
      <c r="V5" s="248">
        <f t="shared" si="10"/>
        <v>5.0999999999999996</v>
      </c>
      <c r="W5" s="246">
        <f>IF('Данные индикатора'!AI7="нет данных","x",ROUND(IF('Данные индикатора'!AI7&gt;W$87,10,IF('Данные индикатора'!AI7&lt;W$86,0,10-(W$87-'Данные индикатора'!AI7)/(W$87-W$86)*10)),1))</f>
        <v>0.4</v>
      </c>
      <c r="X5" s="246">
        <f>IF('Данные индикатора'!AJ7="нет данных","x",ROUND(IF('Данные индикатора'!AJ7&gt;X$87,10,IF('Данные индикатора'!AJ7&lt;X$86,0,10-(X$87-'Данные индикатора'!AJ7)/(X$87-X$86)*10)),1))</f>
        <v>1.5</v>
      </c>
      <c r="Y5" s="252">
        <f>IF('Данные индикатора'!AQ7="нет данных","x",ROUND(IF('Данные индикатора'!AQ7&gt;Y$87,10,IF('Данные индикатора'!AQ7&lt;Y$86,0,10-(Y$87-'Данные индикатора'!AQ7)/(Y$87-Y$86)*10)),1))</f>
        <v>10</v>
      </c>
      <c r="Z5" s="252">
        <f>IF('Данные индикатора'!AR7="нет данных","x",ROUND(IF('Данные индикатора'!AR7&gt;Z$87,10,IF('Данные индикатора'!AR7&lt;Z$86,0,10-(Z$87-'Данные индикатора'!AR7)/(Z$87-Z$86)*10)),1))</f>
        <v>10</v>
      </c>
      <c r="AA5" s="247">
        <f t="shared" si="11"/>
        <v>10</v>
      </c>
      <c r="AB5" s="248">
        <f t="shared" si="3"/>
        <v>4</v>
      </c>
      <c r="AC5" s="246">
        <f>IF('Данные индикатора'!AL7="нет данных","x",ROUND(IF('Данные индикатора'!AL7&gt;AC$87,10,IF('Данные индикатора'!AL7&lt;AC$86,0,10-(AC$87-'Данные индикатора'!AL7)/(AC$87-AC$86)*10)),1))</f>
        <v>1.6</v>
      </c>
      <c r="AD5" s="248">
        <f t="shared" si="12"/>
        <v>1.6</v>
      </c>
      <c r="AE5" s="253">
        <f>IF(OR('Данные индикатора'!AM7="нет данных",'Данные индикатора'!BK7="нет данных"),"x",('Данные индикатора'!AM7/'Данные индикатора'!BK7))</f>
        <v>0</v>
      </c>
      <c r="AF5" s="248">
        <f t="shared" si="4"/>
        <v>0</v>
      </c>
      <c r="AG5" s="246">
        <f>IF('Данные индикатора'!AN7="нет данных","x",ROUND(IF('Данные индикатора'!AN7&lt;$AG$86,10,IF('Данные индикатора'!AN7&gt;$AG$87,0,($AG$87-'Данные индикатора'!AN7)/($AG$87-$AG$86)*10)),1))</f>
        <v>2.7</v>
      </c>
      <c r="AH5" s="246">
        <f>IF('Данные индикатора'!AO7="нет данных","x",ROUND(IF('Данные индикатора'!AO7&gt;$AH$87,10,IF('Данные индикатора'!AO7&lt;$AH$86,0,10-($AH$87-'Данные индикатора'!AO7)/($AH$87-$AH$86)*10)),1))</f>
        <v>0</v>
      </c>
      <c r="AI5" s="252">
        <f>IF('Данные индикатора'!AP7="нет данных","x",ROUND(IF('Данные индикатора'!AP7&gt;$AI$87,10,IF('Данные индикатора'!AP7&lt;$AI$86,0,10-($AI$87-'Данные индикатора'!AP7)/($AI$87-$AI$86)*10)),1))</f>
        <v>5.3</v>
      </c>
      <c r="AJ5" s="246">
        <f t="shared" si="13"/>
        <v>5.3</v>
      </c>
      <c r="AK5" s="248">
        <f t="shared" si="14"/>
        <v>2.7</v>
      </c>
      <c r="AL5" s="251">
        <f t="shared" si="5"/>
        <v>3.5</v>
      </c>
    </row>
    <row r="6" spans="1:38" s="3" customFormat="1" ht="15.75" x14ac:dyDescent="0.25">
      <c r="A6" s="159" t="s">
        <v>237</v>
      </c>
      <c r="B6" s="160" t="s">
        <v>241</v>
      </c>
      <c r="C6" s="245" t="s">
        <v>51</v>
      </c>
      <c r="D6" s="246">
        <f>ROUND(IF('Данные индикатора'!P8="нет данных",IF((0.1233*LN('Данные индикатора'!AU8)-0.4559)&gt;D$87,0,IF((0.1233*LN('Данные индикатора'!AU8)-0.4559)&lt;D$86,10,(D$87-(0.1233*LN('Данные индикатора'!AU8)-0.4559))/(D$87-D$86)*10)),IF('Данные индикатора'!P8&gt;D$87,0,IF('Данные индикатора'!P8&lt;D$86,10,(D$87-'Данные индикатора'!P8)/(D$87-D$86)*10))),1)</f>
        <v>2.5</v>
      </c>
      <c r="E6" s="246">
        <f>IF('Данные индикатора'!Q8="нет данных","x",ROUND((IF('Данные индикатора'!Q8=E$86,0,IF(LOG('Данные индикатора'!Q8*1000)&gt;E$87,10,10-(E$87-LOG('Данные индикатора'!Q8*1000))/(E$87-E$86)*10))),1))</f>
        <v>0</v>
      </c>
      <c r="F6" s="247">
        <f>IF('Данные индикатора'!AK8="нет данных","x",ROUND(IF('Данные индикатора'!AK8&gt;F$87,10,IF('Данные индикатора'!AK8&lt;F$86,0,10-(F$87-'Данные индикатора'!AK8)/(F$87-F$86)*10)),1))</f>
        <v>1.4</v>
      </c>
      <c r="G6" s="248">
        <f t="shared" si="6"/>
        <v>1.4</v>
      </c>
      <c r="H6" s="249">
        <f>IF(OR('Данные индикатора'!S8="нет данных",'Данные индикатора'!T8="No data"),"x",IF(OR('Данные индикатора'!U8="нет данных",'Данные индикатора'!V8="нет данных"),1-(POWER((POWER(POWER((POWER((10/IF('Данные индикатора'!S8&lt;10,10,'Данные индикатора'!S8))*(1/'Данные индикатора'!T8),0.5))*('Данные индикатора'!W8)*('Данные индикатора'!Y8),(1/3)),-1)+POWER(POWER((1*('Данные индикатора'!X8)*('Данные индикатора'!Z8)),(1/3)),-1))/2,-1)/POWER((((POWER((10/IF('Данные индикатора'!S8&lt;10,10,'Данные индикатора'!S8))*(1/'Данные индикатора'!T8),0.5)+1)/2)*(('Данные индикатора'!W8+'Данные индикатора'!X8)/2)*(('Данные индикатора'!Y8+'Данные индикатора'!Z8)/2)),(1/3))),IF(OR('Данные индикатора'!S8="No data",'Данные индикатора'!T8="No data"),"x",1-(POWER((POWER(POWER((POWER((10/IF('Данные индикатора'!S8&lt;10,10,'Данные индикатора'!S8))*(1/'Данные индикатора'!T8),0.5))*(POWER(('Данные индикатора'!W8*'Данные индикатора'!U8),0.5))*('Данные индикатора'!Y8),(1/3)),-1)+POWER(POWER(1*(POWER(('Данные индикатора'!X8*'Данные индикатора'!V8),0.5))*('Данные индикатора'!Z8),(1/3)),-1))/2,-1)/POWER((((POWER((10/IF('Данные индикатора'!S8&lt;10,10,'Данные индикатора'!S8))*(1/'Данные индикатора'!T8),0.5)+1)/2)*((POWER(('Данные индикатора'!W8*'Данные индикатора'!U8),0.5)+POWER(('Данные индикатора'!X8*'Данные индикатора'!V8),0.5))/2)*(('Данные индикатора'!Y8+'Данные индикатора'!Z8)/2)),(1/3))))))</f>
        <v>0.41413211585327769</v>
      </c>
      <c r="I6" s="246">
        <f t="shared" si="0"/>
        <v>7.5</v>
      </c>
      <c r="J6" s="246">
        <f>IF('Данные индикатора'!AA8="нет данных","x",ROUND(IF('Данные индикатора'!AA8&gt;J$87,10,IF('Данные индикатора'!AA8&lt;J$86,0,10-(J$87-'Данные индикатора'!AA8)/(J$87-J$86)*10)),1))</f>
        <v>7.8</v>
      </c>
      <c r="K6" s="248">
        <f t="shared" si="7"/>
        <v>7.7</v>
      </c>
      <c r="L6" s="250">
        <f>SUM(IF('Данные индикатора'!AB8=0,0,'Данные индикатора'!AB8/1000000),SUM('Данные индикатора'!AC8:AD8))</f>
        <v>416.24996700000003</v>
      </c>
      <c r="M6" s="250">
        <f>L6/(SUM('Данные индикатора'!BK$5:'Данные индикатора'!BK$15))*1000000</f>
        <v>140.77241942574994</v>
      </c>
      <c r="N6" s="246">
        <f t="shared" si="1"/>
        <v>4.7</v>
      </c>
      <c r="O6" s="246">
        <f>IF('Данные индикатора'!AE8="нет данных","x",ROUND(IF('Данные индикатора'!AE8&gt;O$87,10,IF('Данные индикатора'!AE8&lt;O$86,0,10-(O$87-'Данные индикатора'!AE8)/(O$87-O$86)*10)),1))</f>
        <v>3.8</v>
      </c>
      <c r="P6" s="247">
        <f>IF('Данные индикатора'!R8="нет данных","x",ROUND(IF('Данные индикатора'!R8&gt;P$87,10,IF('Данные индикатора'!R8&lt;P$86,0,10-(P$87-'Данные индикатора'!R8)/(P$87-P$86)*10)),1))</f>
        <v>1.9</v>
      </c>
      <c r="Q6" s="248">
        <f t="shared" si="8"/>
        <v>3.5</v>
      </c>
      <c r="R6" s="251">
        <f t="shared" si="9"/>
        <v>3.5</v>
      </c>
      <c r="S6" s="249">
        <f>IF(AND('Данные индикатора'!AF8="нет данных",'Данные индикатора'!AG8="нет данных",'Данные индикатора'!AH8="нет данных"),"x",SUM('Данные индикатора'!AF8:AH8))</f>
        <v>1.6484821821381435E-2</v>
      </c>
      <c r="T6" s="247">
        <f t="shared" si="2"/>
        <v>3.3</v>
      </c>
      <c r="U6" s="247">
        <f>IF('Данные индикатора'!M8="нет данных","x",'Данные индикатора'!M8)</f>
        <v>5</v>
      </c>
      <c r="V6" s="248">
        <f t="shared" si="10"/>
        <v>4.2</v>
      </c>
      <c r="W6" s="246">
        <f>IF('Данные индикатора'!AI8="нет данных","x",ROUND(IF('Данные индикатора'!AI8&gt;W$87,10,IF('Данные индикатора'!AI8&lt;W$86,0,10-(W$87-'Данные индикатора'!AI8)/(W$87-W$86)*10)),1))</f>
        <v>0.4</v>
      </c>
      <c r="X6" s="246">
        <f>IF('Данные индикатора'!AJ8="нет данных","x",ROUND(IF('Данные индикатора'!AJ8&gt;X$87,10,IF('Данные индикатора'!AJ8&lt;X$86,0,10-(X$87-'Данные индикатора'!AJ8)/(X$87-X$86)*10)),1))</f>
        <v>1.5</v>
      </c>
      <c r="Y6" s="252">
        <f>IF('Данные индикатора'!AQ8="нет данных","x",ROUND(IF('Данные индикатора'!AQ8&gt;Y$87,10,IF('Данные индикатора'!AQ8&lt;Y$86,0,10-(Y$87-'Данные индикатора'!AQ8)/(Y$87-Y$86)*10)),1))</f>
        <v>10</v>
      </c>
      <c r="Z6" s="252">
        <f>IF('Данные индикатора'!AR8="нет данных","x",ROUND(IF('Данные индикатора'!AR8&gt;Z$87,10,IF('Данные индикатора'!AR8&lt;Z$86,0,10-(Z$87-'Данные индикатора'!AR8)/(Z$87-Z$86)*10)),1))</f>
        <v>10</v>
      </c>
      <c r="AA6" s="247">
        <f t="shared" si="11"/>
        <v>10</v>
      </c>
      <c r="AB6" s="248">
        <f t="shared" si="3"/>
        <v>4</v>
      </c>
      <c r="AC6" s="246">
        <f>IF('Данные индикатора'!AL8="нет данных","x",ROUND(IF('Данные индикатора'!AL8&gt;AC$87,10,IF('Данные индикатора'!AL8&lt;AC$86,0,10-(AC$87-'Данные индикатора'!AL8)/(AC$87-AC$86)*10)),1))</f>
        <v>0</v>
      </c>
      <c r="AD6" s="248">
        <f t="shared" si="12"/>
        <v>0</v>
      </c>
      <c r="AE6" s="253">
        <f>IF(OR('Данные индикатора'!AM8="нет данных",'Данные индикатора'!BK8="нет данных"),"x",('Данные индикатора'!AM8/'Данные индикатора'!BK8))</f>
        <v>0</v>
      </c>
      <c r="AF6" s="248">
        <f t="shared" si="4"/>
        <v>0</v>
      </c>
      <c r="AG6" s="246">
        <f>IF('Данные индикатора'!AN8="нет данных","x",ROUND(IF('Данные индикатора'!AN8&lt;$AG$86,10,IF('Данные индикатора'!AN8&gt;$AG$87,0,($AG$87-'Данные индикатора'!AN8)/($AG$87-$AG$86)*10)),1))</f>
        <v>2.7</v>
      </c>
      <c r="AH6" s="246">
        <f>IF('Данные индикатора'!AO8="нет данных","x",ROUND(IF('Данные индикатора'!AO8&gt;$AH$87,10,IF('Данные индикатора'!AO8&lt;$AH$86,0,10-($AH$87-'Данные индикатора'!AO8)/($AH$87-$AH$86)*10)),1))</f>
        <v>0</v>
      </c>
      <c r="AI6" s="252">
        <f>IF('Данные индикатора'!AP8="нет данных","x",ROUND(IF('Данные индикатора'!AP8&gt;$AI$87,10,IF('Данные индикатора'!AP8&lt;$AI$86,0,10-($AI$87-'Данные индикатора'!AP8)/($AI$87-$AI$86)*10)),1))</f>
        <v>5.3</v>
      </c>
      <c r="AJ6" s="246">
        <f t="shared" si="13"/>
        <v>5.3</v>
      </c>
      <c r="AK6" s="248">
        <f t="shared" si="14"/>
        <v>2.7</v>
      </c>
      <c r="AL6" s="251">
        <f t="shared" si="5"/>
        <v>2.9</v>
      </c>
    </row>
    <row r="7" spans="1:38" s="3" customFormat="1" ht="15.75" x14ac:dyDescent="0.25">
      <c r="A7" s="159" t="s">
        <v>237</v>
      </c>
      <c r="B7" s="160" t="s">
        <v>242</v>
      </c>
      <c r="C7" s="245" t="s">
        <v>52</v>
      </c>
      <c r="D7" s="246">
        <f>ROUND(IF('Данные индикатора'!P9="нет данных",IF((0.1233*LN('Данные индикатора'!AU9)-0.4559)&gt;D$87,0,IF((0.1233*LN('Данные индикатора'!AU9)-0.4559)&lt;D$86,10,(D$87-(0.1233*LN('Данные индикатора'!AU9)-0.4559))/(D$87-D$86)*10)),IF('Данные индикатора'!P9&gt;D$87,0,IF('Данные индикатора'!P9&lt;D$86,10,(D$87-'Данные индикатора'!P9)/(D$87-D$86)*10))),1)</f>
        <v>2.5</v>
      </c>
      <c r="E7" s="246">
        <f>IF('Данные индикатора'!Q9="нет данных","x",ROUND((IF('Данные индикатора'!Q9=E$86,0,IF(LOG('Данные индикатора'!Q9*1000)&gt;E$87,10,10-(E$87-LOG('Данные индикатора'!Q9*1000))/(E$87-E$86)*10))),1))</f>
        <v>0</v>
      </c>
      <c r="F7" s="247">
        <f>IF('Данные индикатора'!AK9="нет данных","x",ROUND(IF('Данные индикатора'!AK9&gt;F$87,10,IF('Данные индикатора'!AK9&lt;F$86,0,10-(F$87-'Данные индикатора'!AK9)/(F$87-F$86)*10)),1))</f>
        <v>1.8</v>
      </c>
      <c r="G7" s="248">
        <f t="shared" si="6"/>
        <v>1.5</v>
      </c>
      <c r="H7" s="249">
        <f>IF(OR('Данные индикатора'!S9="нет данных",'Данные индикатора'!T9="No data"),"x",IF(OR('Данные индикатора'!U9="нет данных",'Данные индикатора'!V9="нет данных"),1-(POWER((POWER(POWER((POWER((10/IF('Данные индикатора'!S9&lt;10,10,'Данные индикатора'!S9))*(1/'Данные индикатора'!T9),0.5))*('Данные индикатора'!W9)*('Данные индикатора'!Y9),(1/3)),-1)+POWER(POWER((1*('Данные индикатора'!X9)*('Данные индикатора'!Z9)),(1/3)),-1))/2,-1)/POWER((((POWER((10/IF('Данные индикатора'!S9&lt;10,10,'Данные индикатора'!S9))*(1/'Данные индикатора'!T9),0.5)+1)/2)*(('Данные индикатора'!W9+'Данные индикатора'!X9)/2)*(('Данные индикатора'!Y9+'Данные индикатора'!Z9)/2)),(1/3))),IF(OR('Данные индикатора'!S9="No data",'Данные индикатора'!T9="No data"),"x",1-(POWER((POWER(POWER((POWER((10/IF('Данные индикатора'!S9&lt;10,10,'Данные индикатора'!S9))*(1/'Данные индикатора'!T9),0.5))*(POWER(('Данные индикатора'!W9*'Данные индикатора'!U9),0.5))*('Данные индикатора'!Y9),(1/3)),-1)+POWER(POWER(1*(POWER(('Данные индикатора'!X9*'Данные индикатора'!V9),0.5))*('Данные индикатора'!Z9),(1/3)),-1))/2,-1)/POWER((((POWER((10/IF('Данные индикатора'!S9&lt;10,10,'Данные индикатора'!S9))*(1/'Данные индикатора'!T9),0.5)+1)/2)*((POWER(('Данные индикатора'!W9*'Данные индикатора'!U9),0.5)+POWER(('Данные индикатора'!X9*'Данные индикатора'!V9),0.5))/2)*(('Данные индикатора'!Y9+'Данные индикатора'!Z9)/2)),(1/3))))))</f>
        <v>0.2527126665793672</v>
      </c>
      <c r="I7" s="246">
        <f t="shared" si="0"/>
        <v>4.5999999999999996</v>
      </c>
      <c r="J7" s="246">
        <f>IF('Данные индикатора'!AA9="нет данных","x",ROUND(IF('Данные индикатора'!AA9&gt;J$87,10,IF('Данные индикатора'!AA9&lt;J$86,0,10-(J$87-'Данные индикатора'!AA9)/(J$87-J$86)*10)),1))</f>
        <v>5.3</v>
      </c>
      <c r="K7" s="248">
        <f t="shared" si="7"/>
        <v>5</v>
      </c>
      <c r="L7" s="250">
        <f>SUM(IF('Данные индикатора'!AB9=0,0,'Данные индикатора'!AB9/1000000),SUM('Данные индикатора'!AC9:AD9))</f>
        <v>416.24996700000003</v>
      </c>
      <c r="M7" s="250">
        <f>L7/(SUM('Данные индикатора'!BK$5:'Данные индикатора'!BK$15))*1000000</f>
        <v>140.77241942574994</v>
      </c>
      <c r="N7" s="246">
        <f t="shared" si="1"/>
        <v>4.7</v>
      </c>
      <c r="O7" s="246">
        <f>IF('Данные индикатора'!AE9="нет данных","x",ROUND(IF('Данные индикатора'!AE9&gt;O$87,10,IF('Данные индикатора'!AE9&lt;O$86,0,10-(O$87-'Данные индикатора'!AE9)/(O$87-O$86)*10)),1))</f>
        <v>3.8</v>
      </c>
      <c r="P7" s="247">
        <f>IF('Данные индикатора'!R9="нет данных","x",ROUND(IF('Данные индикатора'!R9&gt;P$87,10,IF('Данные индикатора'!R9&lt;P$86,0,10-(P$87-'Данные индикатора'!R9)/(P$87-P$86)*10)),1))</f>
        <v>1.9</v>
      </c>
      <c r="Q7" s="248">
        <f t="shared" si="8"/>
        <v>3.5</v>
      </c>
      <c r="R7" s="251">
        <f t="shared" si="9"/>
        <v>2.9</v>
      </c>
      <c r="S7" s="249">
        <f>IF(AND('Данные индикатора'!AF9="нет данных",'Данные индикатора'!AG9="нет данных",'Данные индикатора'!AH9="нет данных"),"x",SUM('Данные индикатора'!AF9:AH9))</f>
        <v>6.5003987240829342E-2</v>
      </c>
      <c r="T7" s="247">
        <f t="shared" si="2"/>
        <v>10</v>
      </c>
      <c r="U7" s="247">
        <f>IF('Данные индикатора'!M9="нет данных","x",'Данные индикатора'!M9)</f>
        <v>5</v>
      </c>
      <c r="V7" s="248">
        <f>ROUND(IF(T7="x",U7,IF(U7="x",T7,(10-GEOMEAN(((10-T7)/10*9+1),((10-U7)/10*9+1))))/9*10),1)</f>
        <v>8.5</v>
      </c>
      <c r="W7" s="246">
        <f>IF('Данные индикатора'!AI9="нет данных","x",ROUND(IF('Данные индикатора'!AI9&gt;W$87,10,IF('Данные индикатора'!AI9&lt;W$86,0,10-(W$87-'Данные индикатора'!AI9)/(W$87-W$86)*10)),1))</f>
        <v>0.4</v>
      </c>
      <c r="X7" s="246">
        <f>IF('Данные индикатора'!AJ9="нет данных","x",ROUND(IF('Данные индикатора'!AJ9&gt;X$87,10,IF('Данные индикатора'!AJ9&lt;X$86,0,10-(X$87-'Данные индикатора'!AJ9)/(X$87-X$86)*10)),1))</f>
        <v>1.5</v>
      </c>
      <c r="Y7" s="252">
        <f>IF('Данные индикатора'!AQ9="нет данных","x",ROUND(IF('Данные индикатора'!AQ9&gt;Y$87,10,IF('Данные индикатора'!AQ9&lt;Y$86,0,10-(Y$87-'Данные индикатора'!AQ9)/(Y$87-Y$86)*10)),1))</f>
        <v>10</v>
      </c>
      <c r="Z7" s="252">
        <f>IF('Данные индикатора'!AR9="нет данных","x",ROUND(IF('Данные индикатора'!AR9&gt;Z$87,10,IF('Данные индикатора'!AR9&lt;Z$86,0,10-(Z$87-'Данные индикатора'!AR9)/(Z$87-Z$86)*10)),1))</f>
        <v>10</v>
      </c>
      <c r="AA7" s="247">
        <f t="shared" si="11"/>
        <v>10</v>
      </c>
      <c r="AB7" s="248">
        <f t="shared" si="3"/>
        <v>4</v>
      </c>
      <c r="AC7" s="246">
        <f>IF('Данные индикатора'!AL9="нет данных","x",ROUND(IF('Данные индикатора'!AL9&gt;AC$87,10,IF('Данные индикатора'!AL9&lt;AC$86,0,10-(AC$87-'Данные индикатора'!AL9)/(AC$87-AC$86)*10)),1))</f>
        <v>0</v>
      </c>
      <c r="AD7" s="248">
        <f t="shared" si="12"/>
        <v>0</v>
      </c>
      <c r="AE7" s="253">
        <f>IF(OR('Данные индикатора'!AM9="нет данных",'Данные индикатора'!BK9="нет данных"),"x",('Данные индикатора'!AM9/'Данные индикатора'!BK9))</f>
        <v>0</v>
      </c>
      <c r="AF7" s="248">
        <f t="shared" si="4"/>
        <v>0</v>
      </c>
      <c r="AG7" s="246">
        <f>IF('Данные индикатора'!AN9="нет данных","x",ROUND(IF('Данные индикатора'!AN9&lt;$AG$86,10,IF('Данные индикатора'!AN9&gt;$AG$87,0,($AG$87-'Данные индикатора'!AN9)/($AG$87-$AG$86)*10)),1))</f>
        <v>2.7</v>
      </c>
      <c r="AH7" s="246">
        <f>IF('Данные индикатора'!AO9="нет данных","x",ROUND(IF('Данные индикатора'!AO9&gt;$AH$87,10,IF('Данные индикатора'!AO9&lt;$AH$86,0,10-($AH$87-'Данные индикатора'!AO9)/($AH$87-$AH$86)*10)),1))</f>
        <v>0</v>
      </c>
      <c r="AI7" s="252">
        <f>IF('Данные индикатора'!AP9="нет данных","x",ROUND(IF('Данные индикатора'!AP9&gt;$AI$87,10,IF('Данные индикатора'!AP9&lt;$AI$86,0,10-($AI$87-'Данные индикатора'!AP9)/($AI$87-$AI$86)*10)),1))</f>
        <v>5.3</v>
      </c>
      <c r="AJ7" s="246">
        <f t="shared" si="13"/>
        <v>5.3</v>
      </c>
      <c r="AK7" s="248">
        <f t="shared" si="14"/>
        <v>2.7</v>
      </c>
      <c r="AL7" s="251">
        <f t="shared" si="5"/>
        <v>4.7</v>
      </c>
    </row>
    <row r="8" spans="1:38" s="3" customFormat="1" ht="15.75" x14ac:dyDescent="0.25">
      <c r="A8" s="159" t="s">
        <v>237</v>
      </c>
      <c r="B8" s="160" t="s">
        <v>243</v>
      </c>
      <c r="C8" s="245" t="s">
        <v>53</v>
      </c>
      <c r="D8" s="246">
        <f>ROUND(IF('Данные индикатора'!P10="нет данных",IF((0.1233*LN('Данные индикатора'!AU10)-0.4559)&gt;D$87,0,IF((0.1233*LN('Данные индикатора'!AU10)-0.4559)&lt;D$86,10,(D$87-(0.1233*LN('Данные индикатора'!AU10)-0.4559))/(D$87-D$86)*10)),IF('Данные индикатора'!P10&gt;D$87,0,IF('Данные индикатора'!P10&lt;D$86,10,(D$87-'Данные индикатора'!P10)/(D$87-D$86)*10))),1)</f>
        <v>2.5</v>
      </c>
      <c r="E8" s="246">
        <f>IF('Данные индикатора'!Q10="нет данных","x",ROUND((IF('Данные индикатора'!Q10=E$86,0,IF(LOG('Данные индикатора'!Q10*1000)&gt;E$87,10,10-(E$87-LOG('Данные индикатора'!Q10*1000))/(E$87-E$86)*10))),1))</f>
        <v>0</v>
      </c>
      <c r="F8" s="247">
        <f>IF('Данные индикатора'!AK10="нет данных","x",ROUND(IF('Данные индикатора'!AK10&gt;F$87,10,IF('Данные индикатора'!AK10&lt;F$86,0,10-(F$87-'Данные индикатора'!AK10)/(F$87-F$86)*10)),1))</f>
        <v>1.8</v>
      </c>
      <c r="G8" s="248">
        <f t="shared" si="6"/>
        <v>1.5</v>
      </c>
      <c r="H8" s="249">
        <f>IF(OR('Данные индикатора'!S10="нет данных",'Данные индикатора'!T10="No data"),"x",IF(OR('Данные индикатора'!U10="нет данных",'Данные индикатора'!V10="нет данных"),1-(POWER((POWER(POWER((POWER((10/IF('Данные индикатора'!S10&lt;10,10,'Данные индикатора'!S10))*(1/'Данные индикатора'!T10),0.5))*('Данные индикатора'!W10)*('Данные индикатора'!Y10),(1/3)),-1)+POWER(POWER((1*('Данные индикатора'!X10)*('Данные индикатора'!Z10)),(1/3)),-1))/2,-1)/POWER((((POWER((10/IF('Данные индикатора'!S10&lt;10,10,'Данные индикатора'!S10))*(1/'Данные индикатора'!T10),0.5)+1)/2)*(('Данные индикатора'!W10+'Данные индикатора'!X10)/2)*(('Данные индикатора'!Y10+'Данные индикатора'!Z10)/2)),(1/3))),IF(OR('Данные индикатора'!S10="No data",'Данные индикатора'!T10="No data"),"x",1-(POWER((POWER(POWER((POWER((10/IF('Данные индикатора'!S10&lt;10,10,'Данные индикатора'!S10))*(1/'Данные индикатора'!T10),0.5))*(POWER(('Данные индикатора'!W10*'Данные индикатора'!U10),0.5))*('Данные индикатора'!Y10),(1/3)),-1)+POWER(POWER(1*(POWER(('Данные индикатора'!X10*'Данные индикатора'!V10),0.5))*('Данные индикатора'!Z10),(1/3)),-1))/2,-1)/POWER((((POWER((10/IF('Данные индикатора'!S10&lt;10,10,'Данные индикатора'!S10))*(1/'Данные индикатора'!T10),0.5)+1)/2)*((POWER(('Данные индикатора'!W10*'Данные индикатора'!U10),0.5)+POWER(('Данные индикатора'!X10*'Данные индикатора'!V10),0.5))/2)*(('Данные индикатора'!Y10+'Данные индикатора'!Z10)/2)),(1/3))))))</f>
        <v>0.19546224020318437</v>
      </c>
      <c r="I8" s="246">
        <f t="shared" si="0"/>
        <v>3.6</v>
      </c>
      <c r="J8" s="246">
        <f>IF('Данные индикатора'!AA10="нет данных","x",ROUND(IF('Данные индикатора'!AA10&gt;J$87,10,IF('Данные индикатора'!AA10&lt;J$86,0,10-(J$87-'Данные индикатора'!AA10)/(J$87-J$86)*10)),1))</f>
        <v>10</v>
      </c>
      <c r="K8" s="248">
        <f t="shared" si="7"/>
        <v>6.8</v>
      </c>
      <c r="L8" s="250">
        <f>SUM(IF('Данные индикатора'!AB10=0,0,'Данные индикатора'!AB10/1000000),SUM('Данные индикатора'!AC10:AD10))</f>
        <v>416.24996700000003</v>
      </c>
      <c r="M8" s="250">
        <f>L8/(SUM('Данные индикатора'!BK$5:'Данные индикатора'!BK$15))*1000000</f>
        <v>140.77241942574994</v>
      </c>
      <c r="N8" s="246">
        <f t="shared" si="1"/>
        <v>4.7</v>
      </c>
      <c r="O8" s="246">
        <f>IF('Данные индикатора'!AE10="нет данных","x",ROUND(IF('Данные индикатора'!AE10&gt;O$87,10,IF('Данные индикатора'!AE10&lt;O$86,0,10-(O$87-'Данные индикатора'!AE10)/(O$87-O$86)*10)),1))</f>
        <v>3.8</v>
      </c>
      <c r="P8" s="247">
        <f>IF('Данные индикатора'!R10="нет данных","x",ROUND(IF('Данные индикатора'!R10&gt;P$87,10,IF('Данные индикатора'!R10&lt;P$86,0,10-(P$87-'Данные индикатора'!R10)/(P$87-P$86)*10)),1))</f>
        <v>1.9</v>
      </c>
      <c r="Q8" s="248">
        <f t="shared" si="8"/>
        <v>3.5</v>
      </c>
      <c r="R8" s="251">
        <f t="shared" si="9"/>
        <v>3.3</v>
      </c>
      <c r="S8" s="249">
        <f>IF(AND('Данные индикатора'!AF10="нет данных",'Данные индикатора'!AG10="нет данных",'Данные индикатора'!AH10="нет данных"),"x",SUM('Данные индикатора'!AF10:AH10))</f>
        <v>1.5540413533834587E-2</v>
      </c>
      <c r="T8" s="247">
        <f t="shared" si="2"/>
        <v>3.1</v>
      </c>
      <c r="U8" s="247">
        <f>IF('Данные индикатора'!M10="нет данных","x",'Данные индикатора'!M10)</f>
        <v>5</v>
      </c>
      <c r="V8" s="248">
        <f t="shared" si="10"/>
        <v>4.0999999999999996</v>
      </c>
      <c r="W8" s="246">
        <f>IF('Данные индикатора'!AI10="нет данных","x",ROUND(IF('Данные индикатора'!AI10&gt;W$87,10,IF('Данные индикатора'!AI10&lt;W$86,0,10-(W$87-'Данные индикатора'!AI10)/(W$87-W$86)*10)),1))</f>
        <v>0.4</v>
      </c>
      <c r="X8" s="246">
        <f>IF('Данные индикатора'!AJ10="нет данных","x",ROUND(IF('Данные индикатора'!AJ10&gt;X$87,10,IF('Данные индикатора'!AJ10&lt;X$86,0,10-(X$87-'Данные индикатора'!AJ10)/(X$87-X$86)*10)),1))</f>
        <v>1.5</v>
      </c>
      <c r="Y8" s="252">
        <f>IF('Данные индикатора'!AQ10="нет данных","x",ROUND(IF('Данные индикатора'!AQ10&gt;Y$87,10,IF('Данные индикатора'!AQ10&lt;Y$86,0,10-(Y$87-'Данные индикатора'!AQ10)/(Y$87-Y$86)*10)),1))</f>
        <v>10</v>
      </c>
      <c r="Z8" s="252">
        <f>IF('Данные индикатора'!AR10="нет данных","x",ROUND(IF('Данные индикатора'!AR10&gt;Z$87,10,IF('Данные индикатора'!AR10&lt;Z$86,0,10-(Z$87-'Данные индикатора'!AR10)/(Z$87-Z$86)*10)),1))</f>
        <v>10</v>
      </c>
      <c r="AA8" s="247">
        <f t="shared" si="11"/>
        <v>10</v>
      </c>
      <c r="AB8" s="248">
        <f t="shared" si="3"/>
        <v>4</v>
      </c>
      <c r="AC8" s="246">
        <f>IF('Данные индикатора'!AL10="нет данных","x",ROUND(IF('Данные индикатора'!AL10&gt;AC$87,10,IF('Данные индикатора'!AL10&lt;AC$86,0,10-(AC$87-'Данные индикатора'!AL10)/(AC$87-AC$86)*10)),1))</f>
        <v>0.4</v>
      </c>
      <c r="AD8" s="248">
        <f t="shared" si="12"/>
        <v>0.4</v>
      </c>
      <c r="AE8" s="253">
        <f>IF(OR('Данные индикатора'!AM10="нет данных",'Данные индикатора'!BK10="нет данных"),"x",('Данные индикатора'!AM10/'Данные индикатора'!BK10))</f>
        <v>0</v>
      </c>
      <c r="AF8" s="248">
        <f t="shared" si="4"/>
        <v>0</v>
      </c>
      <c r="AG8" s="246">
        <f>IF('Данные индикатора'!AN10="нет данных","x",ROUND(IF('Данные индикатора'!AN10&lt;$AG$86,10,IF('Данные индикатора'!AN10&gt;$AG$87,0,($AG$87-'Данные индикатора'!AN10)/($AG$87-$AG$86)*10)),1))</f>
        <v>2.7</v>
      </c>
      <c r="AH8" s="246">
        <f>IF('Данные индикатора'!AO10="нет данных","x",ROUND(IF('Данные индикатора'!AO10&gt;$AH$87,10,IF('Данные индикатора'!AO10&lt;$AH$86,0,10-($AH$87-'Данные индикатора'!AO10)/($AH$87-$AH$86)*10)),1))</f>
        <v>0</v>
      </c>
      <c r="AI8" s="252">
        <f>IF('Данные индикатора'!AP10="нет данных","x",ROUND(IF('Данные индикатора'!AP10&gt;$AI$87,10,IF('Данные индикатора'!AP10&lt;$AI$86,0,10-($AI$87-'Данные индикатора'!AP10)/($AI$87-$AI$86)*10)),1))</f>
        <v>5.3</v>
      </c>
      <c r="AJ8" s="246">
        <f t="shared" si="13"/>
        <v>5.3</v>
      </c>
      <c r="AK8" s="248">
        <f t="shared" si="14"/>
        <v>2.7</v>
      </c>
      <c r="AL8" s="251">
        <f t="shared" si="5"/>
        <v>2.9</v>
      </c>
    </row>
    <row r="9" spans="1:38" s="3" customFormat="1" ht="15.75" x14ac:dyDescent="0.25">
      <c r="A9" s="159" t="s">
        <v>237</v>
      </c>
      <c r="B9" s="160" t="s">
        <v>244</v>
      </c>
      <c r="C9" s="245" t="s">
        <v>54</v>
      </c>
      <c r="D9" s="246">
        <f>ROUND(IF('Данные индикатора'!P11="нет данных",IF((0.1233*LN('Данные индикатора'!AU11)-0.4559)&gt;D$87,0,IF((0.1233*LN('Данные индикатора'!AU11)-0.4559)&lt;D$86,10,(D$87-(0.1233*LN('Данные индикатора'!AU11)-0.4559))/(D$87-D$86)*10)),IF('Данные индикатора'!P11&gt;D$87,0,IF('Данные индикатора'!P11&lt;D$86,10,(D$87-'Данные индикатора'!P11)/(D$87-D$86)*10))),1)</f>
        <v>2.5</v>
      </c>
      <c r="E9" s="246">
        <f>IF('Данные индикатора'!Q11="нет данных","x",ROUND((IF('Данные индикатора'!Q11=E$86,0,IF(LOG('Данные индикатора'!Q11*1000)&gt;E$87,10,10-(E$87-LOG('Данные индикатора'!Q11*1000))/(E$87-E$86)*10))),1))</f>
        <v>0</v>
      </c>
      <c r="F9" s="247">
        <f>IF('Данные индикатора'!AK11="нет данных","x",ROUND(IF('Данные индикатора'!AK11&gt;F$87,10,IF('Данные индикатора'!AK11&lt;F$86,0,10-(F$87-'Данные индикатора'!AK11)/(F$87-F$86)*10)),1))</f>
        <v>1.3</v>
      </c>
      <c r="G9" s="248">
        <f t="shared" si="6"/>
        <v>1.3</v>
      </c>
      <c r="H9" s="249">
        <f>IF(OR('Данные индикатора'!S11="нет данных",'Данные индикатора'!T11="No data"),"x",IF(OR('Данные индикатора'!U11="нет данных",'Данные индикатора'!V11="нет данных"),1-(POWER((POWER(POWER((POWER((10/IF('Данные индикатора'!S11&lt;10,10,'Данные индикатора'!S11))*(1/'Данные индикатора'!T11),0.5))*('Данные индикатора'!W11)*('Данные индикатора'!Y11),(1/3)),-1)+POWER(POWER((1*('Данные индикатора'!X11)*('Данные индикатора'!Z11)),(1/3)),-1))/2,-1)/POWER((((POWER((10/IF('Данные индикатора'!S11&lt;10,10,'Данные индикатора'!S11))*(1/'Данные индикатора'!T11),0.5)+1)/2)*(('Данные индикатора'!W11+'Данные индикатора'!X11)/2)*(('Данные индикатора'!Y11+'Данные индикатора'!Z11)/2)),(1/3))),IF(OR('Данные индикатора'!S11="No data",'Данные индикатора'!T11="No data"),"x",1-(POWER((POWER(POWER((POWER((10/IF('Данные индикатора'!S11&lt;10,10,'Данные индикатора'!S11))*(1/'Данные индикатора'!T11),0.5))*(POWER(('Данные индикатора'!W11*'Данные индикатора'!U11),0.5))*('Данные индикатора'!Y11),(1/3)),-1)+POWER(POWER(1*(POWER(('Данные индикатора'!X11*'Данные индикатора'!V11),0.5))*('Данные индикатора'!Z11),(1/3)),-1))/2,-1)/POWER((((POWER((10/IF('Данные индикатора'!S11&lt;10,10,'Данные индикатора'!S11))*(1/'Данные индикатора'!T11),0.5)+1)/2)*((POWER(('Данные индикатора'!W11*'Данные индикатора'!U11),0.5)+POWER(('Данные индикатора'!X11*'Данные индикатора'!V11),0.5))/2)*(('Данные индикатора'!Y11+'Данные индикатора'!Z11)/2)),(1/3))))))</f>
        <v>0.25944377118698414</v>
      </c>
      <c r="I9" s="246">
        <f t="shared" si="0"/>
        <v>4.7</v>
      </c>
      <c r="J9" s="246">
        <f>IF('Данные индикатора'!AA11="нет данных","x",ROUND(IF('Данные индикатора'!AA11&gt;J$87,10,IF('Данные индикатора'!AA11&lt;J$86,0,10-(J$87-'Данные индикатора'!AA11)/(J$87-J$86)*10)),1))</f>
        <v>8.1</v>
      </c>
      <c r="K9" s="248">
        <f t="shared" si="7"/>
        <v>6.4</v>
      </c>
      <c r="L9" s="250">
        <f>SUM(IF('Данные индикатора'!AB11=0,0,'Данные индикатора'!AB11/1000000),SUM('Данные индикатора'!AC11:AD11))</f>
        <v>416.24996700000003</v>
      </c>
      <c r="M9" s="250">
        <f>L9/(SUM('Данные индикатора'!BK$5:'Данные индикатора'!BK$15))*1000000</f>
        <v>140.77241942574994</v>
      </c>
      <c r="N9" s="246">
        <f t="shared" si="1"/>
        <v>4.7</v>
      </c>
      <c r="O9" s="246">
        <f>IF('Данные индикатора'!AE11="нет данных","x",ROUND(IF('Данные индикатора'!AE11&gt;O$87,10,IF('Данные индикатора'!AE11&lt;O$86,0,10-(O$87-'Данные индикатора'!AE11)/(O$87-O$86)*10)),1))</f>
        <v>3.8</v>
      </c>
      <c r="P9" s="247">
        <f>IF('Данные индикатора'!R11="нет данных","x",ROUND(IF('Данные индикатора'!R11&gt;P$87,10,IF('Данные индикатора'!R11&lt;P$86,0,10-(P$87-'Данные индикатора'!R11)/(P$87-P$86)*10)),1))</f>
        <v>1.9</v>
      </c>
      <c r="Q9" s="248">
        <f t="shared" si="8"/>
        <v>3.5</v>
      </c>
      <c r="R9" s="251">
        <f t="shared" si="9"/>
        <v>3.1</v>
      </c>
      <c r="S9" s="249">
        <f>IF(AND('Данные индикатора'!AF11="нет данных",'Данные индикатора'!AG11="нет данных",'Данные индикатора'!AH11="нет данных"),"x",SUM('Данные индикатора'!AF11:AH11))</f>
        <v>7.7729636048526861E-3</v>
      </c>
      <c r="T9" s="247">
        <f t="shared" si="2"/>
        <v>1.6</v>
      </c>
      <c r="U9" s="247">
        <f>IF('Данные индикатора'!M11="нет данных","x",'Данные индикатора'!M11)</f>
        <v>5</v>
      </c>
      <c r="V9" s="248">
        <f>ROUND(IF(T9="x",U9,IF(U9="x",T9,(10-GEOMEAN(((10-T9)/10*9+1),((10-U9)/10*9+1))))/9*10),1)</f>
        <v>3.5</v>
      </c>
      <c r="W9" s="246">
        <f>IF('Данные индикатора'!AI11="нет данных","x",ROUND(IF('Данные индикатора'!AI11&gt;W$87,10,IF('Данные индикатора'!AI11&lt;W$86,0,10-(W$87-'Данные индикатора'!AI11)/(W$87-W$86)*10)),1))</f>
        <v>0.4</v>
      </c>
      <c r="X9" s="246">
        <f>IF('Данные индикатора'!AJ11="нет данных","x",ROUND(IF('Данные индикатора'!AJ11&gt;X$87,10,IF('Данные индикатора'!AJ11&lt;X$86,0,10-(X$87-'Данные индикатора'!AJ11)/(X$87-X$86)*10)),1))</f>
        <v>1.5</v>
      </c>
      <c r="Y9" s="252">
        <f>IF('Данные индикатора'!AQ11="нет данных","x",ROUND(IF('Данные индикатора'!AQ11&gt;Y$87,10,IF('Данные индикатора'!AQ11&lt;Y$86,0,10-(Y$87-'Данные индикатора'!AQ11)/(Y$87-Y$86)*10)),1))</f>
        <v>10</v>
      </c>
      <c r="Z9" s="252">
        <f>IF('Данные индикатора'!AR11="нет данных","x",ROUND(IF('Данные индикатора'!AR11&gt;Z$87,10,IF('Данные индикатора'!AR11&lt;Z$86,0,10-(Z$87-'Данные индикатора'!AR11)/(Z$87-Z$86)*10)),1))</f>
        <v>10</v>
      </c>
      <c r="AA9" s="247">
        <f t="shared" si="11"/>
        <v>10</v>
      </c>
      <c r="AB9" s="248">
        <f t="shared" si="3"/>
        <v>4</v>
      </c>
      <c r="AC9" s="246">
        <f>IF('Данные индикатора'!AL11="нет данных","x",ROUND(IF('Данные индикатора'!AL11&gt;AC$87,10,IF('Данные индикатора'!AL11&lt;AC$86,0,10-(AC$87-'Данные индикатора'!AL11)/(AC$87-AC$86)*10)),1))</f>
        <v>0.8</v>
      </c>
      <c r="AD9" s="248">
        <f t="shared" si="12"/>
        <v>0.8</v>
      </c>
      <c r="AE9" s="253">
        <f>IF(OR('Данные индикатора'!AM11="нет данных",'Данные индикатора'!BK11="нет данных"),"x",('Данные индикатора'!AM11/'Данные индикатора'!BK11))</f>
        <v>0.10587521663778163</v>
      </c>
      <c r="AF9" s="248">
        <f t="shared" si="4"/>
        <v>10</v>
      </c>
      <c r="AG9" s="246">
        <f>IF('Данные индикатора'!AN11="нет данных","x",ROUND(IF('Данные индикатора'!AN11&lt;$AG$86,10,IF('Данные индикатора'!AN11&gt;$AG$87,0,($AG$87-'Данные индикатора'!AN11)/($AG$87-$AG$86)*10)),1))</f>
        <v>2.7</v>
      </c>
      <c r="AH9" s="246">
        <f>IF('Данные индикатора'!AO11="нет данных","x",ROUND(IF('Данные индикатора'!AO11&gt;$AH$87,10,IF('Данные индикатора'!AO11&lt;$AH$86,0,10-($AH$87-'Данные индикатора'!AO11)/($AH$87-$AH$86)*10)),1))</f>
        <v>0</v>
      </c>
      <c r="AI9" s="252">
        <f>IF('Данные индикатора'!AP11="нет данных","x",ROUND(IF('Данные индикатора'!AP11&gt;$AI$87,10,IF('Данные индикатора'!AP11&lt;$AI$86,0,10-($AI$87-'Данные индикатора'!AP11)/($AI$87-$AI$86)*10)),1))</f>
        <v>5.3</v>
      </c>
      <c r="AJ9" s="246">
        <f t="shared" si="13"/>
        <v>5.3</v>
      </c>
      <c r="AK9" s="248">
        <f t="shared" si="14"/>
        <v>2.7</v>
      </c>
      <c r="AL9" s="251">
        <f t="shared" si="5"/>
        <v>5.6</v>
      </c>
    </row>
    <row r="10" spans="1:38" s="3" customFormat="1" ht="15.75" x14ac:dyDescent="0.25">
      <c r="A10" s="159" t="s">
        <v>237</v>
      </c>
      <c r="B10" s="160" t="s">
        <v>245</v>
      </c>
      <c r="C10" s="245" t="s">
        <v>55</v>
      </c>
      <c r="D10" s="246">
        <f>ROUND(IF('Данные индикатора'!P12="нет данных",IF((0.1233*LN('Данные индикатора'!AU12)-0.4559)&gt;D$87,0,IF((0.1233*LN('Данные индикатора'!AU12)-0.4559)&lt;D$86,10,(D$87-(0.1233*LN('Данные индикатора'!AU12)-0.4559))/(D$87-D$86)*10)),IF('Данные индикатора'!P12&gt;D$87,0,IF('Данные индикатора'!P12&lt;D$86,10,(D$87-'Данные индикатора'!P12)/(D$87-D$86)*10))),1)</f>
        <v>2.5</v>
      </c>
      <c r="E10" s="246">
        <f>IF('Данные индикатора'!Q12="нет данных","x",ROUND((IF('Данные индикатора'!Q12=E$86,0,IF(LOG('Данные индикатора'!Q12*1000)&gt;E$87,10,10-(E$87-LOG('Данные индикатора'!Q12*1000))/(E$87-E$86)*10))),1))</f>
        <v>0</v>
      </c>
      <c r="F10" s="247">
        <f>IF('Данные индикатора'!AK12="нет данных","x",ROUND(IF('Данные индикатора'!AK12&gt;F$87,10,IF('Данные индикатора'!AK12&lt;F$86,0,10-(F$87-'Данные индикатора'!AK12)/(F$87-F$86)*10)),1))</f>
        <v>1.3</v>
      </c>
      <c r="G10" s="248">
        <f t="shared" si="6"/>
        <v>1.3</v>
      </c>
      <c r="H10" s="249">
        <f>IF(OR('Данные индикатора'!S12="нет данных",'Данные индикатора'!T12="No data"),"x",IF(OR('Данные индикатора'!U12="нет данных",'Данные индикатора'!V12="нет данных"),1-(POWER((POWER(POWER((POWER((10/IF('Данные индикатора'!S12&lt;10,10,'Данные индикатора'!S12))*(1/'Данные индикатора'!T12),0.5))*('Данные индикатора'!W12)*('Данные индикатора'!Y12),(1/3)),-1)+POWER(POWER((1*('Данные индикатора'!X12)*('Данные индикатора'!Z12)),(1/3)),-1))/2,-1)/POWER((((POWER((10/IF('Данные индикатора'!S12&lt;10,10,'Данные индикатора'!S12))*(1/'Данные индикатора'!T12),0.5)+1)/2)*(('Данные индикатора'!W12+'Данные индикатора'!X12)/2)*(('Данные индикатора'!Y12+'Данные индикатора'!Z12)/2)),(1/3))),IF(OR('Данные индикатора'!S12="No data",'Данные индикатора'!T12="No data"),"x",1-(POWER((POWER(POWER((POWER((10/IF('Данные индикатора'!S12&lt;10,10,'Данные индикатора'!S12))*(1/'Данные индикатора'!T12),0.5))*(POWER(('Данные индикатора'!W12*'Данные индикатора'!U12),0.5))*('Данные индикатора'!Y12),(1/3)),-1)+POWER(POWER(1*(POWER(('Данные индикатора'!X12*'Данные индикатора'!V12),0.5))*('Данные индикатора'!Z12),(1/3)),-1))/2,-1)/POWER((((POWER((10/IF('Данные индикатора'!S12&lt;10,10,'Данные индикатора'!S12))*(1/'Данные индикатора'!T12),0.5)+1)/2)*((POWER(('Данные индикатора'!W12*'Данные индикатора'!U12),0.5)+POWER(('Данные индикатора'!X12*'Данные индикатора'!V12),0.5))/2)*(('Данные индикатора'!Y12+'Данные индикатора'!Z12)/2)),(1/3))))))</f>
        <v>0.363659986391348</v>
      </c>
      <c r="I10" s="246">
        <f t="shared" si="0"/>
        <v>6.6</v>
      </c>
      <c r="J10" s="246">
        <f>IF('Данные индикатора'!AA12="нет данных","x",ROUND(IF('Данные индикатора'!AA12&gt;J$87,10,IF('Данные индикатора'!AA12&lt;J$86,0,10-(J$87-'Данные индикатора'!AA12)/(J$87-J$86)*10)),1))</f>
        <v>5.9</v>
      </c>
      <c r="K10" s="248">
        <f t="shared" si="7"/>
        <v>6.3</v>
      </c>
      <c r="L10" s="250">
        <f>SUM(IF('Данные индикатора'!AB12=0,0,'Данные индикатора'!AB12/1000000),SUM('Данные индикатора'!AC12:AD12))</f>
        <v>416.24996700000003</v>
      </c>
      <c r="M10" s="250">
        <f>L10/(SUM('Данные индикатора'!BK$5:'Данные индикатора'!BK$15))*1000000</f>
        <v>140.77241942574994</v>
      </c>
      <c r="N10" s="246">
        <f t="shared" si="1"/>
        <v>4.7</v>
      </c>
      <c r="O10" s="246">
        <f>IF('Данные индикатора'!AE12="нет данных","x",ROUND(IF('Данные индикатора'!AE12&gt;O$87,10,IF('Данные индикатора'!AE12&lt;O$86,0,10-(O$87-'Данные индикатора'!AE12)/(O$87-O$86)*10)),1))</f>
        <v>3.8</v>
      </c>
      <c r="P10" s="247">
        <f>IF('Данные индикатора'!R12="нет данных","x",ROUND(IF('Данные индикатора'!R12&gt;P$87,10,IF('Данные индикатора'!R12&lt;P$86,0,10-(P$87-'Данные индикатора'!R12)/(P$87-P$86)*10)),1))</f>
        <v>1.9</v>
      </c>
      <c r="Q10" s="248">
        <f t="shared" si="8"/>
        <v>3.5</v>
      </c>
      <c r="R10" s="251">
        <f t="shared" si="9"/>
        <v>3.1</v>
      </c>
      <c r="S10" s="249">
        <f>IF(AND('Данные индикатора'!AF12="нет данных",'Данные индикатора'!AG12="нет данных",'Данные индикатора'!AH12="нет данных"),"x",SUM('Данные индикатора'!AF12:AH12))</f>
        <v>5.9846715328467151E-2</v>
      </c>
      <c r="T10" s="247">
        <f t="shared" si="2"/>
        <v>10</v>
      </c>
      <c r="U10" s="247">
        <f>IF('Данные индикатора'!M12="нет данных","x",'Данные индикатора'!M12)</f>
        <v>9</v>
      </c>
      <c r="V10" s="248">
        <f t="shared" si="10"/>
        <v>9.6</v>
      </c>
      <c r="W10" s="246">
        <f>IF('Данные индикатора'!AI12="нет данных","x",ROUND(IF('Данные индикатора'!AI12&gt;W$87,10,IF('Данные индикатора'!AI12&lt;W$86,0,10-(W$87-'Данные индикатора'!AI12)/(W$87-W$86)*10)),1))</f>
        <v>0.4</v>
      </c>
      <c r="X10" s="246">
        <f>IF('Данные индикатора'!AJ12="нет данных","x",ROUND(IF('Данные индикатора'!AJ12&gt;X$87,10,IF('Данные индикатора'!AJ12&lt;X$86,0,10-(X$87-'Данные индикатора'!AJ12)/(X$87-X$86)*10)),1))</f>
        <v>1.5</v>
      </c>
      <c r="Y10" s="252">
        <f>IF('Данные индикатора'!AQ12="нет данных","x",ROUND(IF('Данные индикатора'!AQ12&gt;Y$87,10,IF('Данные индикатора'!AQ12&lt;Y$86,0,10-(Y$87-'Данные индикатора'!AQ12)/(Y$87-Y$86)*10)),1))</f>
        <v>10</v>
      </c>
      <c r="Z10" s="252">
        <f>IF('Данные индикатора'!AR12="нет данных","x",ROUND(IF('Данные индикатора'!AR12&gt;Z$87,10,IF('Данные индикатора'!AR12&lt;Z$86,0,10-(Z$87-'Данные индикатора'!AR12)/(Z$87-Z$86)*10)),1))</f>
        <v>10</v>
      </c>
      <c r="AA10" s="247">
        <f t="shared" si="11"/>
        <v>10</v>
      </c>
      <c r="AB10" s="248">
        <f t="shared" si="3"/>
        <v>4</v>
      </c>
      <c r="AC10" s="246">
        <f>IF('Данные индикатора'!AL12="нет данных","x",ROUND(IF('Данные индикатора'!AL12&gt;AC$87,10,IF('Данные индикатора'!AL12&lt;AC$86,0,10-(AC$87-'Данные индикатора'!AL12)/(AC$87-AC$86)*10)),1))</f>
        <v>1.5</v>
      </c>
      <c r="AD10" s="248">
        <f t="shared" si="12"/>
        <v>1.5</v>
      </c>
      <c r="AE10" s="253">
        <f>IF(OR('Данные индикатора'!AM12="нет данных",'Данные индикатора'!BK12="нет данных"),"x",('Данные индикатора'!AM12/'Данные индикатора'!BK12))</f>
        <v>0</v>
      </c>
      <c r="AF10" s="248">
        <f t="shared" si="4"/>
        <v>0</v>
      </c>
      <c r="AG10" s="246">
        <f>IF('Данные индикатора'!AN12="нет данных","x",ROUND(IF('Данные индикатора'!AN12&lt;$AG$86,10,IF('Данные индикатора'!AN12&gt;$AG$87,0,($AG$87-'Данные индикатора'!AN12)/($AG$87-$AG$86)*10)),1))</f>
        <v>2.7</v>
      </c>
      <c r="AH10" s="246">
        <f>IF('Данные индикатора'!AO12="нет данных","x",ROUND(IF('Данные индикатора'!AO12&gt;$AH$87,10,IF('Данные индикатора'!AO12&lt;$AH$86,0,10-($AH$87-'Данные индикатора'!AO12)/($AH$87-$AH$86)*10)),1))</f>
        <v>0</v>
      </c>
      <c r="AI10" s="252">
        <f>IF('Данные индикатора'!AP12="нет данных","x",ROUND(IF('Данные индикатора'!AP12&gt;$AI$87,10,IF('Данные индикатора'!AP12&lt;$AI$86,0,10-($AI$87-'Данные индикатора'!AP12)/($AI$87-$AI$86)*10)),1))</f>
        <v>5.3</v>
      </c>
      <c r="AJ10" s="246">
        <f t="shared" si="13"/>
        <v>5.3</v>
      </c>
      <c r="AK10" s="248">
        <f t="shared" si="14"/>
        <v>2.7</v>
      </c>
      <c r="AL10" s="251">
        <f t="shared" si="5"/>
        <v>5.7</v>
      </c>
    </row>
    <row r="11" spans="1:38" s="3" customFormat="1" ht="15.75" x14ac:dyDescent="0.25">
      <c r="A11" s="159" t="s">
        <v>237</v>
      </c>
      <c r="B11" s="160" t="s">
        <v>246</v>
      </c>
      <c r="C11" s="245" t="s">
        <v>56</v>
      </c>
      <c r="D11" s="246">
        <f>ROUND(IF('Данные индикатора'!P13="нет данных",IF((0.1233*LN('Данные индикатора'!AU13)-0.4559)&gt;D$87,0,IF((0.1233*LN('Данные индикатора'!AU13)-0.4559)&lt;D$86,10,(D$87-(0.1233*LN('Данные индикатора'!AU13)-0.4559))/(D$87-D$86)*10)),IF('Данные индикатора'!P13&gt;D$87,0,IF('Данные индикатора'!P13&lt;D$86,10,(D$87-'Данные индикатора'!P13)/(D$87-D$86)*10))),1)</f>
        <v>2.5</v>
      </c>
      <c r="E11" s="246">
        <f>IF('Данные индикатора'!Q13="нет данных","x",ROUND((IF('Данные индикатора'!Q13=E$86,0,IF(LOG('Данные индикатора'!Q13*1000)&gt;E$87,10,10-(E$87-LOG('Данные индикатора'!Q13*1000))/(E$87-E$86)*10))),1))</f>
        <v>0</v>
      </c>
      <c r="F11" s="247">
        <f>IF('Данные индикатора'!AK13="нет данных","x",ROUND(IF('Данные индикатора'!AK13&gt;F$87,10,IF('Данные индикатора'!AK13&lt;F$86,0,10-(F$87-'Данные индикатора'!AK13)/(F$87-F$86)*10)),1))</f>
        <v>1.2</v>
      </c>
      <c r="G11" s="248">
        <f t="shared" si="6"/>
        <v>1.3</v>
      </c>
      <c r="H11" s="249">
        <f>IF(OR('Данные индикатора'!S13="нет данных",'Данные индикатора'!T13="No data"),"x",IF(OR('Данные индикатора'!U13="нет данных",'Данные индикатора'!V13="нет данных"),1-(POWER((POWER(POWER((POWER((10/IF('Данные индикатора'!S13&lt;10,10,'Данные индикатора'!S13))*(1/'Данные индикатора'!T13),0.5))*('Данные индикатора'!W13)*('Данные индикатора'!Y13),(1/3)),-1)+POWER(POWER((1*('Данные индикатора'!X13)*('Данные индикатора'!Z13)),(1/3)),-1))/2,-1)/POWER((((POWER((10/IF('Данные индикатора'!S13&lt;10,10,'Данные индикатора'!S13))*(1/'Данные индикатора'!T13),0.5)+1)/2)*(('Данные индикатора'!W13+'Данные индикатора'!X13)/2)*(('Данные индикатора'!Y13+'Данные индикатора'!Z13)/2)),(1/3))),IF(OR('Данные индикатора'!S13="No data",'Данные индикатора'!T13="No data"),"x",1-(POWER((POWER(POWER((POWER((10/IF('Данные индикатора'!S13&lt;10,10,'Данные индикатора'!S13))*(1/'Данные индикатора'!T13),0.5))*(POWER(('Данные индикатора'!W13*'Данные индикатора'!U13),0.5))*('Данные индикатора'!Y13),(1/3)),-1)+POWER(POWER(1*(POWER(('Данные индикатора'!X13*'Данные индикатора'!V13),0.5))*('Данные индикатора'!Z13),(1/3)),-1))/2,-1)/POWER((((POWER((10/IF('Данные индикатора'!S13&lt;10,10,'Данные индикатора'!S13))*(1/'Данные индикатора'!T13),0.5)+1)/2)*((POWER(('Данные индикатора'!W13*'Данные индикатора'!U13),0.5)+POWER(('Данные индикатора'!X13*'Данные индикатора'!V13),0.5))/2)*(('Данные индикатора'!Y13+'Данные индикатора'!Z13)/2)),(1/3))))))</f>
        <v>0.28178295198960945</v>
      </c>
      <c r="I11" s="246">
        <f t="shared" si="0"/>
        <v>5.0999999999999996</v>
      </c>
      <c r="J11" s="246">
        <f>IF('Данные индикатора'!AA13="нет данных","x",ROUND(IF('Данные индикатора'!AA13&gt;J$87,10,IF('Данные индикатора'!AA13&lt;J$86,0,10-(J$87-'Данные индикатора'!AA13)/(J$87-J$86)*10)),1))</f>
        <v>6.8</v>
      </c>
      <c r="K11" s="248">
        <f t="shared" si="7"/>
        <v>6</v>
      </c>
      <c r="L11" s="250">
        <f>SUM(IF('Данные индикатора'!AB13=0,0,'Данные индикатора'!AB13/1000000),SUM('Данные индикатора'!AC13:AD13))</f>
        <v>416.24996700000003</v>
      </c>
      <c r="M11" s="250">
        <f>L11/(SUM('Данные индикатора'!BK$5:'Данные индикатора'!BK$15))*1000000</f>
        <v>140.77241942574994</v>
      </c>
      <c r="N11" s="246">
        <f t="shared" si="1"/>
        <v>4.7</v>
      </c>
      <c r="O11" s="246">
        <f>IF('Данные индикатора'!AE13="нет данных","x",ROUND(IF('Данные индикатора'!AE13&gt;O$87,10,IF('Данные индикатора'!AE13&lt;O$86,0,10-(O$87-'Данные индикатора'!AE13)/(O$87-O$86)*10)),1))</f>
        <v>3.8</v>
      </c>
      <c r="P11" s="247">
        <f>IF('Данные индикатора'!R13="нет данных","x",ROUND(IF('Данные индикатора'!R13&gt;P$87,10,IF('Данные индикатора'!R13&lt;P$86,0,10-(P$87-'Данные индикатора'!R13)/(P$87-P$86)*10)),1))</f>
        <v>1.9</v>
      </c>
      <c r="Q11" s="248">
        <f t="shared" si="8"/>
        <v>3.5</v>
      </c>
      <c r="R11" s="251">
        <f t="shared" si="9"/>
        <v>3</v>
      </c>
      <c r="S11" s="249">
        <f>IF(AND('Данные индикатора'!AF13="нет данных",'Данные индикатора'!AG13="нет данных",'Данные индикатора'!AH13="нет данных"),"x",SUM('Данные индикатора'!AF13:AH13))</f>
        <v>1.4694719471947195E-2</v>
      </c>
      <c r="T11" s="247">
        <f t="shared" si="2"/>
        <v>2.9</v>
      </c>
      <c r="U11" s="247">
        <f>IF('Данные индикатора'!M13="нет данных","x",'Данные индикатора'!M13)</f>
        <v>5</v>
      </c>
      <c r="V11" s="248">
        <f t="shared" si="10"/>
        <v>4</v>
      </c>
      <c r="W11" s="246">
        <f>IF('Данные индикатора'!AI13="нет данных","x",ROUND(IF('Данные индикатора'!AI13&gt;W$87,10,IF('Данные индикатора'!AI13&lt;W$86,0,10-(W$87-'Данные индикатора'!AI13)/(W$87-W$86)*10)),1))</f>
        <v>0.4</v>
      </c>
      <c r="X11" s="246">
        <f>IF('Данные индикатора'!AJ13="нет данных","x",ROUND(IF('Данные индикатора'!AJ13&gt;X$87,10,IF('Данные индикатора'!AJ13&lt;X$86,0,10-(X$87-'Данные индикатора'!AJ13)/(X$87-X$86)*10)),1))</f>
        <v>1.5</v>
      </c>
      <c r="Y11" s="252">
        <f>IF('Данные индикатора'!AQ13="нет данных","x",ROUND(IF('Данные индикатора'!AQ13&gt;Y$87,10,IF('Данные индикатора'!AQ13&lt;Y$86,0,10-(Y$87-'Данные индикатора'!AQ13)/(Y$87-Y$86)*10)),1))</f>
        <v>10</v>
      </c>
      <c r="Z11" s="252">
        <f>IF('Данные индикатора'!AR13="нет данных","x",ROUND(IF('Данные индикатора'!AR13&gt;Z$87,10,IF('Данные индикатора'!AR13&lt;Z$86,0,10-(Z$87-'Данные индикатора'!AR13)/(Z$87-Z$86)*10)),1))</f>
        <v>10</v>
      </c>
      <c r="AA11" s="247">
        <f t="shared" si="11"/>
        <v>10</v>
      </c>
      <c r="AB11" s="248">
        <f t="shared" si="3"/>
        <v>4</v>
      </c>
      <c r="AC11" s="246">
        <f>IF('Данные индикатора'!AL13="нет данных","x",ROUND(IF('Данные индикатора'!AL13&gt;AC$87,10,IF('Данные индикатора'!AL13&lt;AC$86,0,10-(AC$87-'Данные индикатора'!AL13)/(AC$87-AC$86)*10)),1))</f>
        <v>0.3</v>
      </c>
      <c r="AD11" s="248">
        <f t="shared" si="12"/>
        <v>0.3</v>
      </c>
      <c r="AE11" s="253">
        <f>IF(OR('Данные индикатора'!AM13="нет данных",'Данные индикатора'!BK13="нет данных"),"x",('Данные индикатора'!AM13/'Данные индикатора'!BK13))</f>
        <v>0</v>
      </c>
      <c r="AF11" s="248">
        <f t="shared" si="4"/>
        <v>0</v>
      </c>
      <c r="AG11" s="246">
        <f>IF('Данные индикатора'!AN13="нет данных","x",ROUND(IF('Данные индикатора'!AN13&lt;$AG$86,10,IF('Данные индикатора'!AN13&gt;$AG$87,0,($AG$87-'Данные индикатора'!AN13)/($AG$87-$AG$86)*10)),1))</f>
        <v>2.7</v>
      </c>
      <c r="AH11" s="246">
        <f>IF('Данные индикатора'!AO13="нет данных","x",ROUND(IF('Данные индикатора'!AO13&gt;$AH$87,10,IF('Данные индикатора'!AO13&lt;$AH$86,0,10-($AH$87-'Данные индикатора'!AO13)/($AH$87-$AH$86)*10)),1))</f>
        <v>0</v>
      </c>
      <c r="AI11" s="252">
        <f>IF('Данные индикатора'!AP13="нет данных","x",ROUND(IF('Данные индикатора'!AP13&gt;$AI$87,10,IF('Данные индикатора'!AP13&lt;$AI$86,0,10-($AI$87-'Данные индикатора'!AP13)/($AI$87-$AI$86)*10)),1))</f>
        <v>5.3</v>
      </c>
      <c r="AJ11" s="246">
        <f t="shared" si="13"/>
        <v>5.3</v>
      </c>
      <c r="AK11" s="248">
        <f t="shared" si="14"/>
        <v>2.7</v>
      </c>
      <c r="AL11" s="251">
        <f t="shared" si="5"/>
        <v>2.9</v>
      </c>
    </row>
    <row r="12" spans="1:38" s="3" customFormat="1" ht="15.75" x14ac:dyDescent="0.25">
      <c r="A12" s="159" t="s">
        <v>237</v>
      </c>
      <c r="B12" s="160" t="s">
        <v>247</v>
      </c>
      <c r="C12" s="245" t="s">
        <v>57</v>
      </c>
      <c r="D12" s="246">
        <f>ROUND(IF('Данные индикатора'!P14="нет данных",IF((0.1233*LN('Данные индикатора'!AU14)-0.4559)&gt;D$87,0,IF((0.1233*LN('Данные индикатора'!AU14)-0.4559)&lt;D$86,10,(D$87-(0.1233*LN('Данные индикатора'!AU14)-0.4559))/(D$87-D$86)*10)),IF('Данные индикатора'!P14&gt;D$87,0,IF('Данные индикатора'!P14&lt;D$86,10,(D$87-'Данные индикатора'!P14)/(D$87-D$86)*10))),1)</f>
        <v>2.5</v>
      </c>
      <c r="E12" s="246">
        <f>IF('Данные индикатора'!Q14="нет данных","x",ROUND((IF('Данные индикатора'!Q14=E$86,0,IF(LOG('Данные индикатора'!Q14*1000)&gt;E$87,10,10-(E$87-LOG('Данные индикатора'!Q14*1000))/(E$87-E$86)*10))),1))</f>
        <v>0</v>
      </c>
      <c r="F12" s="247">
        <f>IF('Данные индикатора'!AK14="нет данных","x",ROUND(IF('Данные индикатора'!AK14&gt;F$87,10,IF('Данные индикатора'!AK14&lt;F$86,0,10-(F$87-'Данные индикатора'!AK14)/(F$87-F$86)*10)),1))</f>
        <v>1.5</v>
      </c>
      <c r="G12" s="248">
        <f t="shared" si="6"/>
        <v>1.4</v>
      </c>
      <c r="H12" s="249" t="str">
        <f>IF(OR('Данные индикатора'!S14="нет данных",'Данные индикатора'!T14="No data"),"x",IF(OR('Данные индикатора'!U14="нет данных",'Данные индикатора'!V14="нет данных"),1-(POWER((POWER(POWER((POWER((10/IF('Данные индикатора'!S14&lt;10,10,'Данные индикатора'!S14))*(1/'Данные индикатора'!T14),0.5))*('Данные индикатора'!W14)*('Данные индикатора'!Y14),(1/3)),-1)+POWER(POWER((1*('Данные индикатора'!X14)*('Данные индикатора'!Z14)),(1/3)),-1))/2,-1)/POWER((((POWER((10/IF('Данные индикатора'!S14&lt;10,10,'Данные индикатора'!S14))*(1/'Данные индикатора'!T14),0.5)+1)/2)*(('Данные индикатора'!W14+'Данные индикатора'!X14)/2)*(('Данные индикатора'!Y14+'Данные индикатора'!Z14)/2)),(1/3))),IF(OR('Данные индикатора'!S14="No data",'Данные индикатора'!T14="No data"),"x",1-(POWER((POWER(POWER((POWER((10/IF('Данные индикатора'!S14&lt;10,10,'Данные индикатора'!S14))*(1/'Данные индикатора'!T14),0.5))*(POWER(('Данные индикатора'!W14*'Данные индикатора'!U14),0.5))*('Данные индикатора'!Y14),(1/3)),-1)+POWER(POWER(1*(POWER(('Данные индикатора'!X14*'Данные индикатора'!V14),0.5))*('Данные индикатора'!Z14),(1/3)),-1))/2,-1)/POWER((((POWER((10/IF('Данные индикатора'!S14&lt;10,10,'Данные индикатора'!S14))*(1/'Данные индикатора'!T14),0.5)+1)/2)*((POWER(('Данные индикатора'!W14*'Данные индикатора'!U14),0.5)+POWER(('Данные индикатора'!X14*'Данные индикатора'!V14),0.5))/2)*(('Данные индикатора'!Y14+'Данные индикатора'!Z14)/2)),(1/3))))))</f>
        <v>x</v>
      </c>
      <c r="I12" s="246" t="str">
        <f t="shared" si="0"/>
        <v>x</v>
      </c>
      <c r="J12" s="246">
        <f>IF('Данные индикатора'!AA14="нет данных","x",ROUND(IF('Данные индикатора'!AA14&gt;J$87,10,IF('Данные индикатора'!AA14&lt;J$86,0,10-(J$87-'Данные индикатора'!AA14)/(J$87-J$86)*10)),1))</f>
        <v>7.8</v>
      </c>
      <c r="K12" s="248">
        <f t="shared" si="7"/>
        <v>7.8</v>
      </c>
      <c r="L12" s="250">
        <f>SUM(IF('Данные индикатора'!AB14=0,0,'Данные индикатора'!AB14/1000000),SUM('Данные индикатора'!AC14:AD14))</f>
        <v>416.24996700000003</v>
      </c>
      <c r="M12" s="250">
        <f>L12/(SUM('Данные индикатора'!BK$5:'Данные индикатора'!BK$15))*1000000</f>
        <v>140.77241942574994</v>
      </c>
      <c r="N12" s="246">
        <f t="shared" si="1"/>
        <v>4.7</v>
      </c>
      <c r="O12" s="246">
        <f>IF('Данные индикатора'!AE14="нет данных","x",ROUND(IF('Данные индикатора'!AE14&gt;O$87,10,IF('Данные индикатора'!AE14&lt;O$86,0,10-(O$87-'Данные индикатора'!AE14)/(O$87-O$86)*10)),1))</f>
        <v>3.8</v>
      </c>
      <c r="P12" s="247">
        <f>IF('Данные индикатора'!R14="нет данных","x",ROUND(IF('Данные индикатора'!R14&gt;P$87,10,IF('Данные индикатора'!R14&lt;P$86,0,10-(P$87-'Данные индикатора'!R14)/(P$87-P$86)*10)),1))</f>
        <v>1.9</v>
      </c>
      <c r="Q12" s="248">
        <f t="shared" si="8"/>
        <v>3.5</v>
      </c>
      <c r="R12" s="251">
        <f t="shared" si="9"/>
        <v>3.5</v>
      </c>
      <c r="S12" s="249">
        <f>IF(AND('Данные индикатора'!AF14="нет данных",'Данные индикатора'!AG14="нет данных",'Данные индикатора'!AH14="нет данных"),"x",SUM('Данные индикатора'!AF14:AH14))</f>
        <v>5.6082474226804124E-2</v>
      </c>
      <c r="T12" s="247">
        <f t="shared" si="2"/>
        <v>10</v>
      </c>
      <c r="U12" s="247">
        <f>IF('Данные индикатора'!M14="нет данных","x",'Данные индикатора'!M14)</f>
        <v>5</v>
      </c>
      <c r="V12" s="248">
        <f>ROUND(IF(T12="x",U12,IF(U12="x",T12,(10-GEOMEAN(((10-T12)/10*9+1),((10-U12)/10*9+1))))/9*10),1)</f>
        <v>8.5</v>
      </c>
      <c r="W12" s="246">
        <f>IF('Данные индикатора'!AI14="нет данных","x",ROUND(IF('Данные индикатора'!AI14&gt;W$87,10,IF('Данные индикатора'!AI14&lt;W$86,0,10-(W$87-'Данные индикатора'!AI14)/(W$87-W$86)*10)),1))</f>
        <v>0.4</v>
      </c>
      <c r="X12" s="246">
        <f>IF('Данные индикатора'!AJ14="нет данных","x",ROUND(IF('Данные индикатора'!AJ14&gt;X$87,10,IF('Данные индикатора'!AJ14&lt;X$86,0,10-(X$87-'Данные индикатора'!AJ14)/(X$87-X$86)*10)),1))</f>
        <v>1.5</v>
      </c>
      <c r="Y12" s="252">
        <f>IF('Данные индикатора'!AQ14="нет данных","x",ROUND(IF('Данные индикатора'!AQ14&gt;Y$87,10,IF('Данные индикатора'!AQ14&lt;Y$86,0,10-(Y$87-'Данные индикатора'!AQ14)/(Y$87-Y$86)*10)),1))</f>
        <v>10</v>
      </c>
      <c r="Z12" s="252">
        <f>IF('Данные индикатора'!AR14="нет данных","x",ROUND(IF('Данные индикатора'!AR14&gt;Z$87,10,IF('Данные индикатора'!AR14&lt;Z$86,0,10-(Z$87-'Данные индикатора'!AR14)/(Z$87-Z$86)*10)),1))</f>
        <v>10</v>
      </c>
      <c r="AA12" s="247">
        <f t="shared" si="11"/>
        <v>10</v>
      </c>
      <c r="AB12" s="248">
        <f t="shared" si="3"/>
        <v>4</v>
      </c>
      <c r="AC12" s="246">
        <f>IF('Данные индикатора'!AL14="нет данных","x",ROUND(IF('Данные индикатора'!AL14&gt;AC$87,10,IF('Данные индикатора'!AL14&lt;AC$86,0,10-(AC$87-'Данные индикатора'!AL14)/(AC$87-AC$86)*10)),1))</f>
        <v>0.5</v>
      </c>
      <c r="AD12" s="248">
        <f t="shared" si="12"/>
        <v>0.5</v>
      </c>
      <c r="AE12" s="253">
        <f>IF(OR('Данные индикатора'!AM14="нет данных",'Данные индикатора'!BK14="нет данных"),"x",('Данные индикатора'!AM14/'Данные индикатора'!BK14))</f>
        <v>0</v>
      </c>
      <c r="AF12" s="248">
        <f t="shared" si="4"/>
        <v>0</v>
      </c>
      <c r="AG12" s="246">
        <f>IF('Данные индикатора'!AN14="нет данных","x",ROUND(IF('Данные индикатора'!AN14&lt;$AG$86,10,IF('Данные индикатора'!AN14&gt;$AG$87,0,($AG$87-'Данные индикатора'!AN14)/($AG$87-$AG$86)*10)),1))</f>
        <v>2.7</v>
      </c>
      <c r="AH12" s="246">
        <f>IF('Данные индикатора'!AO14="нет данных","x",ROUND(IF('Данные индикатора'!AO14&gt;$AH$87,10,IF('Данные индикатора'!AO14&lt;$AH$86,0,10-($AH$87-'Данные индикатора'!AO14)/($AH$87-$AH$86)*10)),1))</f>
        <v>0</v>
      </c>
      <c r="AI12" s="252">
        <f>IF('Данные индикатора'!AP14="нет данных","x",ROUND(IF('Данные индикатора'!AP14&gt;$AI$87,10,IF('Данные индикатора'!AP14&lt;$AI$86,0,10-($AI$87-'Данные индикатора'!AP14)/($AI$87-$AI$86)*10)),1))</f>
        <v>5.3</v>
      </c>
      <c r="AJ12" s="246">
        <f t="shared" si="13"/>
        <v>5.3</v>
      </c>
      <c r="AK12" s="248">
        <f t="shared" si="14"/>
        <v>2.7</v>
      </c>
      <c r="AL12" s="251">
        <f t="shared" si="5"/>
        <v>4.7</v>
      </c>
    </row>
    <row r="13" spans="1:38" s="3" customFormat="1" ht="15.75" x14ac:dyDescent="0.25">
      <c r="A13" s="167" t="s">
        <v>237</v>
      </c>
      <c r="B13" s="160" t="s">
        <v>248</v>
      </c>
      <c r="C13" s="245" t="s">
        <v>58</v>
      </c>
      <c r="D13" s="246">
        <f>ROUND(IF('Данные индикатора'!P15="нет данных",IF((0.1233*LN('Данные индикатора'!AU15)-0.4559)&gt;D$87,0,IF((0.1233*LN('Данные индикатора'!AU15)-0.4559)&lt;D$86,10,(D$87-(0.1233*LN('Данные индикатора'!AU15)-0.4559))/(D$87-D$86)*10)),IF('Данные индикатора'!P15&gt;D$87,0,IF('Данные индикатора'!P15&lt;D$86,10,(D$87-'Данные индикатора'!P15)/(D$87-D$86)*10))),1)</f>
        <v>2.5</v>
      </c>
      <c r="E13" s="246">
        <f>IF('Данные индикатора'!Q15="нет данных","x",ROUND((IF('Данные индикатора'!Q15=E$86,0,IF(LOG('Данные индикатора'!Q15*1000)&gt;E$87,10,10-(E$87-LOG('Данные индикатора'!Q15*1000))/(E$87-E$86)*10))),1))</f>
        <v>0</v>
      </c>
      <c r="F13" s="247">
        <f>IF('Данные индикатора'!AK15="нет данных","x",ROUND(IF('Данные индикатора'!AK15&gt;F$87,10,IF('Данные индикатора'!AK15&lt;F$86,0,10-(F$87-'Данные индикатора'!AK15)/(F$87-F$86)*10)),1))</f>
        <v>0.8</v>
      </c>
      <c r="G13" s="248">
        <f t="shared" si="6"/>
        <v>1.2</v>
      </c>
      <c r="H13" s="249">
        <f>IF(OR('Данные индикатора'!S15="нет данных",'Данные индикатора'!T15="No data"),"x",IF(OR('Данные индикатора'!U15="нет данных",'Данные индикатора'!V15="нет данных"),1-(POWER((POWER(POWER((POWER((10/IF('Данные индикатора'!S15&lt;10,10,'Данные индикатора'!S15))*(1/'Данные индикатора'!T15),0.5))*('Данные индикатора'!W15)*('Данные индикатора'!Y15),(1/3)),-1)+POWER(POWER((1*('Данные индикатора'!X15)*('Данные индикатора'!Z15)),(1/3)),-1))/2,-1)/POWER((((POWER((10/IF('Данные индикатора'!S15&lt;10,10,'Данные индикатора'!S15))*(1/'Данные индикатора'!T15),0.5)+1)/2)*(('Данные индикатора'!W15+'Данные индикатора'!X15)/2)*(('Данные индикатора'!Y15+'Данные индикатора'!Z15)/2)),(1/3))),IF(OR('Данные индикатора'!S15="No data",'Данные индикатора'!T15="No data"),"x",1-(POWER((POWER(POWER((POWER((10/IF('Данные индикатора'!S15&lt;10,10,'Данные индикатора'!S15))*(1/'Данные индикатора'!T15),0.5))*(POWER(('Данные индикатора'!W15*'Данные индикатора'!U15),0.5))*('Данные индикатора'!Y15),(1/3)),-1)+POWER(POWER(1*(POWER(('Данные индикатора'!X15*'Данные индикатора'!V15),0.5))*('Данные индикатора'!Z15),(1/3)),-1))/2,-1)/POWER((((POWER((10/IF('Данные индикатора'!S15&lt;10,10,'Данные индикатора'!S15))*(1/'Данные индикатора'!T15),0.5)+1)/2)*((POWER(('Данные индикатора'!W15*'Данные индикатора'!U15),0.5)+POWER(('Данные индикатора'!X15*'Данные индикатора'!V15),0.5))/2)*(('Данные индикатора'!Y15+'Данные индикатора'!Z15)/2)),(1/3))))))</f>
        <v>0.12105114700224884</v>
      </c>
      <c r="I13" s="246">
        <f t="shared" si="0"/>
        <v>2.2000000000000002</v>
      </c>
      <c r="J13" s="246">
        <f>IF('Данные индикатора'!AA15="нет данных","x",ROUND(IF('Данные индикатора'!AA15&gt;J$87,10,IF('Данные индикатора'!AA15&lt;J$86,0,10-(J$87-'Данные индикатора'!AA15)/(J$87-J$86)*10)),1))</f>
        <v>5.8</v>
      </c>
      <c r="K13" s="248">
        <f t="shared" si="7"/>
        <v>4</v>
      </c>
      <c r="L13" s="250">
        <f>SUM(IF('Данные индикатора'!AB15=0,0,'Данные индикатора'!AB15/1000000),SUM('Данные индикатора'!AC15:AD15))</f>
        <v>416.24996700000003</v>
      </c>
      <c r="M13" s="250">
        <f>L13/(SUM('Данные индикатора'!BK$5:'Данные индикатора'!BK$15))*1000000</f>
        <v>140.77241942574994</v>
      </c>
      <c r="N13" s="246">
        <f t="shared" si="1"/>
        <v>4.7</v>
      </c>
      <c r="O13" s="246">
        <f>IF('Данные индикатора'!AE15="нет данных","x",ROUND(IF('Данные индикатора'!AE15&gt;O$87,10,IF('Данные индикатора'!AE15&lt;O$86,0,10-(O$87-'Данные индикатора'!AE15)/(O$87-O$86)*10)),1))</f>
        <v>3.8</v>
      </c>
      <c r="P13" s="247">
        <f>IF('Данные индикатора'!R15="нет данных","x",ROUND(IF('Данные индикатора'!R15&gt;P$87,10,IF('Данные индикатора'!R15&lt;P$86,0,10-(P$87-'Данные индикатора'!R15)/(P$87-P$86)*10)),1))</f>
        <v>1.9</v>
      </c>
      <c r="Q13" s="254">
        <f t="shared" si="8"/>
        <v>3.5</v>
      </c>
      <c r="R13" s="255">
        <f t="shared" si="9"/>
        <v>2.5</v>
      </c>
      <c r="S13" s="249">
        <f>IF(AND('Данные индикатора'!AF15="нет данных",'Данные индикатора'!AG15="нет данных",'Данные индикатора'!AH15="нет данных"),"x",SUM('Данные индикатора'!AF15:AH15))</f>
        <v>4.949806237313157E-2</v>
      </c>
      <c r="T13" s="256">
        <f t="shared" si="2"/>
        <v>9.9</v>
      </c>
      <c r="U13" s="247">
        <f>IF('Данные индикатора'!M15="нет данных","x",'Данные индикатора'!M15)</f>
        <v>5</v>
      </c>
      <c r="V13" s="254">
        <f t="shared" si="10"/>
        <v>8.4</v>
      </c>
      <c r="W13" s="246">
        <f>IF('Данные индикатора'!AI15="нет данных","x",ROUND(IF('Данные индикатора'!AI15&gt;W$87,10,IF('Данные индикатора'!AI15&lt;W$86,0,10-(W$87-'Данные индикатора'!AI15)/(W$87-W$86)*10)),1))</f>
        <v>0.4</v>
      </c>
      <c r="X13" s="246">
        <f>IF('Данные индикатора'!AJ15="нет данных","x",ROUND(IF('Данные индикатора'!AJ15&gt;X$87,10,IF('Данные индикатора'!AJ15&lt;X$86,0,10-(X$87-'Данные индикатора'!AJ15)/(X$87-X$86)*10)),1))</f>
        <v>1.5</v>
      </c>
      <c r="Y13" s="252">
        <f>IF('Данные индикатора'!AQ15="нет данных","x",ROUND(IF('Данные индикатора'!AQ15&gt;Y$87,10,IF('Данные индикатора'!AQ15&lt;Y$86,0,10-(Y$87-'Данные индикатора'!AQ15)/(Y$87-Y$86)*10)),1))</f>
        <v>10</v>
      </c>
      <c r="Z13" s="252">
        <f>IF('Данные индикатора'!AR15="нет данных","x",ROUND(IF('Данные индикатора'!AR15&gt;Z$87,10,IF('Данные индикатора'!AR15&lt;Z$86,0,10-(Z$87-'Данные индикатора'!AR15)/(Z$87-Z$86)*10)),1))</f>
        <v>10</v>
      </c>
      <c r="AA13" s="256">
        <f t="shared" si="11"/>
        <v>10</v>
      </c>
      <c r="AB13" s="254">
        <f t="shared" si="3"/>
        <v>4</v>
      </c>
      <c r="AC13" s="246">
        <f>IF('Данные индикатора'!AL15="нет данных","x",ROUND(IF('Данные индикатора'!AL15&gt;AC$87,10,IF('Данные индикатора'!AL15&lt;AC$86,0,10-(AC$87-'Данные индикатора'!AL15)/(AC$87-AC$86)*10)),1))</f>
        <v>0.6</v>
      </c>
      <c r="AD13" s="254">
        <f t="shared" si="12"/>
        <v>0.6</v>
      </c>
      <c r="AE13" s="253">
        <f>IF(OR('Данные индикатора'!AM15="нет данных",'Данные индикатора'!BK15="нет данных"),"x",('Данные индикатора'!AM15/'Данные индикатора'!BK15))</f>
        <v>0</v>
      </c>
      <c r="AF13" s="254">
        <f t="shared" si="4"/>
        <v>0</v>
      </c>
      <c r="AG13" s="246">
        <f>IF('Данные индикатора'!AN15="нет данных","x",ROUND(IF('Данные индикатора'!AN15&lt;$AG$86,10,IF('Данные индикатора'!AN15&gt;$AG$87,0,($AG$87-'Данные индикатора'!AN15)/($AG$87-$AG$86)*10)),1))</f>
        <v>2.7</v>
      </c>
      <c r="AH13" s="246">
        <f>IF('Данные индикатора'!AO15="нет данных","x",ROUND(IF('Данные индикатора'!AO15&gt;$AH$87,10,IF('Данные индикатора'!AO15&lt;$AH$86,0,10-($AH$87-'Данные индикатора'!AO15)/($AH$87-$AH$86)*10)),1))</f>
        <v>0</v>
      </c>
      <c r="AI13" s="252">
        <f>IF('Данные индикатора'!AP15="нет данных","x",ROUND(IF('Данные индикатора'!AP15&gt;$AI$87,10,IF('Данные индикатора'!AP15&lt;$AI$86,0,10-($AI$87-'Данные индикатора'!AP15)/($AI$87-$AI$86)*10)),1))</f>
        <v>5.3</v>
      </c>
      <c r="AJ13" s="257">
        <f t="shared" si="13"/>
        <v>5.3</v>
      </c>
      <c r="AK13" s="254">
        <f t="shared" si="14"/>
        <v>2.7</v>
      </c>
      <c r="AL13" s="255">
        <f t="shared" si="5"/>
        <v>4.7</v>
      </c>
    </row>
    <row r="14" spans="1:38" s="3" customFormat="1" ht="15.75" x14ac:dyDescent="0.25">
      <c r="A14" s="168" t="s">
        <v>249</v>
      </c>
      <c r="B14" s="169" t="s">
        <v>250</v>
      </c>
      <c r="C14" s="258" t="s">
        <v>59</v>
      </c>
      <c r="D14" s="246">
        <f>ROUND(IF('Данные индикатора'!P16="нет данных",IF((0.1233*LN('Данные индикатора'!AU16)-0.4559)&gt;D$87,0,IF((0.1233*LN('Данные индикатора'!AU16)-0.4559)&lt;D$86,10,(D$87-(0.1233*LN('Данные индикатора'!AU16)-0.4559))/(D$87-D$86)*10)),IF('Данные индикатора'!P16&gt;D$87,0,IF('Данные индикатора'!P16&lt;D$86,10,(D$87-'Данные индикатора'!P16)/(D$87-D$86)*10))),1)</f>
        <v>2.9</v>
      </c>
      <c r="E14" s="246">
        <f>IF('Данные индикатора'!Q16="нет данных","x",ROUND((IF('Данные индикатора'!Q16=E$86,0,IF(LOG('Данные индикатора'!Q16*1000)&gt;E$87,10,10-(E$87-LOG('Данные индикатора'!Q16*1000))/(E$87-E$86)*10))),1))</f>
        <v>4</v>
      </c>
      <c r="F14" s="247">
        <f>IF('Данные индикатора'!AK16="нет данных","x",ROUND(IF('Данные индикатора'!AK16&gt;F$87,10,IF('Данные индикатора'!AK16&lt;F$86,0,10-(F$87-'Данные индикатора'!AK16)/(F$87-F$86)*10)),1))</f>
        <v>4.3</v>
      </c>
      <c r="G14" s="261">
        <f t="shared" si="6"/>
        <v>3.8</v>
      </c>
      <c r="H14" s="249">
        <f>IF(OR('Данные индикатора'!S16="нет данных",'Данные индикатора'!T16="No data"),"x",IF(OR('Данные индикатора'!U16="нет данных",'Данные индикатора'!V16="нет данных"),1-(POWER((POWER(POWER((POWER((10/IF('Данные индикатора'!S16&lt;10,10,'Данные индикатора'!S16))*(1/'Данные индикатора'!T16),0.5))*('Данные индикатора'!W16)*('Данные индикатора'!Y16),(1/3)),-1)+POWER(POWER((1*('Данные индикатора'!X16)*('Данные индикатора'!Z16)),(1/3)),-1))/2,-1)/POWER((((POWER((10/IF('Данные индикатора'!S16&lt;10,10,'Данные индикатора'!S16))*(1/'Данные индикатора'!T16),0.5)+1)/2)*(('Данные индикатора'!W16+'Данные индикатора'!X16)/2)*(('Данные индикатора'!Y16+'Данные индикатора'!Z16)/2)),(1/3))),IF(OR('Данные индикатора'!S16="No data",'Данные индикатора'!T16="No data"),"x",1-(POWER((POWER(POWER((POWER((10/IF('Данные индикатора'!S16&lt;10,10,'Данные индикатора'!S16))*(1/'Данные индикатора'!T16),0.5))*(POWER(('Данные индикатора'!W16*'Данные индикатора'!U16),0.5))*('Данные индикатора'!Y16),(1/3)),-1)+POWER(POWER(1*(POWER(('Данные индикатора'!X16*'Данные индикатора'!V16),0.5))*('Данные индикатора'!Z16),(1/3)),-1))/2,-1)/POWER((((POWER((10/IF('Данные индикатора'!S16&lt;10,10,'Данные индикатора'!S16))*(1/'Данные индикатора'!T16),0.5)+1)/2)*((POWER(('Данные индикатора'!W16*'Данные индикатора'!U16),0.5)+POWER(('Данные индикатора'!X16*'Данные индикатора'!V16),0.5))/2)*(('Данные индикатора'!Y16+'Данные индикатора'!Z16)/2)),(1/3))))))</f>
        <v>0.24664421393516334</v>
      </c>
      <c r="I14" s="259">
        <f t="shared" si="0"/>
        <v>4.5</v>
      </c>
      <c r="J14" s="246" t="str">
        <f>IF('Данные индикатора'!AA16="нет данных","x",ROUND(IF('Данные индикатора'!AA16&gt;J$87,10,IF('Данные индикатора'!AA16&lt;J$86,0,10-(J$87-'Данные индикатора'!AA16)/(J$87-J$86)*10)),1))</f>
        <v>x</v>
      </c>
      <c r="K14" s="261">
        <f t="shared" si="7"/>
        <v>4.5</v>
      </c>
      <c r="L14" s="262">
        <f>SUM(IF('Данные индикатора'!AB16=0,0,'Данные индикатора'!AB16/1000000),SUM('Данные индикатора'!AC16:AD16))</f>
        <v>357.66285299999998</v>
      </c>
      <c r="M14" s="262">
        <f>L14/(SUM('Данные индикатора'!BK$16:'Данные индикатора'!BK$25))*1000000</f>
        <v>36.467928239324607</v>
      </c>
      <c r="N14" s="259">
        <f t="shared" si="1"/>
        <v>1.2</v>
      </c>
      <c r="O14" s="246">
        <f>IF('Данные индикатора'!AE16="нет данных","x",ROUND(IF('Данные индикатора'!AE16&gt;O$87,10,IF('Данные индикатора'!AE16&lt;O$86,0,10-(O$87-'Данные индикатора'!AE16)/(O$87-O$86)*10)),1))</f>
        <v>0.3</v>
      </c>
      <c r="P14" s="247">
        <f>IF('Данные индикатора'!R16="нет данных","x",ROUND(IF('Данные индикатора'!R16&gt;P$87,10,IF('Данные индикатора'!R16&lt;P$86,0,10-(P$87-'Данные индикатора'!R16)/(P$87-P$86)*10)),1))</f>
        <v>0.6</v>
      </c>
      <c r="Q14" s="248">
        <f t="shared" si="8"/>
        <v>0.7</v>
      </c>
      <c r="R14" s="251">
        <f t="shared" si="9"/>
        <v>3.2</v>
      </c>
      <c r="S14" s="249">
        <f>IF(AND('Данные индикатора'!AF16="нет данных",'Данные индикатора'!AG16="нет данных",'Данные индикатора'!AH16="нет данных"),"x",SUM('Данные индикатора'!AF16:AH16))</f>
        <v>0.17936201214223765</v>
      </c>
      <c r="T14" s="247">
        <f t="shared" si="2"/>
        <v>10</v>
      </c>
      <c r="U14" s="247">
        <f>IF('Данные индикатора'!M16="нет данных","x",'Данные индикатора'!M16)</f>
        <v>5</v>
      </c>
      <c r="V14" s="248">
        <f t="shared" si="10"/>
        <v>8.5</v>
      </c>
      <c r="W14" s="246">
        <f>IF('Данные индикатора'!AI16="нет данных","x",ROUND(IF('Данные индикатора'!AI16&gt;W$87,10,IF('Данные индикатора'!AI16&lt;W$86,0,10-(W$87-'Данные индикатора'!AI16)/(W$87-W$86)*10)),1))</f>
        <v>0.2</v>
      </c>
      <c r="X14" s="246">
        <f>IF('Данные индикатора'!AJ16="нет данных","x",ROUND(IF('Данные индикатора'!AJ16&gt;X$87,10,IF('Данные индикатора'!AJ16&lt;X$86,0,10-(X$87-'Данные индикатора'!AJ16)/(X$87-X$86)*10)),1))</f>
        <v>3.9</v>
      </c>
      <c r="Y14" s="252">
        <f>IF('Данные индикатора'!AQ16="нет данных","x",ROUND(IF('Данные индикатора'!AQ16&gt;Y$87,10,IF('Данные индикатора'!AQ16&lt;Y$86,0,10-(Y$87-'Данные индикатора'!AQ16)/(Y$87-Y$86)*10)),1))</f>
        <v>4.5</v>
      </c>
      <c r="Z14" s="252">
        <f>IF('Данные индикатора'!AR16="нет данных","x",ROUND(IF('Данные индикатора'!AR16&gt;Z$87,10,IF('Данные индикатора'!AR16&lt;Z$86,0,10-(Z$87-'Данные индикатора'!AR16)/(Z$87-Z$86)*10)),1))</f>
        <v>5.4</v>
      </c>
      <c r="AA14" s="247">
        <f t="shared" si="11"/>
        <v>5</v>
      </c>
      <c r="AB14" s="248">
        <f t="shared" si="3"/>
        <v>3</v>
      </c>
      <c r="AC14" s="246">
        <f>IF('Данные индикатора'!AL16="нет данных","x",ROUND(IF('Данные индикатора'!AL16&gt;AC$87,10,IF('Данные индикатора'!AL16&lt;AC$86,0,10-(AC$87-'Данные индикатора'!AL16)/(AC$87-AC$86)*10)),1))</f>
        <v>0.2</v>
      </c>
      <c r="AD14" s="248">
        <f t="shared" si="12"/>
        <v>0.2</v>
      </c>
      <c r="AE14" s="253" t="str">
        <f>IF(OR('Данные индикатора'!AM16="нет данных",'Данные индикатора'!BK16="нет данных"),"x",('Данные индикатора'!AM16/'Данные индикатора'!BK16))</f>
        <v>x</v>
      </c>
      <c r="AF14" s="248" t="str">
        <f t="shared" si="4"/>
        <v>x</v>
      </c>
      <c r="AG14" s="246">
        <f>IF('Данные индикатора'!AN16="нет данных","x",ROUND(IF('Данные индикатора'!AN16&lt;$AG$86,10,IF('Данные индикатора'!AN16&gt;$AG$87,0,($AG$87-'Данные индикатора'!AN16)/($AG$87-$AG$86)*10)),1))</f>
        <v>2</v>
      </c>
      <c r="AH14" s="246">
        <f>IF('Данные индикатора'!AO16="нет данных","x",ROUND(IF('Данные индикатора'!AO16&gt;$AH$87,10,IF('Данные индикатора'!AO16&lt;$AH$86,0,10-($AH$87-'Данные индикатора'!AO16)/($AH$87-$AH$86)*10)),1))</f>
        <v>0</v>
      </c>
      <c r="AI14" s="252">
        <f>IF('Данные индикатора'!AP16="нет данных","x",ROUND(IF('Данные индикатора'!AP16&gt;$AI$87,10,IF('Данные индикатора'!AP16&lt;$AI$86,0,10-($AI$87-'Данные индикатора'!AP16)/($AI$87-$AI$86)*10)),1))</f>
        <v>1.8</v>
      </c>
      <c r="AJ14" s="246">
        <f t="shared" si="13"/>
        <v>1.8</v>
      </c>
      <c r="AK14" s="248">
        <f t="shared" si="14"/>
        <v>1.3</v>
      </c>
      <c r="AL14" s="251">
        <f t="shared" si="5"/>
        <v>4.2</v>
      </c>
    </row>
    <row r="15" spans="1:38" s="3" customFormat="1" ht="15.75" x14ac:dyDescent="0.25">
      <c r="A15" s="159" t="s">
        <v>249</v>
      </c>
      <c r="B15" s="177" t="s">
        <v>251</v>
      </c>
      <c r="C15" s="176" t="s">
        <v>60</v>
      </c>
      <c r="D15" s="246">
        <f>ROUND(IF('Данные индикатора'!P17="нет данных",IF((0.1233*LN('Данные индикатора'!AU17)-0.4559)&gt;D$87,0,IF((0.1233*LN('Данные индикатора'!AU17)-0.4559)&lt;D$86,10,(D$87-(0.1233*LN('Данные индикатора'!AU17)-0.4559))/(D$87-D$86)*10)),IF('Данные индикатора'!P17&gt;D$87,0,IF('Данные индикатора'!P17&lt;D$86,10,(D$87-'Данные индикатора'!P17)/(D$87-D$86)*10))),1)</f>
        <v>2.9</v>
      </c>
      <c r="E15" s="246">
        <f>IF('Данные индикатора'!Q17="нет данных","x",ROUND((IF('Данные индикатора'!Q17=E$86,0,IF(LOG('Данные индикатора'!Q17*1000)&gt;E$87,10,10-(E$87-LOG('Данные индикатора'!Q17*1000))/(E$87-E$86)*10))),1))</f>
        <v>5.6</v>
      </c>
      <c r="F15" s="247">
        <f>IF('Данные индикатора'!AK17="нет данных","x",ROUND(IF('Данные индикатора'!AK17&gt;F$87,10,IF('Данные индикатора'!AK17&lt;F$86,0,10-(F$87-'Данные индикатора'!AK17)/(F$87-F$86)*10)),1))</f>
        <v>2.9</v>
      </c>
      <c r="G15" s="248">
        <f t="shared" si="6"/>
        <v>3.9</v>
      </c>
      <c r="H15" s="249">
        <f>IF(OR('Данные индикатора'!S17="нет данных",'Данные индикатора'!T17="No data"),"x",IF(OR('Данные индикатора'!U17="нет данных",'Данные индикатора'!V17="нет данных"),1-(POWER((POWER(POWER((POWER((10/IF('Данные индикатора'!S17&lt;10,10,'Данные индикатора'!S17))*(1/'Данные индикатора'!T17),0.5))*('Данные индикатора'!W17)*('Данные индикатора'!Y17),(1/3)),-1)+POWER(POWER((1*('Данные индикатора'!X17)*('Данные индикатора'!Z17)),(1/3)),-1))/2,-1)/POWER((((POWER((10/IF('Данные индикатора'!S17&lt;10,10,'Данные индикатора'!S17))*(1/'Данные индикатора'!T17),0.5)+1)/2)*(('Данные индикатора'!W17+'Данные индикатора'!X17)/2)*(('Данные индикатора'!Y17+'Данные индикатора'!Z17)/2)),(1/3))),IF(OR('Данные индикатора'!S17="No data",'Данные индикатора'!T17="No data"),"x",1-(POWER((POWER(POWER((POWER((10/IF('Данные индикатора'!S17&lt;10,10,'Данные индикатора'!S17))*(1/'Данные индикатора'!T17),0.5))*(POWER(('Данные индикатора'!W17*'Данные индикатора'!U17),0.5))*('Данные индикатора'!Y17),(1/3)),-1)+POWER(POWER(1*(POWER(('Данные индикатора'!X17*'Данные индикатора'!V17),0.5))*('Данные индикатора'!Z17),(1/3)),-1))/2,-1)/POWER((((POWER((10/IF('Данные индикатора'!S17&lt;10,10,'Данные индикатора'!S17))*(1/'Данные индикатора'!T17),0.5)+1)/2)*((POWER(('Данные индикатора'!W17*'Данные индикатора'!U17),0.5)+POWER(('Данные индикатора'!X17*'Данные индикатора'!V17),0.5))/2)*(('Данные индикатора'!Y17+'Данные индикатора'!Z17)/2)),(1/3))))))</f>
        <v>0.27302283314268561</v>
      </c>
      <c r="I15" s="246">
        <f t="shared" si="0"/>
        <v>5</v>
      </c>
      <c r="J15" s="246" t="str">
        <f>IF('Данные индикатора'!AA17="нет данных","x",ROUND(IF('Данные индикатора'!AA17&gt;J$87,10,IF('Данные индикатора'!AA17&lt;J$86,0,10-(J$87-'Данные индикатора'!AA17)/(J$87-J$86)*10)),1))</f>
        <v>x</v>
      </c>
      <c r="K15" s="248">
        <f t="shared" si="7"/>
        <v>5</v>
      </c>
      <c r="L15" s="250">
        <f>SUM(IF('Данные индикатора'!AB17=0,0,'Данные индикатора'!AB17/1000000),SUM('Данные индикатора'!AC17:AD17))</f>
        <v>357.66285299999998</v>
      </c>
      <c r="M15" s="250">
        <f>L15/(SUM('Данные индикатора'!BK$16:'Данные индикатора'!BK$25))*1000000</f>
        <v>36.467928239324607</v>
      </c>
      <c r="N15" s="246">
        <f t="shared" si="1"/>
        <v>1.2</v>
      </c>
      <c r="O15" s="246">
        <f>IF('Данные индикатора'!AE17="нет данных","x",ROUND(IF('Данные индикатора'!AE17&gt;O$87,10,IF('Данные индикатора'!AE17&lt;O$86,0,10-(O$87-'Данные индикатора'!AE17)/(O$87-O$86)*10)),1))</f>
        <v>0.3</v>
      </c>
      <c r="P15" s="247">
        <f>IF('Данные индикатора'!R17="нет данных","x",ROUND(IF('Данные индикатора'!R17&gt;P$87,10,IF('Данные индикатора'!R17&lt;P$86,0,10-(P$87-'Данные индикатора'!R17)/(P$87-P$86)*10)),1))</f>
        <v>0.6</v>
      </c>
      <c r="Q15" s="248">
        <f t="shared" si="8"/>
        <v>0.7</v>
      </c>
      <c r="R15" s="251">
        <f t="shared" si="9"/>
        <v>3.4</v>
      </c>
      <c r="S15" s="249">
        <f>IF(AND('Данные индикатора'!AF17="нет данных",'Данные индикатора'!AG17="нет данных",'Данные индикатора'!AH17="нет данных"),"x",SUM('Данные индикатора'!AF17:AH17))</f>
        <v>6.4351854566779068E-2</v>
      </c>
      <c r="T15" s="247">
        <f t="shared" si="2"/>
        <v>10</v>
      </c>
      <c r="U15" s="247">
        <f>IF('Данные индикатора'!M17="нет данных","x",'Данные индикатора'!M17)</f>
        <v>9</v>
      </c>
      <c r="V15" s="248">
        <f t="shared" si="10"/>
        <v>9.6</v>
      </c>
      <c r="W15" s="246">
        <f>IF('Данные индикатора'!AI17="нет данных","x",ROUND(IF('Данные индикатора'!AI17&gt;W$87,10,IF('Данные индикатора'!AI17&lt;W$86,0,10-(W$87-'Данные индикатора'!AI17)/(W$87-W$86)*10)),1))</f>
        <v>0.2</v>
      </c>
      <c r="X15" s="246">
        <f>IF('Данные индикатора'!AJ17="нет данных","x",ROUND(IF('Данные индикатора'!AJ17&gt;X$87,10,IF('Данные индикатора'!AJ17&lt;X$86,0,10-(X$87-'Данные индикатора'!AJ17)/(X$87-X$86)*10)),1))</f>
        <v>3.9</v>
      </c>
      <c r="Y15" s="252">
        <f>IF('Данные индикатора'!AQ17="нет данных","x",ROUND(IF('Данные индикатора'!AQ17&gt;Y$87,10,IF('Данные индикатора'!AQ17&lt;Y$86,0,10-(Y$87-'Данные индикатора'!AQ17)/(Y$87-Y$86)*10)),1))</f>
        <v>4.5</v>
      </c>
      <c r="Z15" s="252">
        <f>IF('Данные индикатора'!AR17="нет данных","x",ROUND(IF('Данные индикатора'!AR17&gt;Z$87,10,IF('Данные индикатора'!AR17&lt;Z$86,0,10-(Z$87-'Данные индикатора'!AR17)/(Z$87-Z$86)*10)),1))</f>
        <v>5.4</v>
      </c>
      <c r="AA15" s="247">
        <f t="shared" si="11"/>
        <v>5</v>
      </c>
      <c r="AB15" s="248">
        <f t="shared" si="3"/>
        <v>3</v>
      </c>
      <c r="AC15" s="246">
        <f>IF('Данные индикатора'!AL17="нет данных","x",ROUND(IF('Данные индикатора'!AL17&gt;AC$87,10,IF('Данные индикатора'!AL17&lt;AC$86,0,10-(AC$87-'Данные индикатора'!AL17)/(AC$87-AC$86)*10)),1))</f>
        <v>0.2</v>
      </c>
      <c r="AD15" s="248">
        <f t="shared" si="12"/>
        <v>0.2</v>
      </c>
      <c r="AE15" s="253" t="str">
        <f>IF(OR('Данные индикатора'!AM17="нет данных",'Данные индикатора'!BK17="нет данных"),"x",('Данные индикатора'!AM17/'Данные индикатора'!BK17))</f>
        <v>x</v>
      </c>
      <c r="AF15" s="248" t="str">
        <f t="shared" si="4"/>
        <v>x</v>
      </c>
      <c r="AG15" s="246">
        <f>IF('Данные индикатора'!AN17="нет данных","x",ROUND(IF('Данные индикатора'!AN17&lt;$AG$86,10,IF('Данные индикатора'!AN17&gt;$AG$87,0,($AG$87-'Данные индикатора'!AN17)/($AG$87-$AG$86)*10)),1))</f>
        <v>2</v>
      </c>
      <c r="AH15" s="246">
        <f>IF('Данные индикатора'!AO17="нет данных","x",ROUND(IF('Данные индикатора'!AO17&gt;$AH$87,10,IF('Данные индикатора'!AO17&lt;$AH$86,0,10-($AH$87-'Данные индикатора'!AO17)/($AH$87-$AH$86)*10)),1))</f>
        <v>0</v>
      </c>
      <c r="AI15" s="252">
        <f>IF('Данные индикатора'!AP17="нет данных","x",ROUND(IF('Данные индикатора'!AP17&gt;$AI$87,10,IF('Данные индикатора'!AP17&lt;$AI$86,0,10-($AI$87-'Данные индикатора'!AP17)/($AI$87-$AI$86)*10)),1))</f>
        <v>1.8</v>
      </c>
      <c r="AJ15" s="246">
        <f t="shared" si="13"/>
        <v>1.8</v>
      </c>
      <c r="AK15" s="248">
        <f t="shared" si="14"/>
        <v>1.3</v>
      </c>
      <c r="AL15" s="251">
        <f t="shared" si="5"/>
        <v>5.0999999999999996</v>
      </c>
    </row>
    <row r="16" spans="1:38" s="3" customFormat="1" ht="15.75" x14ac:dyDescent="0.25">
      <c r="A16" s="159" t="s">
        <v>249</v>
      </c>
      <c r="B16" s="177" t="s">
        <v>252</v>
      </c>
      <c r="C16" s="176" t="s">
        <v>68</v>
      </c>
      <c r="D16" s="246">
        <f>ROUND(IF('Данные индикатора'!P18="нет данных",IF((0.1233*LN('Данные индикатора'!AU18)-0.4559)&gt;D$87,0,IF((0.1233*LN('Данные индикатора'!AU18)-0.4559)&lt;D$86,10,(D$87-(0.1233*LN('Данные индикатора'!AU18)-0.4559))/(D$87-D$86)*10)),IF('Данные индикатора'!P18&gt;D$87,0,IF('Данные индикатора'!P18&lt;D$86,10,(D$87-'Данные индикатора'!P18)/(D$87-D$86)*10))),1)</f>
        <v>2.9</v>
      </c>
      <c r="E16" s="246">
        <f>IF('Данные индикатора'!Q18="нет данных","x",ROUND((IF('Данные индикатора'!Q18=E$86,0,IF(LOG('Данные индикатора'!Q18*1000)&gt;E$87,10,10-(E$87-LOG('Данные индикатора'!Q18*1000))/(E$87-E$86)*10))),1))</f>
        <v>2.2000000000000002</v>
      </c>
      <c r="F16" s="247">
        <f>IF('Данные индикатора'!AK18="нет данных","x",ROUND(IF('Данные индикатора'!AK18&gt;F$87,10,IF('Данные индикатора'!AK18&lt;F$86,0,10-(F$87-'Данные индикатора'!AK18)/(F$87-F$86)*10)),1))</f>
        <v>3.4</v>
      </c>
      <c r="G16" s="248">
        <f t="shared" si="6"/>
        <v>2.8</v>
      </c>
      <c r="H16" s="249">
        <f>IF(OR('Данные индикатора'!S18="нет данных",'Данные индикатора'!T18="No data"),"x",IF(OR('Данные индикатора'!U18="нет данных",'Данные индикатора'!V18="нет данных"),1-(POWER((POWER(POWER((POWER((10/IF('Данные индикатора'!S18&lt;10,10,'Данные индикатора'!S18))*(1/'Данные индикатора'!T18),0.5))*('Данные индикатора'!W18)*('Данные индикатора'!Y18),(1/3)),-1)+POWER(POWER((1*('Данные индикатора'!X18)*('Данные индикатора'!Z18)),(1/3)),-1))/2,-1)/POWER((((POWER((10/IF('Данные индикатора'!S18&lt;10,10,'Данные индикатора'!S18))*(1/'Данные индикатора'!T18),0.5)+1)/2)*(('Данные индикатора'!W18+'Данные индикатора'!X18)/2)*(('Данные индикатора'!Y18+'Данные индикатора'!Z18)/2)),(1/3))),IF(OR('Данные индикатора'!S18="No data",'Данные индикатора'!T18="No data"),"x",1-(POWER((POWER(POWER((POWER((10/IF('Данные индикатора'!S18&lt;10,10,'Данные индикатора'!S18))*(1/'Данные индикатора'!T18),0.5))*(POWER(('Данные индикатора'!W18*'Данные индикатора'!U18),0.5))*('Данные индикатора'!Y18),(1/3)),-1)+POWER(POWER(1*(POWER(('Данные индикатора'!X18*'Данные индикатора'!V18),0.5))*('Данные индикатора'!Z18),(1/3)),-1))/2,-1)/POWER((((POWER((10/IF('Данные индикатора'!S18&lt;10,10,'Данные индикатора'!S18))*(1/'Данные индикатора'!T18),0.5)+1)/2)*((POWER(('Данные индикатора'!W18*'Данные индикатора'!U18),0.5)+POWER(('Данные индикатора'!X18*'Данные индикатора'!V18),0.5))/2)*(('Данные индикатора'!Y18+'Данные индикатора'!Z18)/2)),(1/3))))))</f>
        <v>0.23312047755999832</v>
      </c>
      <c r="I16" s="246">
        <f t="shared" ref="I16:I79" si="15">IF(H16="x","x",ROUND(IF(H16&gt;I$87,10,IF(H16&lt;I$86,0,10-(I$87-H16)/(I$87-I$86)*10)),1))</f>
        <v>4.2</v>
      </c>
      <c r="J16" s="246" t="str">
        <f>IF('Данные индикатора'!AA18="нет данных","x",ROUND(IF('Данные индикатора'!AA18&gt;J$87,10,IF('Данные индикатора'!AA18&lt;J$86,0,10-(J$87-'Данные индикатора'!AA18)/(J$87-J$86)*10)),1))</f>
        <v>x</v>
      </c>
      <c r="K16" s="248">
        <f t="shared" ref="K16:K79" si="16">IF(AND(I16="x",J16="x"),"x",ROUND(AVERAGE(I16,J16),1))</f>
        <v>4.2</v>
      </c>
      <c r="L16" s="250">
        <f>SUM(IF('Данные индикатора'!AB18=0,0,'Данные индикатора'!AB18/1000000),SUM('Данные индикатора'!AC18:AD18))</f>
        <v>357.66285299999998</v>
      </c>
      <c r="M16" s="250">
        <f>L16/(SUM('Данные индикатора'!BK$16:'Данные индикатора'!BK$25))*1000000</f>
        <v>36.467928239324607</v>
      </c>
      <c r="N16" s="246">
        <f t="shared" ref="N16:N79" si="17">IF(M16="x","x",ROUND(IF(M16&gt;N$87,10,IF(M16&lt;N$86,0,10-(N$87-M16)/(N$87-N$86)*10)),1))</f>
        <v>1.2</v>
      </c>
      <c r="O16" s="246">
        <f>IF('Данные индикатора'!AE18="нет данных","x",ROUND(IF('Данные индикатора'!AE18&gt;O$87,10,IF('Данные индикатора'!AE18&lt;O$86,0,10-(O$87-'Данные индикатора'!AE18)/(O$87-O$86)*10)),1))</f>
        <v>0.3</v>
      </c>
      <c r="P16" s="247">
        <f>IF('Данные индикатора'!R18="нет данных","x",ROUND(IF('Данные индикатора'!R18&gt;P$87,10,IF('Данные индикатора'!R18&lt;P$86,0,10-(P$87-'Данные индикатора'!R18)/(P$87-P$86)*10)),1))</f>
        <v>0.6</v>
      </c>
      <c r="Q16" s="248">
        <f t="shared" ref="Q16:Q79" si="18">ROUND(AVERAGE(N16,O16,P16),1)</f>
        <v>0.7</v>
      </c>
      <c r="R16" s="251">
        <f t="shared" ref="R16:R79" si="19">ROUND(AVERAGE(G16,G16,K16,Q16),1)</f>
        <v>2.6</v>
      </c>
      <c r="S16" s="249">
        <f>IF(AND('Данные индикатора'!AF18="нет данных",'Данные индикатора'!AG18="нет данных",'Данные индикатора'!AH18="нет данных"),"x",SUM('Данные индикатора'!AF18:AH18))</f>
        <v>9.5356504295495179E-2</v>
      </c>
      <c r="T16" s="247">
        <f t="shared" ref="T16:T79" si="20">IF(S16="x","x",ROUND(IF(S16&gt;T$87,10,IF(S16&lt;T$86,0,10-(T$87-S16)/(T$87-T$86)*10)),1))</f>
        <v>10</v>
      </c>
      <c r="U16" s="247">
        <f>IF('Данные индикатора'!M18="нет данных","x",'Данные индикатора'!M18)</f>
        <v>5</v>
      </c>
      <c r="V16" s="248">
        <f t="shared" ref="V16:V79" si="21">ROUND(IF(T16="x",U16,IF(U16="x",T16,(10-GEOMEAN(((10-T16)/10*9+1),((10-U16)/10*9+1))))/9*10),1)</f>
        <v>8.5</v>
      </c>
      <c r="W16" s="246">
        <f>IF('Данные индикатора'!AI18="нет данных","x",ROUND(IF('Данные индикатора'!AI18&gt;W$87,10,IF('Данные индикатора'!AI18&lt;W$86,0,10-(W$87-'Данные индикатора'!AI18)/(W$87-W$86)*10)),1))</f>
        <v>0.2</v>
      </c>
      <c r="X16" s="246">
        <f>IF('Данные индикатора'!AJ18="нет данных","x",ROUND(IF('Данные индикатора'!AJ18&gt;X$87,10,IF('Данные индикатора'!AJ18&lt;X$86,0,10-(X$87-'Данные индикатора'!AJ18)/(X$87-X$86)*10)),1))</f>
        <v>3.9</v>
      </c>
      <c r="Y16" s="252">
        <f>IF('Данные индикатора'!AQ18="нет данных","x",ROUND(IF('Данные индикатора'!AQ18&gt;Y$87,10,IF('Данные индикатора'!AQ18&lt;Y$86,0,10-(Y$87-'Данные индикатора'!AQ18)/(Y$87-Y$86)*10)),1))</f>
        <v>4.5</v>
      </c>
      <c r="Z16" s="252">
        <f>IF('Данные индикатора'!AR18="нет данных","x",ROUND(IF('Данные индикатора'!AR18&gt;Z$87,10,IF('Данные индикатора'!AR18&lt;Z$86,0,10-(Z$87-'Данные индикатора'!AR18)/(Z$87-Z$86)*10)),1))</f>
        <v>5.4</v>
      </c>
      <c r="AA16" s="247">
        <f t="shared" si="11"/>
        <v>5</v>
      </c>
      <c r="AB16" s="248">
        <f t="shared" si="3"/>
        <v>3</v>
      </c>
      <c r="AC16" s="246">
        <f>IF('Данные индикатора'!AL18="нет данных","x",ROUND(IF('Данные индикатора'!AL18&gt;AC$87,10,IF('Данные индикатора'!AL18&lt;AC$86,0,10-(AC$87-'Данные индикатора'!AL18)/(AC$87-AC$86)*10)),1))</f>
        <v>0.2</v>
      </c>
      <c r="AD16" s="248">
        <f t="shared" ref="AD16:AD79" si="22">AC16</f>
        <v>0.2</v>
      </c>
      <c r="AE16" s="253" t="str">
        <f>IF(OR('Данные индикатора'!AM18="нет данных",'Данные индикатора'!BK18="нет данных"),"x",('Данные индикатора'!AM18/'Данные индикатора'!BK18))</f>
        <v>x</v>
      </c>
      <c r="AF16" s="248" t="str">
        <f t="shared" ref="AF16:AF79" si="23">IF(AE16="x","x",ROUND(IF(AE16&gt;AF$87,10,IF(AE16&lt;AF$86,0,10-(AF$87-AE16)/(AF$87-AF$86)*10)),1))</f>
        <v>x</v>
      </c>
      <c r="AG16" s="246">
        <f>IF('Данные индикатора'!AN18="нет данных","x",ROUND(IF('Данные индикатора'!AN18&lt;$AG$86,10,IF('Данные индикатора'!AN18&gt;$AG$87,0,($AG$87-'Данные индикатора'!AN18)/($AG$87-$AG$86)*10)),1))</f>
        <v>2</v>
      </c>
      <c r="AH16" s="246">
        <f>IF('Данные индикатора'!AO18="нет данных","x",ROUND(IF('Данные индикатора'!AO18&gt;$AH$87,10,IF('Данные индикатора'!AO18&lt;$AH$86,0,10-($AH$87-'Данные индикатора'!AO18)/($AH$87-$AH$86)*10)),1))</f>
        <v>0</v>
      </c>
      <c r="AI16" s="252">
        <f>IF('Данные индикатора'!AP18="нет данных","x",ROUND(IF('Данные индикатора'!AP18&gt;$AI$87,10,IF('Данные индикатора'!AP18&lt;$AI$86,0,10-($AI$87-'Данные индикатора'!AP18)/($AI$87-$AI$86)*10)),1))</f>
        <v>1.8</v>
      </c>
      <c r="AJ16" s="246">
        <f t="shared" ref="AJ16:AJ79" si="24">AI16</f>
        <v>1.8</v>
      </c>
      <c r="AK16" s="248">
        <f t="shared" ref="AK16:AK79" si="25">ROUND(AVERAGE(AH16,AJ16,AG16),1)</f>
        <v>1.3</v>
      </c>
      <c r="AL16" s="251">
        <f t="shared" si="5"/>
        <v>4.2</v>
      </c>
    </row>
    <row r="17" spans="1:38" s="3" customFormat="1" ht="15.75" x14ac:dyDescent="0.25">
      <c r="A17" s="159" t="s">
        <v>249</v>
      </c>
      <c r="B17" s="175" t="s">
        <v>253</v>
      </c>
      <c r="C17" s="176" t="s">
        <v>61</v>
      </c>
      <c r="D17" s="246">
        <f>ROUND(IF('Данные индикатора'!P19="нет данных",IF((0.1233*LN('Данные индикатора'!AU19)-0.4559)&gt;D$87,0,IF((0.1233*LN('Данные индикатора'!AU19)-0.4559)&lt;D$86,10,(D$87-(0.1233*LN('Данные индикатора'!AU19)-0.4559))/(D$87-D$86)*10)),IF('Данные индикатора'!P19&gt;D$87,0,IF('Данные индикатора'!P19&lt;D$86,10,(D$87-'Данные индикатора'!P19)/(D$87-D$86)*10))),1)</f>
        <v>2.9</v>
      </c>
      <c r="E17" s="246">
        <f>IF('Данные индикатора'!Q19="нет данных","x",ROUND((IF('Данные индикатора'!Q19=E$86,0,IF(LOG('Данные индикатора'!Q19*1000)&gt;E$87,10,10-(E$87-LOG('Данные индикатора'!Q19*1000))/(E$87-E$86)*10))),1))</f>
        <v>4.9000000000000004</v>
      </c>
      <c r="F17" s="247">
        <f>IF('Данные индикатора'!AK19="нет данных","x",ROUND(IF('Данные индикатора'!AK19&gt;F$87,10,IF('Данные индикатора'!AK19&lt;F$86,0,10-(F$87-'Данные индикатора'!AK19)/(F$87-F$86)*10)),1))</f>
        <v>2</v>
      </c>
      <c r="G17" s="248">
        <f t="shared" si="6"/>
        <v>3.4</v>
      </c>
      <c r="H17" s="249">
        <f>IF(OR('Данные индикатора'!S19="нет данных",'Данные индикатора'!T19="No data"),"x",IF(OR('Данные индикатора'!U19="нет данных",'Данные индикатора'!V19="нет данных"),1-(POWER((POWER(POWER((POWER((10/IF('Данные индикатора'!S19&lt;10,10,'Данные индикатора'!S19))*(1/'Данные индикатора'!T19),0.5))*('Данные индикатора'!W19)*('Данные индикатора'!Y19),(1/3)),-1)+POWER(POWER((1*('Данные индикатора'!X19)*('Данные индикатора'!Z19)),(1/3)),-1))/2,-1)/POWER((((POWER((10/IF('Данные индикатора'!S19&lt;10,10,'Данные индикатора'!S19))*(1/'Данные индикатора'!T19),0.5)+1)/2)*(('Данные индикатора'!W19+'Данные индикатора'!X19)/2)*(('Данные индикатора'!Y19+'Данные индикатора'!Z19)/2)),(1/3))),IF(OR('Данные индикатора'!S19="No data",'Данные индикатора'!T19="No data"),"x",1-(POWER((POWER(POWER((POWER((10/IF('Данные индикатора'!S19&lt;10,10,'Данные индикатора'!S19))*(1/'Данные индикатора'!T19),0.5))*(POWER(('Данные индикатора'!W19*'Данные индикатора'!U19),0.5))*('Данные индикатора'!Y19),(1/3)),-1)+POWER(POWER(1*(POWER(('Данные индикатора'!X19*'Данные индикатора'!V19),0.5))*('Данные индикатора'!Z19),(1/3)),-1))/2,-1)/POWER((((POWER((10/IF('Данные индикатора'!S19&lt;10,10,'Данные индикатора'!S19))*(1/'Данные индикатора'!T19),0.5)+1)/2)*((POWER(('Данные индикатора'!W19*'Данные индикатора'!U19),0.5)+POWER(('Данные индикатора'!X19*'Данные индикатора'!V19),0.5))/2)*(('Данные индикатора'!Y19+'Данные индикатора'!Z19)/2)),(1/3))))))</f>
        <v>0.24510396898114883</v>
      </c>
      <c r="I17" s="246">
        <f t="shared" si="15"/>
        <v>4.5</v>
      </c>
      <c r="J17" s="246" t="str">
        <f>IF('Данные индикатора'!AA19="нет данных","x",ROUND(IF('Данные индикатора'!AA19&gt;J$87,10,IF('Данные индикатора'!AA19&lt;J$86,0,10-(J$87-'Данные индикатора'!AA19)/(J$87-J$86)*10)),1))</f>
        <v>x</v>
      </c>
      <c r="K17" s="248">
        <f t="shared" si="16"/>
        <v>4.5</v>
      </c>
      <c r="L17" s="250">
        <f>SUM(IF('Данные индикатора'!AB19=0,0,'Данные индикатора'!AB19/1000000),SUM('Данные индикатора'!AC19:AD19))</f>
        <v>357.66285299999998</v>
      </c>
      <c r="M17" s="250">
        <f>L17/(SUM('Данные индикатора'!BK$16:'Данные индикатора'!BK$25))*1000000</f>
        <v>36.467928239324607</v>
      </c>
      <c r="N17" s="246">
        <f t="shared" si="17"/>
        <v>1.2</v>
      </c>
      <c r="O17" s="246">
        <f>IF('Данные индикатора'!AE19="нет данных","x",ROUND(IF('Данные индикатора'!AE19&gt;O$87,10,IF('Данные индикатора'!AE19&lt;O$86,0,10-(O$87-'Данные индикатора'!AE19)/(O$87-O$86)*10)),1))</f>
        <v>0.3</v>
      </c>
      <c r="P17" s="247">
        <f>IF('Данные индикатора'!R19="нет данных","x",ROUND(IF('Данные индикатора'!R19&gt;P$87,10,IF('Данные индикатора'!R19&lt;P$86,0,10-(P$87-'Данные индикатора'!R19)/(P$87-P$86)*10)),1))</f>
        <v>0.6</v>
      </c>
      <c r="Q17" s="248">
        <f t="shared" si="18"/>
        <v>0.7</v>
      </c>
      <c r="R17" s="251">
        <f t="shared" si="19"/>
        <v>3</v>
      </c>
      <c r="S17" s="249">
        <f>IF(AND('Данные индикатора'!AF19="нет данных",'Данные индикатора'!AG19="нет данных",'Данные индикатора'!AH19="нет данных"),"x",SUM('Данные индикатора'!AF19:AH19))</f>
        <v>4.3727841743296504E-2</v>
      </c>
      <c r="T17" s="247">
        <f t="shared" si="20"/>
        <v>8.6999999999999993</v>
      </c>
      <c r="U17" s="247">
        <f>IF('Данные индикатора'!M19="нет данных","x",'Данные индикатора'!M19)</f>
        <v>9</v>
      </c>
      <c r="V17" s="248">
        <f t="shared" si="21"/>
        <v>8.9</v>
      </c>
      <c r="W17" s="246">
        <f>IF('Данные индикатора'!AI19="нет данных","x",ROUND(IF('Данные индикатора'!AI19&gt;W$87,10,IF('Данные индикатора'!AI19&lt;W$86,0,10-(W$87-'Данные индикатора'!AI19)/(W$87-W$86)*10)),1))</f>
        <v>0.2</v>
      </c>
      <c r="X17" s="246">
        <f>IF('Данные индикатора'!AJ19="нет данных","x",ROUND(IF('Данные индикатора'!AJ19&gt;X$87,10,IF('Данные индикатора'!AJ19&lt;X$86,0,10-(X$87-'Данные индикатора'!AJ19)/(X$87-X$86)*10)),1))</f>
        <v>3.9</v>
      </c>
      <c r="Y17" s="252">
        <f>IF('Данные индикатора'!AQ19="нет данных","x",ROUND(IF('Данные индикатора'!AQ19&gt;Y$87,10,IF('Данные индикатора'!AQ19&lt;Y$86,0,10-(Y$87-'Данные индикатора'!AQ19)/(Y$87-Y$86)*10)),1))</f>
        <v>4.5</v>
      </c>
      <c r="Z17" s="252">
        <f>IF('Данные индикатора'!AR19="нет данных","x",ROUND(IF('Данные индикатора'!AR19&gt;Z$87,10,IF('Данные индикатора'!AR19&lt;Z$86,0,10-(Z$87-'Данные индикатора'!AR19)/(Z$87-Z$86)*10)),1))</f>
        <v>5.4</v>
      </c>
      <c r="AA17" s="247">
        <f t="shared" si="11"/>
        <v>5</v>
      </c>
      <c r="AB17" s="248">
        <f t="shared" si="3"/>
        <v>3</v>
      </c>
      <c r="AC17" s="246">
        <f>IF('Данные индикатора'!AL19="нет данных","x",ROUND(IF('Данные индикатора'!AL19&gt;AC$87,10,IF('Данные индикатора'!AL19&lt;AC$86,0,10-(AC$87-'Данные индикатора'!AL19)/(AC$87-AC$86)*10)),1))</f>
        <v>0.2</v>
      </c>
      <c r="AD17" s="248">
        <f t="shared" si="22"/>
        <v>0.2</v>
      </c>
      <c r="AE17" s="253" t="str">
        <f>IF(OR('Данные индикатора'!AM19="нет данных",'Данные индикатора'!BK19="нет данных"),"x",('Данные индикатора'!AM19/'Данные индикатора'!BK19))</f>
        <v>x</v>
      </c>
      <c r="AF17" s="248" t="str">
        <f t="shared" si="23"/>
        <v>x</v>
      </c>
      <c r="AG17" s="246">
        <f>IF('Данные индикатора'!AN19="нет данных","x",ROUND(IF('Данные индикатора'!AN19&lt;$AG$86,10,IF('Данные индикатора'!AN19&gt;$AG$87,0,($AG$87-'Данные индикатора'!AN19)/($AG$87-$AG$86)*10)),1))</f>
        <v>2</v>
      </c>
      <c r="AH17" s="246">
        <f>IF('Данные индикатора'!AO19="нет данных","x",ROUND(IF('Данные индикатора'!AO19&gt;$AH$87,10,IF('Данные индикатора'!AO19&lt;$AH$86,0,10-($AH$87-'Данные индикатора'!AO19)/($AH$87-$AH$86)*10)),1))</f>
        <v>0</v>
      </c>
      <c r="AI17" s="252">
        <f>IF('Данные индикатора'!AP19="нет данных","x",ROUND(IF('Данные индикатора'!AP19&gt;$AI$87,10,IF('Данные индикатора'!AP19&lt;$AI$86,0,10-($AI$87-'Данные индикатора'!AP19)/($AI$87-$AI$86)*10)),1))</f>
        <v>1.8</v>
      </c>
      <c r="AJ17" s="246">
        <f t="shared" si="24"/>
        <v>1.8</v>
      </c>
      <c r="AK17" s="248">
        <f t="shared" si="25"/>
        <v>1.3</v>
      </c>
      <c r="AL17" s="251">
        <f t="shared" si="5"/>
        <v>4.5</v>
      </c>
    </row>
    <row r="18" spans="1:38" s="3" customFormat="1" ht="15.75" x14ac:dyDescent="0.25">
      <c r="A18" s="159" t="s">
        <v>249</v>
      </c>
      <c r="B18" s="175" t="s">
        <v>254</v>
      </c>
      <c r="C18" s="176" t="s">
        <v>62</v>
      </c>
      <c r="D18" s="246">
        <f>ROUND(IF('Данные индикатора'!P20="нет данных",IF((0.1233*LN('Данные индикатора'!AU20)-0.4559)&gt;D$87,0,IF((0.1233*LN('Данные индикатора'!AU20)-0.4559)&lt;D$86,10,(D$87-(0.1233*LN('Данные индикатора'!AU20)-0.4559))/(D$87-D$86)*10)),IF('Данные индикатора'!P20&gt;D$87,0,IF('Данные индикатора'!P20&lt;D$86,10,(D$87-'Данные индикатора'!P20)/(D$87-D$86)*10))),1)</f>
        <v>2.9</v>
      </c>
      <c r="E18" s="246">
        <f>IF('Данные индикатора'!Q20="нет данных","x",ROUND((IF('Данные индикатора'!Q20=E$86,0,IF(LOG('Данные индикатора'!Q20*1000)&gt;E$87,10,10-(E$87-LOG('Данные индикатора'!Q20*1000))/(E$87-E$86)*10))),1))</f>
        <v>4.5999999999999996</v>
      </c>
      <c r="F18" s="247">
        <f>IF('Данные индикатора'!AK20="нет данных","x",ROUND(IF('Данные индикатора'!AK20&gt;F$87,10,IF('Данные индикатора'!AK20&lt;F$86,0,10-(F$87-'Данные индикатора'!AK20)/(F$87-F$86)*10)),1))</f>
        <v>2.6</v>
      </c>
      <c r="G18" s="248">
        <f t="shared" si="6"/>
        <v>3.4</v>
      </c>
      <c r="H18" s="249">
        <f>IF(OR('Данные индикатора'!S20="нет данных",'Данные индикатора'!T20="No data"),"x",IF(OR('Данные индикатора'!U20="нет данных",'Данные индикатора'!V20="нет данных"),1-(POWER((POWER(POWER((POWER((10/IF('Данные индикатора'!S20&lt;10,10,'Данные индикатора'!S20))*(1/'Данные индикатора'!T20),0.5))*('Данные индикатора'!W20)*('Данные индикатора'!Y20),(1/3)),-1)+POWER(POWER((1*('Данные индикатора'!X20)*('Данные индикатора'!Z20)),(1/3)),-1))/2,-1)/POWER((((POWER((10/IF('Данные индикатора'!S20&lt;10,10,'Данные индикатора'!S20))*(1/'Данные индикатора'!T20),0.5)+1)/2)*(('Данные индикатора'!W20+'Данные индикатора'!X20)/2)*(('Данные индикатора'!Y20+'Данные индикатора'!Z20)/2)),(1/3))),IF(OR('Данные индикатора'!S20="No data",'Данные индикатора'!T20="No data"),"x",1-(POWER((POWER(POWER((POWER((10/IF('Данные индикатора'!S20&lt;10,10,'Данные индикатора'!S20))*(1/'Данные индикатора'!T20),0.5))*(POWER(('Данные индикатора'!W20*'Данные индикатора'!U20),0.5))*('Данные индикатора'!Y20),(1/3)),-1)+POWER(POWER(1*(POWER(('Данные индикатора'!X20*'Данные индикатора'!V20),0.5))*('Данные индикатора'!Z20),(1/3)),-1))/2,-1)/POWER((((POWER((10/IF('Данные индикатора'!S20&lt;10,10,'Данные индикатора'!S20))*(1/'Данные индикатора'!T20),0.5)+1)/2)*((POWER(('Данные индикатора'!W20*'Данные индикатора'!U20),0.5)+POWER(('Данные индикатора'!X20*'Данные индикатора'!V20),0.5))/2)*(('Данные индикатора'!Y20+'Данные индикатора'!Z20)/2)),(1/3))))))</f>
        <v>0.2563550254340069</v>
      </c>
      <c r="I18" s="246">
        <f t="shared" si="15"/>
        <v>4.7</v>
      </c>
      <c r="J18" s="246" t="str">
        <f>IF('Данные индикатора'!AA20="нет данных","x",ROUND(IF('Данные индикатора'!AA20&gt;J$87,10,IF('Данные индикатора'!AA20&lt;J$86,0,10-(J$87-'Данные индикатора'!AA20)/(J$87-J$86)*10)),1))</f>
        <v>x</v>
      </c>
      <c r="K18" s="248">
        <f t="shared" si="16"/>
        <v>4.7</v>
      </c>
      <c r="L18" s="250">
        <f>SUM(IF('Данные индикатора'!AB20=0,0,'Данные индикатора'!AB20/1000000),SUM('Данные индикатора'!AC20:AD20))</f>
        <v>357.66285299999998</v>
      </c>
      <c r="M18" s="250">
        <f>L18/(SUM('Данные индикатора'!BK$16:'Данные индикатора'!BK$25))*1000000</f>
        <v>36.467928239324607</v>
      </c>
      <c r="N18" s="246">
        <f t="shared" si="17"/>
        <v>1.2</v>
      </c>
      <c r="O18" s="246">
        <f>IF('Данные индикатора'!AE20="нет данных","x",ROUND(IF('Данные индикатора'!AE20&gt;O$87,10,IF('Данные индикатора'!AE20&lt;O$86,0,10-(O$87-'Данные индикатора'!AE20)/(O$87-O$86)*10)),1))</f>
        <v>0.3</v>
      </c>
      <c r="P18" s="247">
        <f>IF('Данные индикатора'!R20="нет данных","x",ROUND(IF('Данные индикатора'!R20&gt;P$87,10,IF('Данные индикатора'!R20&lt;P$86,0,10-(P$87-'Данные индикатора'!R20)/(P$87-P$86)*10)),1))</f>
        <v>0.6</v>
      </c>
      <c r="Q18" s="248">
        <f t="shared" si="18"/>
        <v>0.7</v>
      </c>
      <c r="R18" s="251">
        <f t="shared" si="19"/>
        <v>3.1</v>
      </c>
      <c r="S18" s="249">
        <f>IF(AND('Данные индикатора'!AF20="нет данных",'Данные индикатора'!AG20="нет данных",'Данные индикатора'!AH20="нет данных"),"x",SUM('Данные индикатора'!AF20:AH20))</f>
        <v>2.8090859924283398E-3</v>
      </c>
      <c r="T18" s="247">
        <f t="shared" si="20"/>
        <v>0.6</v>
      </c>
      <c r="U18" s="247">
        <f>IF('Данные индикатора'!M20="нет данных","x",'Данные индикатора'!M20)</f>
        <v>5</v>
      </c>
      <c r="V18" s="248">
        <f t="shared" si="21"/>
        <v>3.1</v>
      </c>
      <c r="W18" s="246">
        <f>IF('Данные индикатора'!AI20="нет данных","x",ROUND(IF('Данные индикатора'!AI20&gt;W$87,10,IF('Данные индикатора'!AI20&lt;W$86,0,10-(W$87-'Данные индикатора'!AI20)/(W$87-W$86)*10)),1))</f>
        <v>0.2</v>
      </c>
      <c r="X18" s="246">
        <f>IF('Данные индикатора'!AJ20="нет данных","x",ROUND(IF('Данные индикатора'!AJ20&gt;X$87,10,IF('Данные индикатора'!AJ20&lt;X$86,0,10-(X$87-'Данные индикатора'!AJ20)/(X$87-X$86)*10)),1))</f>
        <v>3.9</v>
      </c>
      <c r="Y18" s="252">
        <f>IF('Данные индикатора'!AQ20="нет данных","x",ROUND(IF('Данные индикатора'!AQ20&gt;Y$87,10,IF('Данные индикатора'!AQ20&lt;Y$86,0,10-(Y$87-'Данные индикатора'!AQ20)/(Y$87-Y$86)*10)),1))</f>
        <v>4.5</v>
      </c>
      <c r="Z18" s="252">
        <f>IF('Данные индикатора'!AR20="нет данных","x",ROUND(IF('Данные индикатора'!AR20&gt;Z$87,10,IF('Данные индикатора'!AR20&lt;Z$86,0,10-(Z$87-'Данные индикатора'!AR20)/(Z$87-Z$86)*10)),1))</f>
        <v>5.4</v>
      </c>
      <c r="AA18" s="247">
        <f t="shared" si="11"/>
        <v>5</v>
      </c>
      <c r="AB18" s="248">
        <f t="shared" si="3"/>
        <v>3</v>
      </c>
      <c r="AC18" s="246">
        <f>IF('Данные индикатора'!AL20="нет данных","x",ROUND(IF('Данные индикатора'!AL20&gt;AC$87,10,IF('Данные индикатора'!AL20&lt;AC$86,0,10-(AC$87-'Данные индикатора'!AL20)/(AC$87-AC$86)*10)),1))</f>
        <v>0.2</v>
      </c>
      <c r="AD18" s="248">
        <f t="shared" si="22"/>
        <v>0.2</v>
      </c>
      <c r="AE18" s="253" t="str">
        <f>IF(OR('Данные индикатора'!AM20="нет данных",'Данные индикатора'!BK20="нет данных"),"x",('Данные индикатора'!AM20/'Данные индикатора'!BK20))</f>
        <v>x</v>
      </c>
      <c r="AF18" s="248" t="str">
        <f t="shared" si="23"/>
        <v>x</v>
      </c>
      <c r="AG18" s="246">
        <f>IF('Данные индикатора'!AN20="нет данных","x",ROUND(IF('Данные индикатора'!AN20&lt;$AG$86,10,IF('Данные индикатора'!AN20&gt;$AG$87,0,($AG$87-'Данные индикатора'!AN20)/($AG$87-$AG$86)*10)),1))</f>
        <v>2</v>
      </c>
      <c r="AH18" s="246">
        <f>IF('Данные индикатора'!AO20="нет данных","x",ROUND(IF('Данные индикатора'!AO20&gt;$AH$87,10,IF('Данные индикатора'!AO20&lt;$AH$86,0,10-($AH$87-'Данные индикатора'!AO20)/($AH$87-$AH$86)*10)),1))</f>
        <v>0</v>
      </c>
      <c r="AI18" s="252">
        <f>IF('Данные индикатора'!AP20="нет данных","x",ROUND(IF('Данные индикатора'!AP20&gt;$AI$87,10,IF('Данные индикатора'!AP20&lt;$AI$86,0,10-($AI$87-'Данные индикатора'!AP20)/($AI$87-$AI$86)*10)),1))</f>
        <v>1.8</v>
      </c>
      <c r="AJ18" s="246">
        <f t="shared" si="24"/>
        <v>1.8</v>
      </c>
      <c r="AK18" s="248">
        <f t="shared" si="25"/>
        <v>1.3</v>
      </c>
      <c r="AL18" s="251">
        <f t="shared" si="5"/>
        <v>2</v>
      </c>
    </row>
    <row r="19" spans="1:38" s="3" customFormat="1" ht="15.75" x14ac:dyDescent="0.25">
      <c r="A19" s="159" t="s">
        <v>249</v>
      </c>
      <c r="B19" s="175" t="s">
        <v>255</v>
      </c>
      <c r="C19" s="176" t="s">
        <v>63</v>
      </c>
      <c r="D19" s="246">
        <f>ROUND(IF('Данные индикатора'!P21="нет данных",IF((0.1233*LN('Данные индикатора'!AU21)-0.4559)&gt;D$87,0,IF((0.1233*LN('Данные индикатора'!AU21)-0.4559)&lt;D$86,10,(D$87-(0.1233*LN('Данные индикатора'!AU21)-0.4559))/(D$87-D$86)*10)),IF('Данные индикатора'!P21&gt;D$87,0,IF('Данные индикатора'!P21&lt;D$86,10,(D$87-'Данные индикатора'!P21)/(D$87-D$86)*10))),1)</f>
        <v>2.9</v>
      </c>
      <c r="E19" s="246">
        <f>IF('Данные индикатора'!Q21="нет данных","x",ROUND((IF('Данные индикатора'!Q21=E$86,0,IF(LOG('Данные индикатора'!Q21*1000)&gt;E$87,10,10-(E$87-LOG('Данные индикатора'!Q21*1000))/(E$87-E$86)*10))),1))</f>
        <v>5.2</v>
      </c>
      <c r="F19" s="247">
        <f>IF('Данные индикатора'!AK21="нет данных","x",ROUND(IF('Данные индикатора'!AK21&gt;F$87,10,IF('Данные индикатора'!AK21&lt;F$86,0,10-(F$87-'Данные индикатора'!AK21)/(F$87-F$86)*10)),1))</f>
        <v>1.9</v>
      </c>
      <c r="G19" s="248">
        <f t="shared" si="6"/>
        <v>3.5</v>
      </c>
      <c r="H19" s="249">
        <f>IF(OR('Данные индикатора'!S21="нет данных",'Данные индикатора'!T21="No data"),"x",IF(OR('Данные индикатора'!U21="нет данных",'Данные индикатора'!V21="нет данных"),1-(POWER((POWER(POWER((POWER((10/IF('Данные индикатора'!S21&lt;10,10,'Данные индикатора'!S21))*(1/'Данные индикатора'!T21),0.5))*('Данные индикатора'!W21)*('Данные индикатора'!Y21),(1/3)),-1)+POWER(POWER((1*('Данные индикатора'!X21)*('Данные индикатора'!Z21)),(1/3)),-1))/2,-1)/POWER((((POWER((10/IF('Данные индикатора'!S21&lt;10,10,'Данные индикатора'!S21))*(1/'Данные индикатора'!T21),0.5)+1)/2)*(('Данные индикатора'!W21+'Данные индикатора'!X21)/2)*(('Данные индикатора'!Y21+'Данные индикатора'!Z21)/2)),(1/3))),IF(OR('Данные индикатора'!S21="No data",'Данные индикатора'!T21="No data"),"x",1-(POWER((POWER(POWER((POWER((10/IF('Данные индикатора'!S21&lt;10,10,'Данные индикатора'!S21))*(1/'Данные индикатора'!T21),0.5))*(POWER(('Данные индикатора'!W21*'Данные индикатора'!U21),0.5))*('Данные индикатора'!Y21),(1/3)),-1)+POWER(POWER(1*(POWER(('Данные индикатора'!X21*'Данные индикатора'!V21),0.5))*('Данные индикатора'!Z21),(1/3)),-1))/2,-1)/POWER((((POWER((10/IF('Данные индикатора'!S21&lt;10,10,'Данные индикатора'!S21))*(1/'Данные индикатора'!T21),0.5)+1)/2)*((POWER(('Данные индикатора'!W21*'Данные индикатора'!U21),0.5)+POWER(('Данные индикатора'!X21*'Данные индикатора'!V21),0.5))/2)*(('Данные индикатора'!Y21+'Данные индикатора'!Z21)/2)),(1/3))))))</f>
        <v>0.34064975996080915</v>
      </c>
      <c r="I19" s="246">
        <f t="shared" si="15"/>
        <v>6.2</v>
      </c>
      <c r="J19" s="246" t="str">
        <f>IF('Данные индикатора'!AA21="нет данных","x",ROUND(IF('Данные индикатора'!AA21&gt;J$87,10,IF('Данные индикатора'!AA21&lt;J$86,0,10-(J$87-'Данные индикатора'!AA21)/(J$87-J$86)*10)),1))</f>
        <v>x</v>
      </c>
      <c r="K19" s="248">
        <f t="shared" si="16"/>
        <v>6.2</v>
      </c>
      <c r="L19" s="250">
        <f>SUM(IF('Данные индикатора'!AB21=0,0,'Данные индикатора'!AB21/1000000),SUM('Данные индикатора'!AC21:AD21))</f>
        <v>357.66285299999998</v>
      </c>
      <c r="M19" s="250">
        <f>L19/(SUM('Данные индикатора'!BK$16:'Данные индикатора'!BK$25))*1000000</f>
        <v>36.467928239324607</v>
      </c>
      <c r="N19" s="246">
        <f t="shared" si="17"/>
        <v>1.2</v>
      </c>
      <c r="O19" s="246">
        <f>IF('Данные индикатора'!AE21="нет данных","x",ROUND(IF('Данные индикатора'!AE21&gt;O$87,10,IF('Данные индикатора'!AE21&lt;O$86,0,10-(O$87-'Данные индикатора'!AE21)/(O$87-O$86)*10)),1))</f>
        <v>0.3</v>
      </c>
      <c r="P19" s="247">
        <f>IF('Данные индикатора'!R21="нет данных","x",ROUND(IF('Данные индикатора'!R21&gt;P$87,10,IF('Данные индикатора'!R21&lt;P$86,0,10-(P$87-'Данные индикатора'!R21)/(P$87-P$86)*10)),1))</f>
        <v>0.6</v>
      </c>
      <c r="Q19" s="248">
        <f t="shared" si="18"/>
        <v>0.7</v>
      </c>
      <c r="R19" s="251">
        <f t="shared" si="19"/>
        <v>3.5</v>
      </c>
      <c r="S19" s="249">
        <f>IF(AND('Данные индикатора'!AF21="нет данных",'Данные индикатора'!AG21="нет данных",'Данные индикатора'!AH21="нет данных"),"x",SUM('Данные индикатора'!AF21:AH21))</f>
        <v>1.9226787789162353E-3</v>
      </c>
      <c r="T19" s="247">
        <f t="shared" si="20"/>
        <v>0.4</v>
      </c>
      <c r="U19" s="247">
        <f>IF('Данные индикатора'!M21="нет данных","x",'Данные индикатора'!M21)</f>
        <v>5</v>
      </c>
      <c r="V19" s="248">
        <f t="shared" si="21"/>
        <v>3</v>
      </c>
      <c r="W19" s="246">
        <f>IF('Данные индикатора'!AI21="нет данных","x",ROUND(IF('Данные индикатора'!AI21&gt;W$87,10,IF('Данные индикатора'!AI21&lt;W$86,0,10-(W$87-'Данные индикатора'!AI21)/(W$87-W$86)*10)),1))</f>
        <v>0.2</v>
      </c>
      <c r="X19" s="246">
        <f>IF('Данные индикатора'!AJ21="нет данных","x",ROUND(IF('Данные индикатора'!AJ21&gt;X$87,10,IF('Данные индикатора'!AJ21&lt;X$86,0,10-(X$87-'Данные индикатора'!AJ21)/(X$87-X$86)*10)),1))</f>
        <v>3.9</v>
      </c>
      <c r="Y19" s="252">
        <f>IF('Данные индикатора'!AQ21="нет данных","x",ROUND(IF('Данные индикатора'!AQ21&gt;Y$87,10,IF('Данные индикатора'!AQ21&lt;Y$86,0,10-(Y$87-'Данные индикатора'!AQ21)/(Y$87-Y$86)*10)),1))</f>
        <v>4.5</v>
      </c>
      <c r="Z19" s="252">
        <f>IF('Данные индикатора'!AR21="нет данных","x",ROUND(IF('Данные индикатора'!AR21&gt;Z$87,10,IF('Данные индикатора'!AR21&lt;Z$86,0,10-(Z$87-'Данные индикатора'!AR21)/(Z$87-Z$86)*10)),1))</f>
        <v>5.4</v>
      </c>
      <c r="AA19" s="247">
        <f t="shared" si="11"/>
        <v>5</v>
      </c>
      <c r="AB19" s="248">
        <f t="shared" si="3"/>
        <v>3</v>
      </c>
      <c r="AC19" s="246">
        <f>IF('Данные индикатора'!AL21="нет данных","x",ROUND(IF('Данные индикатора'!AL21&gt;AC$87,10,IF('Данные индикатора'!AL21&lt;AC$86,0,10-(AC$87-'Данные индикатора'!AL21)/(AC$87-AC$86)*10)),1))</f>
        <v>0.2</v>
      </c>
      <c r="AD19" s="248">
        <f t="shared" si="22"/>
        <v>0.2</v>
      </c>
      <c r="AE19" s="253" t="str">
        <f>IF(OR('Данные индикатора'!AM21="нет данных",'Данные индикатора'!BK21="нет данных"),"x",('Данные индикатора'!AM21/'Данные индикатора'!BK21))</f>
        <v>x</v>
      </c>
      <c r="AF19" s="248" t="str">
        <f t="shared" si="23"/>
        <v>x</v>
      </c>
      <c r="AG19" s="246">
        <f>IF('Данные индикатора'!AN21="нет данных","x",ROUND(IF('Данные индикатора'!AN21&lt;$AG$86,10,IF('Данные индикатора'!AN21&gt;$AG$87,0,($AG$87-'Данные индикатора'!AN21)/($AG$87-$AG$86)*10)),1))</f>
        <v>2</v>
      </c>
      <c r="AH19" s="246">
        <f>IF('Данные индикатора'!AO21="нет данных","x",ROUND(IF('Данные индикатора'!AO21&gt;$AH$87,10,IF('Данные индикатора'!AO21&lt;$AH$86,0,10-($AH$87-'Данные индикатора'!AO21)/($AH$87-$AH$86)*10)),1))</f>
        <v>0</v>
      </c>
      <c r="AI19" s="252">
        <f>IF('Данные индикатора'!AP21="нет данных","x",ROUND(IF('Данные индикатора'!AP21&gt;$AI$87,10,IF('Данные индикатора'!AP21&lt;$AI$86,0,10-($AI$87-'Данные индикатора'!AP21)/($AI$87-$AI$86)*10)),1))</f>
        <v>1.8</v>
      </c>
      <c r="AJ19" s="246">
        <f t="shared" si="24"/>
        <v>1.8</v>
      </c>
      <c r="AK19" s="248">
        <f t="shared" si="25"/>
        <v>1.3</v>
      </c>
      <c r="AL19" s="251">
        <f t="shared" si="5"/>
        <v>2</v>
      </c>
    </row>
    <row r="20" spans="1:38" s="3" customFormat="1" ht="15.75" x14ac:dyDescent="0.25">
      <c r="A20" s="159" t="s">
        <v>249</v>
      </c>
      <c r="B20" s="175" t="s">
        <v>256</v>
      </c>
      <c r="C20" s="176" t="s">
        <v>64</v>
      </c>
      <c r="D20" s="246">
        <f>ROUND(IF('Данные индикатора'!P22="нет данных",IF((0.1233*LN('Данные индикатора'!AU22)-0.4559)&gt;D$87,0,IF((0.1233*LN('Данные индикатора'!AU22)-0.4559)&lt;D$86,10,(D$87-(0.1233*LN('Данные индикатора'!AU22)-0.4559))/(D$87-D$86)*10)),IF('Данные индикатора'!P22&gt;D$87,0,IF('Данные индикатора'!P22&lt;D$86,10,(D$87-'Данные индикатора'!P22)/(D$87-D$86)*10))),1)</f>
        <v>2.9</v>
      </c>
      <c r="E20" s="246">
        <f>IF('Данные индикатора'!Q22="нет данных","x",ROUND((IF('Данные индикатора'!Q22=E$86,0,IF(LOG('Данные индикатора'!Q22*1000)&gt;E$87,10,10-(E$87-LOG('Данные индикатора'!Q22*1000))/(E$87-E$86)*10))),1))</f>
        <v>5.5</v>
      </c>
      <c r="F20" s="247">
        <f>IF('Данные индикатора'!AK22="нет данных","x",ROUND(IF('Данные индикатора'!AK22&gt;F$87,10,IF('Данные индикатора'!AK22&lt;F$86,0,10-(F$87-'Данные индикатора'!AK22)/(F$87-F$86)*10)),1))</f>
        <v>3.6</v>
      </c>
      <c r="G20" s="248">
        <f t="shared" si="6"/>
        <v>4.0999999999999996</v>
      </c>
      <c r="H20" s="249">
        <f>IF(OR('Данные индикатора'!S22="нет данных",'Данные индикатора'!T22="No data"),"x",IF(OR('Данные индикатора'!U22="нет данных",'Данные индикатора'!V22="нет данных"),1-(POWER((POWER(POWER((POWER((10/IF('Данные индикатора'!S22&lt;10,10,'Данные индикатора'!S22))*(1/'Данные индикатора'!T22),0.5))*('Данные индикатора'!W22)*('Данные индикатора'!Y22),(1/3)),-1)+POWER(POWER((1*('Данные индикатора'!X22)*('Данные индикатора'!Z22)),(1/3)),-1))/2,-1)/POWER((((POWER((10/IF('Данные индикатора'!S22&lt;10,10,'Данные индикатора'!S22))*(1/'Данные индикатора'!T22),0.5)+1)/2)*(('Данные индикатора'!W22+'Данные индикатора'!X22)/2)*(('Данные индикатора'!Y22+'Данные индикатора'!Z22)/2)),(1/3))),IF(OR('Данные индикатора'!S22="No data",'Данные индикатора'!T22="No data"),"x",1-(POWER((POWER(POWER((POWER((10/IF('Данные индикатора'!S22&lt;10,10,'Данные индикатора'!S22))*(1/'Данные индикатора'!T22),0.5))*(POWER(('Данные индикатора'!W22*'Данные индикатора'!U22),0.5))*('Данные индикатора'!Y22),(1/3)),-1)+POWER(POWER(1*(POWER(('Данные индикатора'!X22*'Данные индикатора'!V22),0.5))*('Данные индикатора'!Z22),(1/3)),-1))/2,-1)/POWER((((POWER((10/IF('Данные индикатора'!S22&lt;10,10,'Данные индикатора'!S22))*(1/'Данные индикатора'!T22),0.5)+1)/2)*((POWER(('Данные индикатора'!W22*'Данные индикатора'!U22),0.5)+POWER(('Данные индикатора'!X22*'Данные индикатора'!V22),0.5))/2)*(('Данные индикатора'!Y22+'Данные индикатора'!Z22)/2)),(1/3))))))</f>
        <v>0.26511056223749729</v>
      </c>
      <c r="I20" s="246">
        <f t="shared" si="15"/>
        <v>4.8</v>
      </c>
      <c r="J20" s="246" t="str">
        <f>IF('Данные индикатора'!AA22="нет данных","x",ROUND(IF('Данные индикатора'!AA22&gt;J$87,10,IF('Данные индикатора'!AA22&lt;J$86,0,10-(J$87-'Данные индикатора'!AA22)/(J$87-J$86)*10)),1))</f>
        <v>x</v>
      </c>
      <c r="K20" s="248">
        <f t="shared" si="16"/>
        <v>4.8</v>
      </c>
      <c r="L20" s="250">
        <f>SUM(IF('Данные индикатора'!AB22=0,0,'Данные индикатора'!AB22/1000000),SUM('Данные индикатора'!AC22:AD22))</f>
        <v>357.66285299999998</v>
      </c>
      <c r="M20" s="250">
        <f>L20/(SUM('Данные индикатора'!BK$16:'Данные индикатора'!BK$25))*1000000</f>
        <v>36.467928239324607</v>
      </c>
      <c r="N20" s="246">
        <f t="shared" si="17"/>
        <v>1.2</v>
      </c>
      <c r="O20" s="246">
        <f>IF('Данные индикатора'!AE22="нет данных","x",ROUND(IF('Данные индикатора'!AE22&gt;O$87,10,IF('Данные индикатора'!AE22&lt;O$86,0,10-(O$87-'Данные индикатора'!AE22)/(O$87-O$86)*10)),1))</f>
        <v>0.3</v>
      </c>
      <c r="P20" s="247">
        <f>IF('Данные индикатора'!R22="нет данных","x",ROUND(IF('Данные индикатора'!R22&gt;P$87,10,IF('Данные индикатора'!R22&lt;P$86,0,10-(P$87-'Данные индикатора'!R22)/(P$87-P$86)*10)),1))</f>
        <v>0.6</v>
      </c>
      <c r="Q20" s="248">
        <f t="shared" si="18"/>
        <v>0.7</v>
      </c>
      <c r="R20" s="251">
        <f t="shared" si="19"/>
        <v>3.4</v>
      </c>
      <c r="S20" s="249">
        <f>IF(AND('Данные индикатора'!AF22="нет данных",'Данные индикатора'!AG22="нет данных",'Данные индикатора'!AH22="нет данных"),"x",SUM('Данные индикатора'!AF22:AH22))</f>
        <v>2.519615145872129E-2</v>
      </c>
      <c r="T20" s="247">
        <f t="shared" si="20"/>
        <v>5</v>
      </c>
      <c r="U20" s="247">
        <f>IF('Данные индикатора'!M22="нет данных","x",'Данные индикатора'!M22)</f>
        <v>5</v>
      </c>
      <c r="V20" s="248">
        <f t="shared" si="21"/>
        <v>5</v>
      </c>
      <c r="W20" s="246">
        <f>IF('Данные индикатора'!AI22="нет данных","x",ROUND(IF('Данные индикатора'!AI22&gt;W$87,10,IF('Данные индикатора'!AI22&lt;W$86,0,10-(W$87-'Данные индикатора'!AI22)/(W$87-W$86)*10)),1))</f>
        <v>0.2</v>
      </c>
      <c r="X20" s="246">
        <f>IF('Данные индикатора'!AJ22="нет данных","x",ROUND(IF('Данные индикатора'!AJ22&gt;X$87,10,IF('Данные индикатора'!AJ22&lt;X$86,0,10-(X$87-'Данные индикатора'!AJ22)/(X$87-X$86)*10)),1))</f>
        <v>3.9</v>
      </c>
      <c r="Y20" s="252">
        <f>IF('Данные индикатора'!AQ22="нет данных","x",ROUND(IF('Данные индикатора'!AQ22&gt;Y$87,10,IF('Данные индикатора'!AQ22&lt;Y$86,0,10-(Y$87-'Данные индикатора'!AQ22)/(Y$87-Y$86)*10)),1))</f>
        <v>4.5</v>
      </c>
      <c r="Z20" s="252">
        <f>IF('Данные индикатора'!AR22="нет данных","x",ROUND(IF('Данные индикатора'!AR22&gt;Z$87,10,IF('Данные индикатора'!AR22&lt;Z$86,0,10-(Z$87-'Данные индикатора'!AR22)/(Z$87-Z$86)*10)),1))</f>
        <v>5.4</v>
      </c>
      <c r="AA20" s="247">
        <f t="shared" si="11"/>
        <v>5</v>
      </c>
      <c r="AB20" s="248">
        <f t="shared" si="3"/>
        <v>3</v>
      </c>
      <c r="AC20" s="246">
        <f>IF('Данные индикатора'!AL22="нет данных","x",ROUND(IF('Данные индикатора'!AL22&gt;AC$87,10,IF('Данные индикатора'!AL22&lt;AC$86,0,10-(AC$87-'Данные индикатора'!AL22)/(AC$87-AC$86)*10)),1))</f>
        <v>0.2</v>
      </c>
      <c r="AD20" s="248">
        <f t="shared" si="22"/>
        <v>0.2</v>
      </c>
      <c r="AE20" s="253" t="str">
        <f>IF(OR('Данные индикатора'!AM22="нет данных",'Данные индикатора'!BK22="нет данных"),"x",('Данные индикатора'!AM22/'Данные индикатора'!BK22))</f>
        <v>x</v>
      </c>
      <c r="AF20" s="248" t="str">
        <f t="shared" si="23"/>
        <v>x</v>
      </c>
      <c r="AG20" s="246">
        <f>IF('Данные индикатора'!AN22="нет данных","x",ROUND(IF('Данные индикатора'!AN22&lt;$AG$86,10,IF('Данные индикатора'!AN22&gt;$AG$87,0,($AG$87-'Данные индикатора'!AN22)/($AG$87-$AG$86)*10)),1))</f>
        <v>2</v>
      </c>
      <c r="AH20" s="246">
        <f>IF('Данные индикатора'!AO22="нет данных","x",ROUND(IF('Данные индикатора'!AO22&gt;$AH$87,10,IF('Данные индикатора'!AO22&lt;$AH$86,0,10-($AH$87-'Данные индикатора'!AO22)/($AH$87-$AH$86)*10)),1))</f>
        <v>0</v>
      </c>
      <c r="AI20" s="252">
        <f>IF('Данные индикатора'!AP22="нет данных","x",ROUND(IF('Данные индикатора'!AP22&gt;$AI$87,10,IF('Данные индикатора'!AP22&lt;$AI$86,0,10-($AI$87-'Данные индикатора'!AP22)/($AI$87-$AI$86)*10)),1))</f>
        <v>1.8</v>
      </c>
      <c r="AJ20" s="246">
        <f t="shared" si="24"/>
        <v>1.8</v>
      </c>
      <c r="AK20" s="248">
        <f t="shared" si="25"/>
        <v>1.3</v>
      </c>
      <c r="AL20" s="251">
        <f t="shared" si="5"/>
        <v>2.6</v>
      </c>
    </row>
    <row r="21" spans="1:38" s="3" customFormat="1" ht="15.75" x14ac:dyDescent="0.25">
      <c r="A21" s="159" t="s">
        <v>249</v>
      </c>
      <c r="B21" s="175" t="s">
        <v>257</v>
      </c>
      <c r="C21" s="176" t="s">
        <v>65</v>
      </c>
      <c r="D21" s="246">
        <f>ROUND(IF('Данные индикатора'!P23="нет данных",IF((0.1233*LN('Данные индикатора'!AU23)-0.4559)&gt;D$87,0,IF((0.1233*LN('Данные индикатора'!AU23)-0.4559)&lt;D$86,10,(D$87-(0.1233*LN('Данные индикатора'!AU23)-0.4559))/(D$87-D$86)*10)),IF('Данные индикатора'!P23&gt;D$87,0,IF('Данные индикатора'!P23&lt;D$86,10,(D$87-'Данные индикатора'!P23)/(D$87-D$86)*10))),1)</f>
        <v>2.9</v>
      </c>
      <c r="E21" s="246" t="str">
        <f>IF('Данные индикатора'!Q23="нет данных","x",ROUND((IF('Данные индикатора'!Q23=E$86,0,IF(LOG('Данные индикатора'!Q23*1000)&gt;E$87,10,10-(E$87-LOG('Данные индикатора'!Q23*1000))/(E$87-E$86)*10))),1))</f>
        <v>x</v>
      </c>
      <c r="F21" s="247">
        <f>IF('Данные индикатора'!AK23="нет данных","x",ROUND(IF('Данные индикатора'!AK23&gt;F$87,10,IF('Данные индикатора'!AK23&lt;F$86,0,10-(F$87-'Данные индикатора'!AK23)/(F$87-F$86)*10)),1))</f>
        <v>0.8</v>
      </c>
      <c r="G21" s="248">
        <f t="shared" si="6"/>
        <v>1.9</v>
      </c>
      <c r="H21" s="249">
        <f>IF(OR('Данные индикатора'!S23="нет данных",'Данные индикатора'!T23="No data"),"x",IF(OR('Данные индикатора'!U23="нет данных",'Данные индикатора'!V23="нет данных"),1-(POWER((POWER(POWER((POWER((10/IF('Данные индикатора'!S23&lt;10,10,'Данные индикатора'!S23))*(1/'Данные индикатора'!T23),0.5))*('Данные индикатора'!W23)*('Данные индикатора'!Y23),(1/3)),-1)+POWER(POWER((1*('Данные индикатора'!X23)*('Данные индикатора'!Z23)),(1/3)),-1))/2,-1)/POWER((((POWER((10/IF('Данные индикатора'!S23&lt;10,10,'Данные индикатора'!S23))*(1/'Данные индикатора'!T23),0.5)+1)/2)*(('Данные индикатора'!W23+'Данные индикатора'!X23)/2)*(('Данные индикатора'!Y23+'Данные индикатора'!Z23)/2)),(1/3))),IF(OR('Данные индикатора'!S23="No data",'Данные индикатора'!T23="No data"),"x",1-(POWER((POWER(POWER((POWER((10/IF('Данные индикатора'!S23&lt;10,10,'Данные индикатора'!S23))*(1/'Данные индикатора'!T23),0.5))*(POWER(('Данные индикатора'!W23*'Данные индикатора'!U23),0.5))*('Данные индикатора'!Y23),(1/3)),-1)+POWER(POWER(1*(POWER(('Данные индикатора'!X23*'Данные индикатора'!V23),0.5))*('Данные индикатора'!Z23),(1/3)),-1))/2,-1)/POWER((((POWER((10/IF('Данные индикатора'!S23&lt;10,10,'Данные индикатора'!S23))*(1/'Данные индикатора'!T23),0.5)+1)/2)*((POWER(('Данные индикатора'!W23*'Данные индикатора'!U23),0.5)+POWER(('Данные индикатора'!X23*'Данные индикатора'!V23),0.5))/2)*(('Данные индикатора'!Y23+'Данные индикатора'!Z23)/2)),(1/3))))))</f>
        <v>0.20866161363694402</v>
      </c>
      <c r="I21" s="246">
        <f t="shared" si="15"/>
        <v>3.8</v>
      </c>
      <c r="J21" s="246" t="str">
        <f>IF('Данные индикатора'!AA23="нет данных","x",ROUND(IF('Данные индикатора'!AA23&gt;J$87,10,IF('Данные индикатора'!AA23&lt;J$86,0,10-(J$87-'Данные индикатора'!AA23)/(J$87-J$86)*10)),1))</f>
        <v>x</v>
      </c>
      <c r="K21" s="248">
        <f t="shared" si="16"/>
        <v>3.8</v>
      </c>
      <c r="L21" s="250">
        <f>SUM(IF('Данные индикатора'!AB23=0,0,'Данные индикатора'!AB23/1000000),SUM('Данные индикатора'!AC23:AD23))</f>
        <v>357.66285299999998</v>
      </c>
      <c r="M21" s="250">
        <f>L21/(SUM('Данные индикатора'!BK$16:'Данные индикатора'!BK$25))*1000000</f>
        <v>36.467928239324607</v>
      </c>
      <c r="N21" s="246">
        <f t="shared" si="17"/>
        <v>1.2</v>
      </c>
      <c r="O21" s="246">
        <f>IF('Данные индикатора'!AE23="нет данных","x",ROUND(IF('Данные индикатора'!AE23&gt;O$87,10,IF('Данные индикатора'!AE23&lt;O$86,0,10-(O$87-'Данные индикатора'!AE23)/(O$87-O$86)*10)),1))</f>
        <v>0.3</v>
      </c>
      <c r="P21" s="247">
        <f>IF('Данные индикатора'!R23="нет данных","x",ROUND(IF('Данные индикатора'!R23&gt;P$87,10,IF('Данные индикатора'!R23&lt;P$86,0,10-(P$87-'Данные индикатора'!R23)/(P$87-P$86)*10)),1))</f>
        <v>0.6</v>
      </c>
      <c r="Q21" s="248">
        <f t="shared" si="18"/>
        <v>0.7</v>
      </c>
      <c r="R21" s="251">
        <f t="shared" si="19"/>
        <v>2.1</v>
      </c>
      <c r="S21" s="249">
        <f>IF(AND('Данные индикатора'!AF23="нет данных",'Данные индикатора'!AG23="нет данных",'Данные индикатора'!AH23="нет данных"),"x",SUM('Данные индикатора'!AF23:AH23))</f>
        <v>2.3524804177545693E-3</v>
      </c>
      <c r="T21" s="247">
        <f t="shared" si="20"/>
        <v>0.5</v>
      </c>
      <c r="U21" s="247">
        <f>IF('Данные индикатора'!M23="нет данных","x",'Данные индикатора'!M23)</f>
        <v>5</v>
      </c>
      <c r="V21" s="248">
        <f t="shared" si="21"/>
        <v>3.1</v>
      </c>
      <c r="W21" s="246">
        <f>IF('Данные индикатора'!AI23="нет данных","x",ROUND(IF('Данные индикатора'!AI23&gt;W$87,10,IF('Данные индикатора'!AI23&lt;W$86,0,10-(W$87-'Данные индикатора'!AI23)/(W$87-W$86)*10)),1))</f>
        <v>0.2</v>
      </c>
      <c r="X21" s="246">
        <f>IF('Данные индикатора'!AJ23="нет данных","x",ROUND(IF('Данные индикатора'!AJ23&gt;X$87,10,IF('Данные индикатора'!AJ23&lt;X$86,0,10-(X$87-'Данные индикатора'!AJ23)/(X$87-X$86)*10)),1))</f>
        <v>3.9</v>
      </c>
      <c r="Y21" s="252">
        <f>IF('Данные индикатора'!AQ23="нет данных","x",ROUND(IF('Данные индикатора'!AQ23&gt;Y$87,10,IF('Данные индикатора'!AQ23&lt;Y$86,0,10-(Y$87-'Данные индикатора'!AQ23)/(Y$87-Y$86)*10)),1))</f>
        <v>4.5</v>
      </c>
      <c r="Z21" s="252">
        <f>IF('Данные индикатора'!AR23="нет данных","x",ROUND(IF('Данные индикатора'!AR23&gt;Z$87,10,IF('Данные индикатора'!AR23&lt;Z$86,0,10-(Z$87-'Данные индикатора'!AR23)/(Z$87-Z$86)*10)),1))</f>
        <v>5.4</v>
      </c>
      <c r="AA21" s="247">
        <f t="shared" si="11"/>
        <v>5</v>
      </c>
      <c r="AB21" s="248">
        <f t="shared" si="3"/>
        <v>3</v>
      </c>
      <c r="AC21" s="246">
        <f>IF('Данные индикатора'!AL23="нет данных","x",ROUND(IF('Данные индикатора'!AL23&gt;AC$87,10,IF('Данные индикатора'!AL23&lt;AC$86,0,10-(AC$87-'Данные индикатора'!AL23)/(AC$87-AC$86)*10)),1))</f>
        <v>0.2</v>
      </c>
      <c r="AD21" s="248">
        <f t="shared" si="22"/>
        <v>0.2</v>
      </c>
      <c r="AE21" s="253" t="str">
        <f>IF(OR('Данные индикатора'!AM23="нет данных",'Данные индикатора'!BK23="нет данных"),"x",('Данные индикатора'!AM23/'Данные индикатора'!BK23))</f>
        <v>x</v>
      </c>
      <c r="AF21" s="248" t="str">
        <f t="shared" si="23"/>
        <v>x</v>
      </c>
      <c r="AG21" s="246">
        <f>IF('Данные индикатора'!AN23="нет данных","x",ROUND(IF('Данные индикатора'!AN23&lt;$AG$86,10,IF('Данные индикатора'!AN23&gt;$AG$87,0,($AG$87-'Данные индикатора'!AN23)/($AG$87-$AG$86)*10)),1))</f>
        <v>2</v>
      </c>
      <c r="AH21" s="246">
        <f>IF('Данные индикатора'!AO23="нет данных","x",ROUND(IF('Данные индикатора'!AO23&gt;$AH$87,10,IF('Данные индикатора'!AO23&lt;$AH$86,0,10-($AH$87-'Данные индикатора'!AO23)/($AH$87-$AH$86)*10)),1))</f>
        <v>0</v>
      </c>
      <c r="AI21" s="252">
        <f>IF('Данные индикатора'!AP23="нет данных","x",ROUND(IF('Данные индикатора'!AP23&gt;$AI$87,10,IF('Данные индикатора'!AP23&lt;$AI$86,0,10-($AI$87-'Данные индикатора'!AP23)/($AI$87-$AI$86)*10)),1))</f>
        <v>1.8</v>
      </c>
      <c r="AJ21" s="246">
        <f t="shared" si="24"/>
        <v>1.8</v>
      </c>
      <c r="AK21" s="248">
        <f t="shared" si="25"/>
        <v>1.3</v>
      </c>
      <c r="AL21" s="251">
        <f t="shared" si="5"/>
        <v>2</v>
      </c>
    </row>
    <row r="22" spans="1:38" s="3" customFormat="1" ht="15.75" x14ac:dyDescent="0.25">
      <c r="A22" s="159" t="s">
        <v>249</v>
      </c>
      <c r="B22" s="175" t="s">
        <v>258</v>
      </c>
      <c r="C22" s="176" t="s">
        <v>66</v>
      </c>
      <c r="D22" s="246">
        <f>ROUND(IF('Данные индикатора'!P24="нет данных",IF((0.1233*LN('Данные индикатора'!AU24)-0.4559)&gt;D$87,0,IF((0.1233*LN('Данные индикатора'!AU24)-0.4559)&lt;D$86,10,(D$87-(0.1233*LN('Данные индикатора'!AU24)-0.4559))/(D$87-D$86)*10)),IF('Данные индикатора'!P24&gt;D$87,0,IF('Данные индикатора'!P24&lt;D$86,10,(D$87-'Данные индикатора'!P24)/(D$87-D$86)*10))),1)</f>
        <v>2.9</v>
      </c>
      <c r="E22" s="246">
        <f>IF('Данные индикатора'!Q24="нет данных","x",ROUND((IF('Данные индикатора'!Q24=E$86,0,IF(LOG('Данные индикатора'!Q24*1000)&gt;E$87,10,10-(E$87-LOG('Данные индикатора'!Q24*1000))/(E$87-E$86)*10))),1))</f>
        <v>4.5999999999999996</v>
      </c>
      <c r="F22" s="247">
        <f>IF('Данные индикатора'!AK24="нет данных","x",ROUND(IF('Данные индикатора'!AK24&gt;F$87,10,IF('Данные индикатора'!AK24&lt;F$86,0,10-(F$87-'Данные индикатора'!AK24)/(F$87-F$86)*10)),1))</f>
        <v>2.6</v>
      </c>
      <c r="G22" s="248">
        <f t="shared" si="6"/>
        <v>3.4</v>
      </c>
      <c r="H22" s="249">
        <f>IF(OR('Данные индикатора'!S24="нет данных",'Данные индикатора'!T24="No data"),"x",IF(OR('Данные индикатора'!U24="нет данных",'Данные индикатора'!V24="нет данных"),1-(POWER((POWER(POWER((POWER((10/IF('Данные индикатора'!S24&lt;10,10,'Данные индикатора'!S24))*(1/'Данные индикатора'!T24),0.5))*('Данные индикатора'!W24)*('Данные индикатора'!Y24),(1/3)),-1)+POWER(POWER((1*('Данные индикатора'!X24)*('Данные индикатора'!Z24)),(1/3)),-1))/2,-1)/POWER((((POWER((10/IF('Данные индикатора'!S24&lt;10,10,'Данные индикатора'!S24))*(1/'Данные индикатора'!T24),0.5)+1)/2)*(('Данные индикатора'!W24+'Данные индикатора'!X24)/2)*(('Данные индикатора'!Y24+'Данные индикатора'!Z24)/2)),(1/3))),IF(OR('Данные индикатора'!S24="No data",'Данные индикатора'!T24="No data"),"x",1-(POWER((POWER(POWER((POWER((10/IF('Данные индикатора'!S24&lt;10,10,'Данные индикатора'!S24))*(1/'Данные индикатора'!T24),0.5))*(POWER(('Данные индикатора'!W24*'Данные индикатора'!U24),0.5))*('Данные индикатора'!Y24),(1/3)),-1)+POWER(POWER(1*(POWER(('Данные индикатора'!X24*'Данные индикатора'!V24),0.5))*('Данные индикатора'!Z24),(1/3)),-1))/2,-1)/POWER((((POWER((10/IF('Данные индикатора'!S24&lt;10,10,'Данные индикатора'!S24))*(1/'Данные индикатора'!T24),0.5)+1)/2)*((POWER(('Данные индикатора'!W24*'Данные индикатора'!U24),0.5)+POWER(('Данные индикатора'!X24*'Данные индикатора'!V24),0.5))/2)*(('Данные индикатора'!Y24+'Данные индикатора'!Z24)/2)),(1/3))))))</f>
        <v>0.21356000796119101</v>
      </c>
      <c r="I22" s="246">
        <f t="shared" si="15"/>
        <v>3.9</v>
      </c>
      <c r="J22" s="246" t="str">
        <f>IF('Данные индикатора'!AA24="нет данных","x",ROUND(IF('Данные индикатора'!AA24&gt;J$87,10,IF('Данные индикатора'!AA24&lt;J$86,0,10-(J$87-'Данные индикатора'!AA24)/(J$87-J$86)*10)),1))</f>
        <v>x</v>
      </c>
      <c r="K22" s="248">
        <f t="shared" si="16"/>
        <v>3.9</v>
      </c>
      <c r="L22" s="250">
        <f>SUM(IF('Данные индикатора'!AB24=0,0,'Данные индикатора'!AB24/1000000),SUM('Данные индикатора'!AC24:AD24))</f>
        <v>357.66285299999998</v>
      </c>
      <c r="M22" s="250">
        <f>L22/(SUM('Данные индикатора'!BK$16:'Данные индикатора'!BK$25))*1000000</f>
        <v>36.467928239324607</v>
      </c>
      <c r="N22" s="246">
        <f t="shared" si="17"/>
        <v>1.2</v>
      </c>
      <c r="O22" s="246">
        <f>IF('Данные индикатора'!AE24="нет данных","x",ROUND(IF('Данные индикатора'!AE24&gt;O$87,10,IF('Данные индикатора'!AE24&lt;O$86,0,10-(O$87-'Данные индикатора'!AE24)/(O$87-O$86)*10)),1))</f>
        <v>0.3</v>
      </c>
      <c r="P22" s="247">
        <f>IF('Данные индикатора'!R24="нет данных","x",ROUND(IF('Данные индикатора'!R24&gt;P$87,10,IF('Данные индикатора'!R24&lt;P$86,0,10-(P$87-'Данные индикатора'!R24)/(P$87-P$86)*10)),1))</f>
        <v>0.6</v>
      </c>
      <c r="Q22" s="248">
        <f t="shared" si="18"/>
        <v>0.7</v>
      </c>
      <c r="R22" s="251">
        <f t="shared" si="19"/>
        <v>2.9</v>
      </c>
      <c r="S22" s="249">
        <f>IF(AND('Данные индикатора'!AF24="нет данных",'Данные индикатора'!AG24="нет данных",'Данные индикатора'!AH24="нет данных"),"x",SUM('Данные индикатора'!AF24:AH24))</f>
        <v>2.0952928035742779E-2</v>
      </c>
      <c r="T22" s="247">
        <f t="shared" si="20"/>
        <v>4.2</v>
      </c>
      <c r="U22" s="247">
        <f>IF('Данные индикатора'!M24="нет данных","x",'Данные индикатора'!M24)</f>
        <v>5</v>
      </c>
      <c r="V22" s="248">
        <f t="shared" si="21"/>
        <v>4.5999999999999996</v>
      </c>
      <c r="W22" s="246">
        <f>IF('Данные индикатора'!AI24="нет данных","x",ROUND(IF('Данные индикатора'!AI24&gt;W$87,10,IF('Данные индикатора'!AI24&lt;W$86,0,10-(W$87-'Данные индикатора'!AI24)/(W$87-W$86)*10)),1))</f>
        <v>0.2</v>
      </c>
      <c r="X22" s="246">
        <f>IF('Данные индикатора'!AJ24="нет данных","x",ROUND(IF('Данные индикатора'!AJ24&gt;X$87,10,IF('Данные индикатора'!AJ24&lt;X$86,0,10-(X$87-'Данные индикатора'!AJ24)/(X$87-X$86)*10)),1))</f>
        <v>3.9</v>
      </c>
      <c r="Y22" s="252">
        <f>IF('Данные индикатора'!AQ24="нет данных","x",ROUND(IF('Данные индикатора'!AQ24&gt;Y$87,10,IF('Данные индикатора'!AQ24&lt;Y$86,0,10-(Y$87-'Данные индикатора'!AQ24)/(Y$87-Y$86)*10)),1))</f>
        <v>4.5</v>
      </c>
      <c r="Z22" s="252">
        <f>IF('Данные индикатора'!AR24="нет данных","x",ROUND(IF('Данные индикатора'!AR24&gt;Z$87,10,IF('Данные индикатора'!AR24&lt;Z$86,0,10-(Z$87-'Данные индикатора'!AR24)/(Z$87-Z$86)*10)),1))</f>
        <v>5.4</v>
      </c>
      <c r="AA22" s="247">
        <f t="shared" si="11"/>
        <v>5</v>
      </c>
      <c r="AB22" s="248">
        <f t="shared" si="3"/>
        <v>3</v>
      </c>
      <c r="AC22" s="246">
        <f>IF('Данные индикатора'!AL24="нет данных","x",ROUND(IF('Данные индикатора'!AL24&gt;AC$87,10,IF('Данные индикатора'!AL24&lt;AC$86,0,10-(AC$87-'Данные индикатора'!AL24)/(AC$87-AC$86)*10)),1))</f>
        <v>0.2</v>
      </c>
      <c r="AD22" s="248">
        <f t="shared" si="22"/>
        <v>0.2</v>
      </c>
      <c r="AE22" s="253" t="str">
        <f>IF(OR('Данные индикатора'!AM24="нет данных",'Данные индикатора'!BK24="нет данных"),"x",('Данные индикатора'!AM24/'Данные индикатора'!BK24))</f>
        <v>x</v>
      </c>
      <c r="AF22" s="248" t="str">
        <f t="shared" si="23"/>
        <v>x</v>
      </c>
      <c r="AG22" s="246">
        <f>IF('Данные индикатора'!AN24="нет данных","x",ROUND(IF('Данные индикатора'!AN24&lt;$AG$86,10,IF('Данные индикатора'!AN24&gt;$AG$87,0,($AG$87-'Данные индикатора'!AN24)/($AG$87-$AG$86)*10)),1))</f>
        <v>2</v>
      </c>
      <c r="AH22" s="246">
        <f>IF('Данные индикатора'!AO24="нет данных","x",ROUND(IF('Данные индикатора'!AO24&gt;$AH$87,10,IF('Данные индикатора'!AO24&lt;$AH$86,0,10-($AH$87-'Данные индикатора'!AO24)/($AH$87-$AH$86)*10)),1))</f>
        <v>0</v>
      </c>
      <c r="AI22" s="252">
        <f>IF('Данные индикатора'!AP24="нет данных","x",ROUND(IF('Данные индикатора'!AP24&gt;$AI$87,10,IF('Данные индикатора'!AP24&lt;$AI$86,0,10-($AI$87-'Данные индикатора'!AP24)/($AI$87-$AI$86)*10)),1))</f>
        <v>1.8</v>
      </c>
      <c r="AJ22" s="246">
        <f t="shared" si="24"/>
        <v>1.8</v>
      </c>
      <c r="AK22" s="248">
        <f t="shared" si="25"/>
        <v>1.3</v>
      </c>
      <c r="AL22" s="251">
        <f t="shared" si="5"/>
        <v>2.4</v>
      </c>
    </row>
    <row r="23" spans="1:38" s="3" customFormat="1" ht="15.75" x14ac:dyDescent="0.25">
      <c r="A23" s="178" t="s">
        <v>249</v>
      </c>
      <c r="B23" s="179" t="s">
        <v>259</v>
      </c>
      <c r="C23" s="180" t="s">
        <v>67</v>
      </c>
      <c r="D23" s="246">
        <f>ROUND(IF('Данные индикатора'!P25="нет данных",IF((0.1233*LN('Данные индикатора'!AU25)-0.4559)&gt;D$87,0,IF((0.1233*LN('Данные индикатора'!AU25)-0.4559)&lt;D$86,10,(D$87-(0.1233*LN('Данные индикатора'!AU25)-0.4559))/(D$87-D$86)*10)),IF('Данные индикатора'!P25&gt;D$87,0,IF('Данные индикатора'!P25&lt;D$86,10,(D$87-'Данные индикатора'!P25)/(D$87-D$86)*10))),1)</f>
        <v>2.9</v>
      </c>
      <c r="E23" s="246">
        <f>IF('Данные индикатора'!Q25="нет данных","x",ROUND((IF('Данные индикатора'!Q25=E$86,0,IF(LOG('Данные индикатора'!Q25*1000)&gt;E$87,10,10-(E$87-LOG('Данные индикатора'!Q25*1000))/(E$87-E$86)*10))),1))</f>
        <v>5.0999999999999996</v>
      </c>
      <c r="F23" s="247">
        <f>IF('Данные индикатора'!AK25="нет данных","x",ROUND(IF('Данные индикатора'!AK25&gt;F$87,10,IF('Данные индикатора'!AK25&lt;F$86,0,10-(F$87-'Данные индикатора'!AK25)/(F$87-F$86)*10)),1))</f>
        <v>1.3</v>
      </c>
      <c r="G23" s="254">
        <f t="shared" si="6"/>
        <v>3.3</v>
      </c>
      <c r="H23" s="249">
        <f>IF(OR('Данные индикатора'!S25="нет данных",'Данные индикатора'!T25="No data"),"x",IF(OR('Данные индикатора'!U25="нет данных",'Данные индикатора'!V25="нет данных"),1-(POWER((POWER(POWER((POWER((10/IF('Данные индикатора'!S25&lt;10,10,'Данные индикатора'!S25))*(1/'Данные индикатора'!T25),0.5))*('Данные индикатора'!W25)*('Данные индикатора'!Y25),(1/3)),-1)+POWER(POWER((1*('Данные индикатора'!X25)*('Данные индикатора'!Z25)),(1/3)),-1))/2,-1)/POWER((((POWER((10/IF('Данные индикатора'!S25&lt;10,10,'Данные индикатора'!S25))*(1/'Данные индикатора'!T25),0.5)+1)/2)*(('Данные индикатора'!W25+'Данные индикатора'!X25)/2)*(('Данные индикатора'!Y25+'Данные индикатора'!Z25)/2)),(1/3))),IF(OR('Данные индикатора'!S25="No data",'Данные индикатора'!T25="No data"),"x",1-(POWER((POWER(POWER((POWER((10/IF('Данные индикатора'!S25&lt;10,10,'Данные индикатора'!S25))*(1/'Данные индикатора'!T25),0.5))*(POWER(('Данные индикатора'!W25*'Данные индикатора'!U25),0.5))*('Данные индикатора'!Y25),(1/3)),-1)+POWER(POWER(1*(POWER(('Данные индикатора'!X25*'Данные индикатора'!V25),0.5))*('Данные индикатора'!Z25),(1/3)),-1))/2,-1)/POWER((((POWER((10/IF('Данные индикатора'!S25&lt;10,10,'Данные индикатора'!S25))*(1/'Данные индикатора'!T25),0.5)+1)/2)*((POWER(('Данные индикатора'!W25*'Данные индикатора'!U25),0.5)+POWER(('Данные индикатора'!X25*'Данные индикатора'!V25),0.5))/2)*(('Данные индикатора'!Y25+'Данные индикатора'!Z25)/2)),(1/3))))))</f>
        <v>0.20987370686339291</v>
      </c>
      <c r="I23" s="257">
        <f t="shared" si="15"/>
        <v>3.8</v>
      </c>
      <c r="J23" s="246" t="str">
        <f>IF('Данные индикатора'!AA25="нет данных","x",ROUND(IF('Данные индикатора'!AA25&gt;J$87,10,IF('Данные индикатора'!AA25&lt;J$86,0,10-(J$87-'Данные индикатора'!AA25)/(J$87-J$86)*10)),1))</f>
        <v>x</v>
      </c>
      <c r="K23" s="254">
        <f t="shared" si="16"/>
        <v>3.8</v>
      </c>
      <c r="L23" s="263">
        <f>SUM(IF('Данные индикатора'!AB25=0,0,'Данные индикатора'!AB25/1000000),SUM('Данные индикатора'!AC25:AD25))</f>
        <v>357.66285299999998</v>
      </c>
      <c r="M23" s="263">
        <f>L23/(SUM('Данные индикатора'!BK$16:'Данные индикатора'!BK$25))*1000000</f>
        <v>36.467928239324607</v>
      </c>
      <c r="N23" s="257">
        <f t="shared" si="17"/>
        <v>1.2</v>
      </c>
      <c r="O23" s="246">
        <f>IF('Данные индикатора'!AE25="нет данных","x",ROUND(IF('Данные индикатора'!AE25&gt;O$87,10,IF('Данные индикатора'!AE25&lt;O$86,0,10-(O$87-'Данные индикатора'!AE25)/(O$87-O$86)*10)),1))</f>
        <v>0.3</v>
      </c>
      <c r="P23" s="247">
        <f>IF('Данные индикатора'!R25="нет данных","x",ROUND(IF('Данные индикатора'!R25&gt;P$87,10,IF('Данные индикатора'!R25&lt;P$86,0,10-(P$87-'Данные индикатора'!R25)/(P$87-P$86)*10)),1))</f>
        <v>0.6</v>
      </c>
      <c r="Q23" s="248">
        <f t="shared" si="18"/>
        <v>0.7</v>
      </c>
      <c r="R23" s="251">
        <f t="shared" si="19"/>
        <v>2.8</v>
      </c>
      <c r="S23" s="249">
        <f>IF(AND('Данные индикатора'!AF25="нет данных",'Данные индикатора'!AG25="нет данных",'Данные индикатора'!AH25="нет данных"),"x",SUM('Данные индикатора'!AF25:AH25))</f>
        <v>0.15254500508942853</v>
      </c>
      <c r="T23" s="247">
        <f t="shared" si="20"/>
        <v>10</v>
      </c>
      <c r="U23" s="247">
        <f>IF('Данные индикатора'!M25="нет данных","x",'Данные индикатора'!M25)</f>
        <v>9</v>
      </c>
      <c r="V23" s="248">
        <f t="shared" si="21"/>
        <v>9.6</v>
      </c>
      <c r="W23" s="246">
        <f>IF('Данные индикатора'!AI25="нет данных","x",ROUND(IF('Данные индикатора'!AI25&gt;W$87,10,IF('Данные индикатора'!AI25&lt;W$86,0,10-(W$87-'Данные индикатора'!AI25)/(W$87-W$86)*10)),1))</f>
        <v>0.2</v>
      </c>
      <c r="X23" s="246">
        <f>IF('Данные индикатора'!AJ25="нет данных","x",ROUND(IF('Данные индикатора'!AJ25&gt;X$87,10,IF('Данные индикатора'!AJ25&lt;X$86,0,10-(X$87-'Данные индикатора'!AJ25)/(X$87-X$86)*10)),1))</f>
        <v>3.9</v>
      </c>
      <c r="Y23" s="252">
        <f>IF('Данные индикатора'!AQ25="нет данных","x",ROUND(IF('Данные индикатора'!AQ25&gt;Y$87,10,IF('Данные индикатора'!AQ25&lt;Y$86,0,10-(Y$87-'Данные индикатора'!AQ25)/(Y$87-Y$86)*10)),1))</f>
        <v>4.5</v>
      </c>
      <c r="Z23" s="252">
        <f>IF('Данные индикатора'!AR25="нет данных","x",ROUND(IF('Данные индикатора'!AR25&gt;Z$87,10,IF('Данные индикатора'!AR25&lt;Z$86,0,10-(Z$87-'Данные индикатора'!AR25)/(Z$87-Z$86)*10)),1))</f>
        <v>5.4</v>
      </c>
      <c r="AA23" s="247">
        <f t="shared" si="11"/>
        <v>5</v>
      </c>
      <c r="AB23" s="248">
        <f t="shared" si="3"/>
        <v>3</v>
      </c>
      <c r="AC23" s="246">
        <f>IF('Данные индикатора'!AL25="нет данных","x",ROUND(IF('Данные индикатора'!AL25&gt;AC$87,10,IF('Данные индикатора'!AL25&lt;AC$86,0,10-(AC$87-'Данные индикатора'!AL25)/(AC$87-AC$86)*10)),1))</f>
        <v>0.2</v>
      </c>
      <c r="AD23" s="248">
        <f t="shared" si="22"/>
        <v>0.2</v>
      </c>
      <c r="AE23" s="253" t="str">
        <f>IF(OR('Данные индикатора'!AM25="нет данных",'Данные индикатора'!BK25="нет данных"),"x",('Данные индикатора'!AM25/'Данные индикатора'!BK25))</f>
        <v>x</v>
      </c>
      <c r="AF23" s="248" t="str">
        <f t="shared" si="23"/>
        <v>x</v>
      </c>
      <c r="AG23" s="246">
        <f>IF('Данные индикатора'!AN25="нет данных","x",ROUND(IF('Данные индикатора'!AN25&lt;$AG$86,10,IF('Данные индикатора'!AN25&gt;$AG$87,0,($AG$87-'Данные индикатора'!AN25)/($AG$87-$AG$86)*10)),1))</f>
        <v>2</v>
      </c>
      <c r="AH23" s="246">
        <f>IF('Данные индикатора'!AO25="нет данных","x",ROUND(IF('Данные индикатора'!AO25&gt;$AH$87,10,IF('Данные индикатора'!AO25&lt;$AH$86,0,10-($AH$87-'Данные индикатора'!AO25)/($AH$87-$AH$86)*10)),1))</f>
        <v>0</v>
      </c>
      <c r="AI23" s="252">
        <f>IF('Данные индикатора'!AP25="нет данных","x",ROUND(IF('Данные индикатора'!AP25&gt;$AI$87,10,IF('Данные индикатора'!AP25&lt;$AI$86,0,10-($AI$87-'Данные индикатора'!AP25)/($AI$87-$AI$86)*10)),1))</f>
        <v>1.8</v>
      </c>
      <c r="AJ23" s="246">
        <f t="shared" si="24"/>
        <v>1.8</v>
      </c>
      <c r="AK23" s="248">
        <f t="shared" si="25"/>
        <v>1.3</v>
      </c>
      <c r="AL23" s="251">
        <f t="shared" si="5"/>
        <v>5.0999999999999996</v>
      </c>
    </row>
    <row r="24" spans="1:38" s="3" customFormat="1" ht="15.75" x14ac:dyDescent="0.25">
      <c r="A24" s="159" t="s">
        <v>327</v>
      </c>
      <c r="B24" s="160" t="s">
        <v>260</v>
      </c>
      <c r="C24" s="181" t="s">
        <v>69</v>
      </c>
      <c r="D24" s="246">
        <f>ROUND(IF('Данные индикатора'!P26="нет данных",IF((0.1233*LN('Данные индикатора'!AU26)-0.4559)&gt;D$87,0,IF((0.1233*LN('Данные индикатора'!AU26)-0.4559)&lt;D$86,10,(D$87-(0.1233*LN('Данные индикатора'!AU26)-0.4559))/(D$87-D$86)*10)),IF('Данные индикатора'!P26&gt;D$87,0,IF('Данные индикатора'!P26&lt;D$86,10,(D$87-'Данные индикатора'!P26)/(D$87-D$86)*10))),1)</f>
        <v>1.8</v>
      </c>
      <c r="E24" s="246">
        <f>IF('Данные индикатора'!Q26="нет данных","x",ROUND((IF('Данные индикатора'!Q26=E$86,0,IF(LOG('Данные индикатора'!Q26*1000)&gt;E$87,10,10-(E$87-LOG('Данные индикатора'!Q26*1000))/(E$87-E$86)*10))),1))</f>
        <v>0</v>
      </c>
      <c r="F24" s="247">
        <f>IF('Данные индикатора'!AK26="нет данных","x",ROUND(IF('Данные индикатора'!AK26&gt;F$87,10,IF('Данные индикатора'!AK26&lt;F$86,0,10-(F$87-'Данные индикатора'!AK26)/(F$87-F$86)*10)),1))</f>
        <v>2</v>
      </c>
      <c r="G24" s="248">
        <f t="shared" si="6"/>
        <v>1.3</v>
      </c>
      <c r="H24" s="249">
        <f>IF(OR('Данные индикатора'!S26="нет данных",'Данные индикатора'!T26="No data"),"x",IF(OR('Данные индикатора'!U26="нет данных",'Данные индикатора'!V26="нет данных"),1-(POWER((POWER(POWER((POWER((10/IF('Данные индикатора'!S26&lt;10,10,'Данные индикатора'!S26))*(1/'Данные индикатора'!T26),0.5))*('Данные индикатора'!W26)*('Данные индикатора'!Y26),(1/3)),-1)+POWER(POWER((1*('Данные индикатора'!X26)*('Данные индикатора'!Z26)),(1/3)),-1))/2,-1)/POWER((((POWER((10/IF('Данные индикатора'!S26&lt;10,10,'Данные индикатора'!S26))*(1/'Данные индикатора'!T26),0.5)+1)/2)*(('Данные индикатора'!W26+'Данные индикатора'!X26)/2)*(('Данные индикатора'!Y26+'Данные индикатора'!Z26)/2)),(1/3))),IF(OR('Данные индикатора'!S26="No data",'Данные индикатора'!T26="No data"),"x",1-(POWER((POWER(POWER((POWER((10/IF('Данные индикатора'!S26&lt;10,10,'Данные индикатора'!S26))*(1/'Данные индикатора'!T26),0.5))*(POWER(('Данные индикатора'!W26*'Данные индикатора'!U26),0.5))*('Данные индикатора'!Y26),(1/3)),-1)+POWER(POWER(1*(POWER(('Данные индикатора'!X26*'Данные индикатора'!V26),0.5))*('Данные индикатора'!Z26),(1/3)),-1))/2,-1)/POWER((((POWER((10/IF('Данные индикатора'!S26&lt;10,10,'Данные индикатора'!S26))*(1/'Данные индикатора'!T26),0.5)+1)/2)*((POWER(('Данные индикатора'!W26*'Данные индикатора'!U26),0.5)+POWER(('Данные индикатора'!X26*'Данные индикатора'!V26),0.5))/2)*(('Данные индикатора'!Y26+'Данные индикатора'!Z26)/2)),(1/3))))))</f>
        <v>0.25279402905262371</v>
      </c>
      <c r="I24" s="246">
        <f t="shared" si="15"/>
        <v>4.5999999999999996</v>
      </c>
      <c r="J24" s="246">
        <f>IF('Данные индикатора'!AA26="нет данных","x",ROUND(IF('Данные индикатора'!AA26&gt;J$87,10,IF('Данные индикатора'!AA26&lt;J$86,0,10-(J$87-'Данные индикатора'!AA26)/(J$87-J$86)*10)),1))</f>
        <v>7</v>
      </c>
      <c r="K24" s="248">
        <f t="shared" si="16"/>
        <v>5.8</v>
      </c>
      <c r="L24" s="250">
        <f>SUM(IF('Данные индикатора'!AB26=0,0,'Данные индикатора'!AB26/1000000),SUM('Данные индикатора'!AC26:AD26))</f>
        <v>842.72580600000003</v>
      </c>
      <c r="M24" s="250">
        <f>L24/(SUM('Данные индикатора'!BK$26:'Данные индикатора'!BK$36))*1000000</f>
        <v>226.01668347368985</v>
      </c>
      <c r="N24" s="246">
        <f t="shared" si="17"/>
        <v>7.5</v>
      </c>
      <c r="O24" s="246">
        <f>IF('Данные индикатора'!AE26="нет данных","x",ROUND(IF('Данные индикатора'!AE26&gt;O$87,10,IF('Данные индикатора'!AE26&lt;O$86,0,10-(O$87-'Данные индикатора'!AE26)/(O$87-O$86)*10)),1))</f>
        <v>3.6</v>
      </c>
      <c r="P24" s="247">
        <f>IF('Данные индикатора'!R26="нет данных","x",ROUND(IF('Данные индикатора'!R26&gt;P$87,10,IF('Данные индикатора'!R26&lt;P$86,0,10-(P$87-'Данные индикатора'!R26)/(P$87-P$86)*10)),1))</f>
        <v>0</v>
      </c>
      <c r="Q24" s="261">
        <f t="shared" si="18"/>
        <v>3.7</v>
      </c>
      <c r="R24" s="264">
        <f t="shared" si="19"/>
        <v>3</v>
      </c>
      <c r="S24" s="249">
        <f>IF(AND('Данные индикатора'!AF26="нет данных",'Данные индикатора'!AG26="нет данных",'Данные индикатора'!AH26="нет данных"),"x",SUM('Данные индикатора'!AF26:AH26))</f>
        <v>7.8355184908787942E-2</v>
      </c>
      <c r="T24" s="260">
        <f t="shared" si="20"/>
        <v>10</v>
      </c>
      <c r="U24" s="247">
        <f>IF('Данные индикатора'!M26="нет данных","x",'Данные индикатора'!M26)</f>
        <v>5</v>
      </c>
      <c r="V24" s="261">
        <f t="shared" si="21"/>
        <v>8.5</v>
      </c>
      <c r="W24" s="246">
        <f>IF('Данные индикатора'!AI26="нет данных","x",ROUND(IF('Данные индикатора'!AI26&gt;W$87,10,IF('Данные индикатора'!AI26&lt;W$86,0,10-(W$87-'Данные индикатора'!AI26)/(W$87-W$86)*10)),1))</f>
        <v>7.8</v>
      </c>
      <c r="X24" s="246">
        <f>IF('Данные индикатора'!AJ26="нет данных","x",ROUND(IF('Данные индикатора'!AJ26&gt;X$87,10,IF('Данные индикатора'!AJ26&lt;X$86,0,10-(X$87-'Данные индикатора'!AJ26)/(X$87-X$86)*10)),1))</f>
        <v>5.3</v>
      </c>
      <c r="Y24" s="252">
        <f>IF('Данные индикатора'!AQ26="нет данных","x",ROUND(IF('Данные индикатора'!AQ26&gt;Y$87,10,IF('Данные индикатора'!AQ26&lt;Y$86,0,10-(Y$87-'Данные индикатора'!AQ26)/(Y$87-Y$86)*10)),1))</f>
        <v>10</v>
      </c>
      <c r="Z24" s="252">
        <f>IF('Данные индикатора'!AR26="нет данных","x",ROUND(IF('Данные индикатора'!AR26&gt;Z$87,10,IF('Данные индикатора'!AR26&lt;Z$86,0,10-(Z$87-'Данные индикатора'!AR26)/(Z$87-Z$86)*10)),1))</f>
        <v>10</v>
      </c>
      <c r="AA24" s="260">
        <f t="shared" si="11"/>
        <v>10</v>
      </c>
      <c r="AB24" s="261">
        <f t="shared" si="3"/>
        <v>7.7</v>
      </c>
      <c r="AC24" s="246">
        <f>IF('Данные индикатора'!AL26="нет данных","x",ROUND(IF('Данные индикатора'!AL26&gt;AC$87,10,IF('Данные индикатора'!AL26&lt;AC$86,0,10-(AC$87-'Данные индикатора'!AL26)/(AC$87-AC$86)*10)),1))</f>
        <v>1.9</v>
      </c>
      <c r="AD24" s="261">
        <f t="shared" si="22"/>
        <v>1.9</v>
      </c>
      <c r="AE24" s="253">
        <f>IF(OR('Данные индикатора'!AM26="нет данных",'Данные индикатора'!BK26="нет данных"),"x",('Данные индикатора'!AM26/'Данные индикатора'!BK26))</f>
        <v>0</v>
      </c>
      <c r="AF24" s="261">
        <f t="shared" si="23"/>
        <v>0</v>
      </c>
      <c r="AG24" s="246">
        <f>IF('Данные индикатора'!AN26="нет данных","x",ROUND(IF('Данные индикатора'!AN26&lt;$AG$86,10,IF('Данные индикатора'!AN26&gt;$AG$87,0,($AG$87-'Данные индикатора'!AN26)/($AG$87-$AG$86)*10)),1))</f>
        <v>7</v>
      </c>
      <c r="AH24" s="246">
        <f>IF('Данные индикатора'!AO26="нет данных","x",ROUND(IF('Данные индикатора'!AO26&gt;$AH$87,10,IF('Данные индикатора'!AO26&lt;$AH$86,0,10-($AH$87-'Данные индикатора'!AO26)/($AH$87-$AH$86)*10)),1))</f>
        <v>1.1000000000000001</v>
      </c>
      <c r="AI24" s="252">
        <f>IF('Данные индикатора'!AP26="нет данных","x",ROUND(IF('Данные индикатора'!AP26&gt;$AI$87,10,IF('Данные индикатора'!AP26&lt;$AI$86,0,10-($AI$87-'Данные индикатора'!AP26)/($AI$87-$AI$86)*10)),1))</f>
        <v>7.3</v>
      </c>
      <c r="AJ24" s="259">
        <f t="shared" si="24"/>
        <v>7.3</v>
      </c>
      <c r="AK24" s="261">
        <f t="shared" si="25"/>
        <v>5.0999999999999996</v>
      </c>
      <c r="AL24" s="264">
        <f t="shared" si="5"/>
        <v>6.4</v>
      </c>
    </row>
    <row r="25" spans="1:38" s="3" customFormat="1" ht="15.75" x14ac:dyDescent="0.25">
      <c r="A25" s="159" t="s">
        <v>327</v>
      </c>
      <c r="B25" s="160" t="s">
        <v>261</v>
      </c>
      <c r="C25" s="181" t="s">
        <v>70</v>
      </c>
      <c r="D25" s="246">
        <f>ROUND(IF('Данные индикатора'!P27="нет данных",IF((0.1233*LN('Данные индикатора'!AU27)-0.4559)&gt;D$87,0,IF((0.1233*LN('Данные индикатора'!AU27)-0.4559)&lt;D$86,10,(D$87-(0.1233*LN('Данные индикатора'!AU27)-0.4559))/(D$87-D$86)*10)),IF('Данные индикатора'!P27&gt;D$87,0,IF('Данные индикатора'!P27&lt;D$86,10,(D$87-'Данные индикатора'!P27)/(D$87-D$86)*10))),1)</f>
        <v>1.8</v>
      </c>
      <c r="E25" s="246">
        <f>IF('Данные индикатора'!Q27="нет данных","x",ROUND((IF('Данные индикатора'!Q27=E$86,0,IF(LOG('Данные индикатора'!Q27*1000)&gt;E$87,10,10-(E$87-LOG('Данные индикатора'!Q27*1000))/(E$87-E$86)*10))),1))</f>
        <v>0</v>
      </c>
      <c r="F25" s="247">
        <f>IF('Данные индикатора'!AK27="нет данных","x",ROUND(IF('Данные индикатора'!AK27&gt;F$87,10,IF('Данные индикатора'!AK27&lt;F$86,0,10-(F$87-'Данные индикатора'!AK27)/(F$87-F$86)*10)),1))</f>
        <v>1.9</v>
      </c>
      <c r="G25" s="248">
        <f t="shared" si="6"/>
        <v>1.3</v>
      </c>
      <c r="H25" s="249">
        <f>IF(OR('Данные индикатора'!S27="нет данных",'Данные индикатора'!T27="No data"),"x",IF(OR('Данные индикатора'!U27="нет данных",'Данные индикатора'!V27="нет данных"),1-(POWER((POWER(POWER((POWER((10/IF('Данные индикатора'!S27&lt;10,10,'Данные индикатора'!S27))*(1/'Данные индикатора'!T27),0.5))*('Данные индикатора'!W27)*('Данные индикатора'!Y27),(1/3)),-1)+POWER(POWER((1*('Данные индикатора'!X27)*('Данные индикатора'!Z27)),(1/3)),-1))/2,-1)/POWER((((POWER((10/IF('Данные индикатора'!S27&lt;10,10,'Данные индикатора'!S27))*(1/'Данные индикатора'!T27),0.5)+1)/2)*(('Данные индикатора'!W27+'Данные индикатора'!X27)/2)*(('Данные индикатора'!Y27+'Данные индикатора'!Z27)/2)),(1/3))),IF(OR('Данные индикатора'!S27="No data",'Данные индикатора'!T27="No data"),"x",1-(POWER((POWER(POWER((POWER((10/IF('Данные индикатора'!S27&lt;10,10,'Данные индикатора'!S27))*(1/'Данные индикатора'!T27),0.5))*(POWER(('Данные индикатора'!W27*'Данные индикатора'!U27),0.5))*('Данные индикатора'!Y27),(1/3)),-1)+POWER(POWER(1*(POWER(('Данные индикатора'!X27*'Данные индикатора'!V27),0.5))*('Данные индикатора'!Z27),(1/3)),-1))/2,-1)/POWER((((POWER((10/IF('Данные индикатора'!S27&lt;10,10,'Данные индикатора'!S27))*(1/'Данные индикатора'!T27),0.5)+1)/2)*((POWER(('Данные индикатора'!W27*'Данные индикатора'!U27),0.5)+POWER(('Данные индикатора'!X27*'Данные индикатора'!V27),0.5))/2)*(('Данные индикатора'!Y27+'Данные индикатора'!Z27)/2)),(1/3))))))</f>
        <v>0.21751673040710451</v>
      </c>
      <c r="I25" s="246">
        <f t="shared" si="15"/>
        <v>4</v>
      </c>
      <c r="J25" s="246">
        <f>IF('Данные индикатора'!AA27="нет данных","x",ROUND(IF('Данные индикатора'!AA27&gt;J$87,10,IF('Данные индикатора'!AA27&lt;J$86,0,10-(J$87-'Данные индикатора'!AA27)/(J$87-J$86)*10)),1))</f>
        <v>6.7</v>
      </c>
      <c r="K25" s="248">
        <f t="shared" si="16"/>
        <v>5.4</v>
      </c>
      <c r="L25" s="250">
        <f>SUM(IF('Данные индикатора'!AB27=0,0,'Данные индикатора'!AB27/1000000),SUM('Данные индикатора'!AC27:AD27))</f>
        <v>842.72580600000003</v>
      </c>
      <c r="M25" s="250">
        <f>L25/(SUM('Данные индикатора'!BK$26:'Данные индикатора'!BK$36))*1000000</f>
        <v>226.01668347368985</v>
      </c>
      <c r="N25" s="246">
        <f t="shared" si="17"/>
        <v>7.5</v>
      </c>
      <c r="O25" s="246">
        <f>IF('Данные индикатора'!AE27="нет данных","x",ROUND(IF('Данные индикатора'!AE27&gt;O$87,10,IF('Данные индикатора'!AE27&lt;O$86,0,10-(O$87-'Данные индикатора'!AE27)/(O$87-O$86)*10)),1))</f>
        <v>3.6</v>
      </c>
      <c r="P25" s="247">
        <f>IF('Данные индикатора'!R27="нет данных","x",ROUND(IF('Данные индикатора'!R27&gt;P$87,10,IF('Данные индикатора'!R27&lt;P$86,0,10-(P$87-'Данные индикатора'!R27)/(P$87-P$86)*10)),1))</f>
        <v>0.2</v>
      </c>
      <c r="Q25" s="248">
        <f t="shared" si="18"/>
        <v>3.8</v>
      </c>
      <c r="R25" s="251">
        <f t="shared" si="19"/>
        <v>3</v>
      </c>
      <c r="S25" s="249">
        <f>IF(AND('Данные индикатора'!AF27="нет данных",'Данные индикатора'!AG27="нет данных",'Данные индикатора'!AH27="нет данных"),"x",SUM('Данные индикатора'!AF27:AH27))</f>
        <v>7.8355184908787942E-2</v>
      </c>
      <c r="T25" s="247">
        <f t="shared" si="20"/>
        <v>10</v>
      </c>
      <c r="U25" s="247">
        <f>IF('Данные индикатора'!M27="нет данных","x",'Данные индикатора'!M27)</f>
        <v>5</v>
      </c>
      <c r="V25" s="248">
        <f t="shared" si="21"/>
        <v>8.5</v>
      </c>
      <c r="W25" s="246">
        <f>IF('Данные индикатора'!AI27="нет данных","x",ROUND(IF('Данные индикатора'!AI27&gt;W$87,10,IF('Данные индикатора'!AI27&lt;W$86,0,10-(W$87-'Данные индикатора'!AI27)/(W$87-W$86)*10)),1))</f>
        <v>4.5999999999999996</v>
      </c>
      <c r="X25" s="246">
        <f>IF('Данные индикатора'!AJ27="нет данных","x",ROUND(IF('Данные индикатора'!AJ27&gt;X$87,10,IF('Данные индикатора'!AJ27&lt;X$86,0,10-(X$87-'Данные индикатора'!AJ27)/(X$87-X$86)*10)),1))</f>
        <v>5.3</v>
      </c>
      <c r="Y25" s="252">
        <f>IF('Данные индикатора'!AQ27="нет данных","x",ROUND(IF('Данные индикатора'!AQ27&gt;Y$87,10,IF('Данные индикатора'!AQ27&lt;Y$86,0,10-(Y$87-'Данные индикатора'!AQ27)/(Y$87-Y$86)*10)),1))</f>
        <v>8.9</v>
      </c>
      <c r="Z25" s="252">
        <f>IF('Данные индикатора'!AR27="нет данных","x",ROUND(IF('Данные индикатора'!AR27&gt;Z$87,10,IF('Данные индикатора'!AR27&lt;Z$86,0,10-(Z$87-'Данные индикатора'!AR27)/(Z$87-Z$86)*10)),1))</f>
        <v>10</v>
      </c>
      <c r="AA25" s="247">
        <f t="shared" si="11"/>
        <v>9.5</v>
      </c>
      <c r="AB25" s="248">
        <f t="shared" si="3"/>
        <v>6.5</v>
      </c>
      <c r="AC25" s="246">
        <f>IF('Данные индикатора'!AL27="нет данных","x",ROUND(IF('Данные индикатора'!AL27&gt;AC$87,10,IF('Данные индикатора'!AL27&lt;AC$86,0,10-(AC$87-'Данные индикатора'!AL27)/(AC$87-AC$86)*10)),1))</f>
        <v>0.4</v>
      </c>
      <c r="AD25" s="248">
        <f t="shared" si="22"/>
        <v>0.4</v>
      </c>
      <c r="AE25" s="253">
        <f>IF(OR('Данные индикатора'!AM27="нет данных",'Данные индикатора'!BK27="нет данных"),"x",('Данные индикатора'!AM27/'Данные индикатора'!BK27))</f>
        <v>7.9925303454715223E-3</v>
      </c>
      <c r="AF25" s="248">
        <f t="shared" si="23"/>
        <v>1.6</v>
      </c>
      <c r="AG25" s="246">
        <f>IF('Данные индикатора'!AN27="нет данных","x",ROUND(IF('Данные индикатора'!AN27&lt;$AG$86,10,IF('Данные индикатора'!AN27&gt;$AG$87,0,($AG$87-'Данные индикатора'!AN27)/($AG$87-$AG$86)*10)),1))</f>
        <v>7</v>
      </c>
      <c r="AH25" s="246">
        <f>IF('Данные индикатора'!AO27="нет данных","x",ROUND(IF('Данные индикатора'!AO27&gt;$AH$87,10,IF('Данные индикатора'!AO27&lt;$AH$86,0,10-($AH$87-'Данные индикатора'!AO27)/($AH$87-$AH$86)*10)),1))</f>
        <v>1.1000000000000001</v>
      </c>
      <c r="AI25" s="252">
        <f>IF('Данные индикатора'!AP27="нет данных","x",ROUND(IF('Данные индикатора'!AP27&gt;$AI$87,10,IF('Данные индикатора'!AP27&lt;$AI$86,0,10-($AI$87-'Данные индикатора'!AP27)/($AI$87-$AI$86)*10)),1))</f>
        <v>7.3</v>
      </c>
      <c r="AJ25" s="246">
        <f t="shared" si="24"/>
        <v>7.3</v>
      </c>
      <c r="AK25" s="248">
        <f t="shared" si="25"/>
        <v>5.0999999999999996</v>
      </c>
      <c r="AL25" s="251">
        <f t="shared" si="5"/>
        <v>5.8</v>
      </c>
    </row>
    <row r="26" spans="1:38" s="3" customFormat="1" ht="15.75" x14ac:dyDescent="0.25">
      <c r="A26" s="159" t="s">
        <v>327</v>
      </c>
      <c r="B26" s="160" t="s">
        <v>262</v>
      </c>
      <c r="C26" s="181" t="s">
        <v>71</v>
      </c>
      <c r="D26" s="246">
        <f>ROUND(IF('Данные индикатора'!P28="нет данных",IF((0.1233*LN('Данные индикатора'!AU28)-0.4559)&gt;D$87,0,IF((0.1233*LN('Данные индикатора'!AU28)-0.4559)&lt;D$86,10,(D$87-(0.1233*LN('Данные индикатора'!AU28)-0.4559))/(D$87-D$86)*10)),IF('Данные индикатора'!P28&gt;D$87,0,IF('Данные индикатора'!P28&lt;D$86,10,(D$87-'Данные индикатора'!P28)/(D$87-D$86)*10))),1)</f>
        <v>1.8</v>
      </c>
      <c r="E26" s="246">
        <f>IF('Данные индикатора'!Q28="нет данных","x",ROUND((IF('Данные индикатора'!Q28=E$86,0,IF(LOG('Данные индикатора'!Q28*1000)&gt;E$87,10,10-(E$87-LOG('Данные индикатора'!Q28*1000))/(E$87-E$86)*10))),1))</f>
        <v>0</v>
      </c>
      <c r="F26" s="247">
        <f>IF('Данные индикатора'!AK28="нет данных","x",ROUND(IF('Данные индикатора'!AK28&gt;F$87,10,IF('Данные индикатора'!AK28&lt;F$86,0,10-(F$87-'Данные индикатора'!AK28)/(F$87-F$86)*10)),1))</f>
        <v>1.9</v>
      </c>
      <c r="G26" s="248">
        <f t="shared" si="6"/>
        <v>1.3</v>
      </c>
      <c r="H26" s="249">
        <f>IF(OR('Данные индикатора'!S28="нет данных",'Данные индикатора'!T28="No data"),"x",IF(OR('Данные индикатора'!U28="нет данных",'Данные индикатора'!V28="нет данных"),1-(POWER((POWER(POWER((POWER((10/IF('Данные индикатора'!S28&lt;10,10,'Данные индикатора'!S28))*(1/'Данные индикатора'!T28),0.5))*('Данные индикатора'!W28)*('Данные индикатора'!Y28),(1/3)),-1)+POWER(POWER((1*('Данные индикатора'!X28)*('Данные индикатора'!Z28)),(1/3)),-1))/2,-1)/POWER((((POWER((10/IF('Данные индикатора'!S28&lt;10,10,'Данные индикатора'!S28))*(1/'Данные индикатора'!T28),0.5)+1)/2)*(('Данные индикатора'!W28+'Данные индикатора'!X28)/2)*(('Данные индикатора'!Y28+'Данные индикатора'!Z28)/2)),(1/3))),IF(OR('Данные индикатора'!S28="No data",'Данные индикатора'!T28="No data"),"x",1-(POWER((POWER(POWER((POWER((10/IF('Данные индикатора'!S28&lt;10,10,'Данные индикатора'!S28))*(1/'Данные индикатора'!T28),0.5))*(POWER(('Данные индикатора'!W28*'Данные индикатора'!U28),0.5))*('Данные индикатора'!Y28),(1/3)),-1)+POWER(POWER(1*(POWER(('Данные индикатора'!X28*'Данные индикатора'!V28),0.5))*('Данные индикатора'!Z28),(1/3)),-1))/2,-1)/POWER((((POWER((10/IF('Данные индикатора'!S28&lt;10,10,'Данные индикатора'!S28))*(1/'Данные индикатора'!T28),0.5)+1)/2)*((POWER(('Данные индикатора'!W28*'Данные индикатора'!U28),0.5)+POWER(('Данные индикатора'!X28*'Данные индикатора'!V28),0.5))/2)*(('Данные индикатора'!Y28+'Данные индикатора'!Z28)/2)),(1/3))))))</f>
        <v>0.31385959543310238</v>
      </c>
      <c r="I26" s="246">
        <f t="shared" si="15"/>
        <v>5.7</v>
      </c>
      <c r="J26" s="246">
        <f>IF('Данные индикатора'!AA28="нет данных","x",ROUND(IF('Данные индикатора'!AA28&gt;J$87,10,IF('Данные индикатора'!AA28&lt;J$86,0,10-(J$87-'Данные индикатора'!AA28)/(J$87-J$86)*10)),1))</f>
        <v>8</v>
      </c>
      <c r="K26" s="248">
        <f t="shared" si="16"/>
        <v>6.9</v>
      </c>
      <c r="L26" s="250">
        <f>SUM(IF('Данные индикатора'!AB28=0,0,'Данные индикатора'!AB28/1000000),SUM('Данные индикатора'!AC28:AD28))</f>
        <v>842.72580600000003</v>
      </c>
      <c r="M26" s="250">
        <f>L26/(SUM('Данные индикатора'!BK$26:'Данные индикатора'!BK$36))*1000000</f>
        <v>226.01668347368985</v>
      </c>
      <c r="N26" s="246">
        <f t="shared" si="17"/>
        <v>7.5</v>
      </c>
      <c r="O26" s="246">
        <f>IF('Данные индикатора'!AE28="нет данных","x",ROUND(IF('Данные индикатора'!AE28&gt;O$87,10,IF('Данные индикатора'!AE28&lt;O$86,0,10-(O$87-'Данные индикатора'!AE28)/(O$87-O$86)*10)),1))</f>
        <v>3.6</v>
      </c>
      <c r="P26" s="247">
        <f>IF('Данные индикатора'!R28="нет данных","x",ROUND(IF('Данные индикатора'!R28&gt;P$87,10,IF('Данные индикатора'!R28&lt;P$86,0,10-(P$87-'Данные индикатора'!R28)/(P$87-P$86)*10)),1))</f>
        <v>0.2</v>
      </c>
      <c r="Q26" s="248">
        <f t="shared" si="18"/>
        <v>3.8</v>
      </c>
      <c r="R26" s="251">
        <f t="shared" si="19"/>
        <v>3.3</v>
      </c>
      <c r="S26" s="249">
        <f>IF(AND('Данные индикатора'!AF28="нет данных",'Данные индикатора'!AG28="нет данных",'Данные индикатора'!AH28="нет данных"),"x",SUM('Данные индикатора'!AF28:AH28))</f>
        <v>7.8355184908787942E-2</v>
      </c>
      <c r="T26" s="247">
        <f t="shared" si="20"/>
        <v>10</v>
      </c>
      <c r="U26" s="247">
        <f>IF('Данные индикатора'!M28="нет данных","x",'Данные индикатора'!M28)</f>
        <v>9</v>
      </c>
      <c r="V26" s="248">
        <f t="shared" si="21"/>
        <v>9.6</v>
      </c>
      <c r="W26" s="246">
        <f>IF('Данные индикатора'!AI28="нет данных","x",ROUND(IF('Данные индикатора'!AI28&gt;W$87,10,IF('Данные индикатора'!AI28&lt;W$86,0,10-(W$87-'Данные индикатора'!AI28)/(W$87-W$86)*10)),1))</f>
        <v>3.9</v>
      </c>
      <c r="X26" s="246">
        <f>IF('Данные индикатора'!AJ28="нет данных","x",ROUND(IF('Данные индикатора'!AJ28&gt;X$87,10,IF('Данные индикатора'!AJ28&lt;X$86,0,10-(X$87-'Данные индикатора'!AJ28)/(X$87-X$86)*10)),1))</f>
        <v>5.3</v>
      </c>
      <c r="Y26" s="252">
        <f>IF('Данные индикатора'!AQ28="нет данных","x",ROUND(IF('Данные индикатора'!AQ28&gt;Y$87,10,IF('Данные индикатора'!AQ28&lt;Y$86,0,10-(Y$87-'Данные индикатора'!AQ28)/(Y$87-Y$86)*10)),1))</f>
        <v>10</v>
      </c>
      <c r="Z26" s="252">
        <f>IF('Данные индикатора'!AR28="нет данных","x",ROUND(IF('Данные индикатора'!AR28&gt;Z$87,10,IF('Данные индикатора'!AR28&lt;Z$86,0,10-(Z$87-'Данные индикатора'!AR28)/(Z$87-Z$86)*10)),1))</f>
        <v>10</v>
      </c>
      <c r="AA26" s="247">
        <f t="shared" si="11"/>
        <v>10</v>
      </c>
      <c r="AB26" s="248">
        <f t="shared" si="3"/>
        <v>6.4</v>
      </c>
      <c r="AC26" s="246">
        <f>IF('Данные индикатора'!AL28="нет данных","x",ROUND(IF('Данные индикатора'!AL28&gt;AC$87,10,IF('Данные индикатора'!AL28&lt;AC$86,0,10-(AC$87-'Данные индикатора'!AL28)/(AC$87-AC$86)*10)),1))</f>
        <v>0.2</v>
      </c>
      <c r="AD26" s="248">
        <f t="shared" si="22"/>
        <v>0.2</v>
      </c>
      <c r="AE26" s="253">
        <f>IF(OR('Данные индикатора'!AM28="нет данных",'Данные индикатора'!BK28="нет данных"),"x",('Данные индикатора'!AM28/'Данные индикатора'!BK28))</f>
        <v>1.7777777777777779E-3</v>
      </c>
      <c r="AF26" s="248">
        <f t="shared" si="23"/>
        <v>0.4</v>
      </c>
      <c r="AG26" s="246">
        <f>IF('Данные индикатора'!AN28="нет данных","x",ROUND(IF('Данные индикатора'!AN28&lt;$AG$86,10,IF('Данные индикатора'!AN28&gt;$AG$87,0,($AG$87-'Данные индикатора'!AN28)/($AG$87-$AG$86)*10)),1))</f>
        <v>7</v>
      </c>
      <c r="AH26" s="246">
        <f>IF('Данные индикатора'!AO28="нет данных","x",ROUND(IF('Данные индикатора'!AO28&gt;$AH$87,10,IF('Данные индикатора'!AO28&lt;$AH$86,0,10-($AH$87-'Данные индикатора'!AO28)/($AH$87-$AH$86)*10)),1))</f>
        <v>1.1000000000000001</v>
      </c>
      <c r="AI26" s="252">
        <f>IF('Данные индикатора'!AP28="нет данных","x",ROUND(IF('Данные индикатора'!AP28&gt;$AI$87,10,IF('Данные индикатора'!AP28&lt;$AI$86,0,10-($AI$87-'Данные индикатора'!AP28)/($AI$87-$AI$86)*10)),1))</f>
        <v>7.3</v>
      </c>
      <c r="AJ26" s="246">
        <f t="shared" si="24"/>
        <v>7.3</v>
      </c>
      <c r="AK26" s="248">
        <f t="shared" si="25"/>
        <v>5.0999999999999996</v>
      </c>
      <c r="AL26" s="251">
        <f t="shared" si="5"/>
        <v>6.5</v>
      </c>
    </row>
    <row r="27" spans="1:38" s="3" customFormat="1" ht="15.75" x14ac:dyDescent="0.25">
      <c r="A27" s="159" t="s">
        <v>327</v>
      </c>
      <c r="B27" s="160" t="s">
        <v>263</v>
      </c>
      <c r="C27" s="181" t="s">
        <v>72</v>
      </c>
      <c r="D27" s="246">
        <f>ROUND(IF('Данные индикатора'!P29="нет данных",IF((0.1233*LN('Данные индикатора'!AU29)-0.4559)&gt;D$87,0,IF((0.1233*LN('Данные индикатора'!AU29)-0.4559)&lt;D$86,10,(D$87-(0.1233*LN('Данные индикатора'!AU29)-0.4559))/(D$87-D$86)*10)),IF('Данные индикатора'!P29&gt;D$87,0,IF('Данные индикатора'!P29&lt;D$86,10,(D$87-'Данные индикатора'!P29)/(D$87-D$86)*10))),1)</f>
        <v>1.8</v>
      </c>
      <c r="E27" s="246">
        <f>IF('Данные индикатора'!Q29="нет данных","x",ROUND((IF('Данные индикатора'!Q29=E$86,0,IF(LOG('Данные индикатора'!Q29*1000)&gt;E$87,10,10-(E$87-LOG('Данные индикатора'!Q29*1000))/(E$87-E$86)*10))),1))</f>
        <v>0</v>
      </c>
      <c r="F27" s="247">
        <f>IF('Данные индикатора'!AK29="нет данных","x",ROUND(IF('Данные индикатора'!AK29&gt;F$87,10,IF('Данные индикатора'!AK29&lt;F$86,0,10-(F$87-'Данные индикатора'!AK29)/(F$87-F$86)*10)),1))</f>
        <v>2.5</v>
      </c>
      <c r="G27" s="248">
        <f t="shared" si="6"/>
        <v>1.5</v>
      </c>
      <c r="H27" s="249">
        <f>IF(OR('Данные индикатора'!S29="нет данных",'Данные индикатора'!T29="No data"),"x",IF(OR('Данные индикатора'!U29="нет данных",'Данные индикатора'!V29="нет данных"),1-(POWER((POWER(POWER((POWER((10/IF('Данные индикатора'!S29&lt;10,10,'Данные индикатора'!S29))*(1/'Данные индикатора'!T29),0.5))*('Данные индикатора'!W29)*('Данные индикатора'!Y29),(1/3)),-1)+POWER(POWER((1*('Данные индикатора'!X29)*('Данные индикатора'!Z29)),(1/3)),-1))/2,-1)/POWER((((POWER((10/IF('Данные индикатора'!S29&lt;10,10,'Данные индикатора'!S29))*(1/'Данные индикатора'!T29),0.5)+1)/2)*(('Данные индикатора'!W29+'Данные индикатора'!X29)/2)*(('Данные индикатора'!Y29+'Данные индикатора'!Z29)/2)),(1/3))),IF(OR('Данные индикатора'!S29="No data",'Данные индикатора'!T29="No data"),"x",1-(POWER((POWER(POWER((POWER((10/IF('Данные индикатора'!S29&lt;10,10,'Данные индикатора'!S29))*(1/'Данные индикатора'!T29),0.5))*(POWER(('Данные индикатора'!W29*'Данные индикатора'!U29),0.5))*('Данные индикатора'!Y29),(1/3)),-1)+POWER(POWER(1*(POWER(('Данные индикатора'!X29*'Данные индикатора'!V29),0.5))*('Данные индикатора'!Z29),(1/3)),-1))/2,-1)/POWER((((POWER((10/IF('Данные индикатора'!S29&lt;10,10,'Данные индикатора'!S29))*(1/'Данные индикатора'!T29),0.5)+1)/2)*((POWER(('Данные индикатора'!W29*'Данные индикатора'!U29),0.5)+POWER(('Данные индикатора'!X29*'Данные индикатора'!V29),0.5))/2)*(('Данные индикатора'!Y29+'Данные индикатора'!Z29)/2)),(1/3))))))</f>
        <v>0.24291492477558096</v>
      </c>
      <c r="I27" s="246">
        <f t="shared" si="15"/>
        <v>4.4000000000000004</v>
      </c>
      <c r="J27" s="246">
        <f>IF('Данные индикатора'!AA29="нет данных","x",ROUND(IF('Данные индикатора'!AA29&gt;J$87,10,IF('Данные индикатора'!AA29&lt;J$86,0,10-(J$87-'Данные индикатора'!AA29)/(J$87-J$86)*10)),1))</f>
        <v>8.6999999999999993</v>
      </c>
      <c r="K27" s="248">
        <f t="shared" si="16"/>
        <v>6.6</v>
      </c>
      <c r="L27" s="250">
        <f>SUM(IF('Данные индикатора'!AB29=0,0,'Данные индикатора'!AB29/1000000),SUM('Данные индикатора'!AC29:AD29))</f>
        <v>842.72580600000003</v>
      </c>
      <c r="M27" s="250">
        <f>L27/(SUM('Данные индикатора'!BK$26:'Данные индикатора'!BK$36))*1000000</f>
        <v>226.01668347368985</v>
      </c>
      <c r="N27" s="246">
        <f t="shared" si="17"/>
        <v>7.5</v>
      </c>
      <c r="O27" s="246">
        <f>IF('Данные индикатора'!AE29="нет данных","x",ROUND(IF('Данные индикатора'!AE29&gt;O$87,10,IF('Данные индикатора'!AE29&lt;O$86,0,10-(O$87-'Данные индикатора'!AE29)/(O$87-O$86)*10)),1))</f>
        <v>3.6</v>
      </c>
      <c r="P27" s="247">
        <f>IF('Данные индикатора'!R29="нет данных","x",ROUND(IF('Данные индикатора'!R29&gt;P$87,10,IF('Данные индикатора'!R29&lt;P$86,0,10-(P$87-'Данные индикатора'!R29)/(P$87-P$86)*10)),1))</f>
        <v>0.1</v>
      </c>
      <c r="Q27" s="248">
        <f t="shared" si="18"/>
        <v>3.7</v>
      </c>
      <c r="R27" s="251">
        <f t="shared" si="19"/>
        <v>3.3</v>
      </c>
      <c r="S27" s="249">
        <f>IF(AND('Данные индикатора'!AF29="нет данных",'Данные индикатора'!AG29="нет данных",'Данные индикатора'!AH29="нет данных"),"x",SUM('Данные индикатора'!AF29:AH29))</f>
        <v>7.8355184908787942E-2</v>
      </c>
      <c r="T27" s="247">
        <f t="shared" si="20"/>
        <v>10</v>
      </c>
      <c r="U27" s="247">
        <f>IF('Данные индикатора'!M29="нет данных","x",'Данные индикатора'!M29)</f>
        <v>9</v>
      </c>
      <c r="V27" s="248">
        <f t="shared" si="21"/>
        <v>9.6</v>
      </c>
      <c r="W27" s="246">
        <f>IF('Данные индикатора'!AI29="нет данных","x",ROUND(IF('Данные индикатора'!AI29&gt;W$87,10,IF('Данные индикатора'!AI29&lt;W$86,0,10-(W$87-'Данные индикатора'!AI29)/(W$87-W$86)*10)),1))</f>
        <v>4.5999999999999996</v>
      </c>
      <c r="X27" s="246">
        <f>IF('Данные индикатора'!AJ29="нет данных","x",ROUND(IF('Данные индикатора'!AJ29&gt;X$87,10,IF('Данные индикатора'!AJ29&lt;X$86,0,10-(X$87-'Данные индикатора'!AJ29)/(X$87-X$86)*10)),1))</f>
        <v>5.3</v>
      </c>
      <c r="Y27" s="252">
        <f>IF('Данные индикатора'!AQ29="нет данных","x",ROUND(IF('Данные индикатора'!AQ29&gt;Y$87,10,IF('Данные индикатора'!AQ29&lt;Y$86,0,10-(Y$87-'Данные индикатора'!AQ29)/(Y$87-Y$86)*10)),1))</f>
        <v>6.2</v>
      </c>
      <c r="Z27" s="252">
        <f>IF('Данные индикатора'!AR29="нет данных","x",ROUND(IF('Данные индикатора'!AR29&gt;Z$87,10,IF('Данные индикатора'!AR29&lt;Z$86,0,10-(Z$87-'Данные индикатора'!AR29)/(Z$87-Z$86)*10)),1))</f>
        <v>10</v>
      </c>
      <c r="AA27" s="247">
        <f t="shared" si="11"/>
        <v>8.1</v>
      </c>
      <c r="AB27" s="248">
        <f t="shared" si="3"/>
        <v>6</v>
      </c>
      <c r="AC27" s="246">
        <f>IF('Данные индикатора'!AL29="нет данных","x",ROUND(IF('Данные индикатора'!AL29&gt;AC$87,10,IF('Данные индикатора'!AL29&lt;AC$86,0,10-(AC$87-'Данные индикатора'!AL29)/(AC$87-AC$86)*10)),1))</f>
        <v>1.2</v>
      </c>
      <c r="AD27" s="248">
        <f t="shared" si="22"/>
        <v>1.2</v>
      </c>
      <c r="AE27" s="253">
        <f>IF(OR('Данные индикатора'!AM29="нет данных",'Данные индикатора'!BK29="нет данных"),"x",('Данные индикатора'!AM29/'Данные индикатора'!BK29))</f>
        <v>1.9195736434108528E-2</v>
      </c>
      <c r="AF27" s="248">
        <f t="shared" si="23"/>
        <v>3.8</v>
      </c>
      <c r="AG27" s="246">
        <f>IF('Данные индикатора'!AN29="нет данных","x",ROUND(IF('Данные индикатора'!AN29&lt;$AG$86,10,IF('Данные индикатора'!AN29&gt;$AG$87,0,($AG$87-'Данные индикатора'!AN29)/($AG$87-$AG$86)*10)),1))</f>
        <v>7</v>
      </c>
      <c r="AH27" s="246">
        <f>IF('Данные индикатора'!AO29="нет данных","x",ROUND(IF('Данные индикатора'!AO29&gt;$AH$87,10,IF('Данные индикатора'!AO29&lt;$AH$86,0,10-($AH$87-'Данные индикатора'!AO29)/($AH$87-$AH$86)*10)),1))</f>
        <v>1.1000000000000001</v>
      </c>
      <c r="AI27" s="252">
        <f>IF('Данные индикатора'!AP29="нет данных","x",ROUND(IF('Данные индикатора'!AP29&gt;$AI$87,10,IF('Данные индикатора'!AP29&lt;$AI$86,0,10-($AI$87-'Данные индикатора'!AP29)/($AI$87-$AI$86)*10)),1))</f>
        <v>7.3</v>
      </c>
      <c r="AJ27" s="246">
        <f t="shared" si="24"/>
        <v>7.3</v>
      </c>
      <c r="AK27" s="248">
        <f t="shared" si="25"/>
        <v>5.0999999999999996</v>
      </c>
      <c r="AL27" s="251">
        <f t="shared" si="5"/>
        <v>6.5</v>
      </c>
    </row>
    <row r="28" spans="1:38" s="3" customFormat="1" ht="15.75" x14ac:dyDescent="0.25">
      <c r="A28" s="159" t="s">
        <v>327</v>
      </c>
      <c r="B28" s="160" t="s">
        <v>264</v>
      </c>
      <c r="C28" s="181" t="s">
        <v>73</v>
      </c>
      <c r="D28" s="246">
        <f>ROUND(IF('Данные индикатора'!P30="нет данных",IF((0.1233*LN('Данные индикатора'!AU30)-0.4559)&gt;D$87,0,IF((0.1233*LN('Данные индикатора'!AU30)-0.4559)&lt;D$86,10,(D$87-(0.1233*LN('Данные индикатора'!AU30)-0.4559))/(D$87-D$86)*10)),IF('Данные индикатора'!P30&gt;D$87,0,IF('Данные индикатора'!P30&lt;D$86,10,(D$87-'Данные индикатора'!P30)/(D$87-D$86)*10))),1)</f>
        <v>1.8</v>
      </c>
      <c r="E28" s="246">
        <f>IF('Данные индикатора'!Q30="нет данных","x",ROUND((IF('Данные индикатора'!Q30=E$86,0,IF(LOG('Данные индикатора'!Q30*1000)&gt;E$87,10,10-(E$87-LOG('Данные индикатора'!Q30*1000))/(E$87-E$86)*10))),1))</f>
        <v>0</v>
      </c>
      <c r="F28" s="247">
        <f>IF('Данные индикатора'!AK30="нет данных","x",ROUND(IF('Данные индикатора'!AK30&gt;F$87,10,IF('Данные индикатора'!AK30&lt;F$86,0,10-(F$87-'Данные индикатора'!AK30)/(F$87-F$86)*10)),1))</f>
        <v>2.5</v>
      </c>
      <c r="G28" s="248">
        <f t="shared" si="6"/>
        <v>1.5</v>
      </c>
      <c r="H28" s="249">
        <f>IF(OR('Данные индикатора'!S30="нет данных",'Данные индикатора'!T30="No data"),"x",IF(OR('Данные индикатора'!U30="нет данных",'Данные индикатора'!V30="нет данных"),1-(POWER((POWER(POWER((POWER((10/IF('Данные индикатора'!S30&lt;10,10,'Данные индикатора'!S30))*(1/'Данные индикатора'!T30),0.5))*('Данные индикатора'!W30)*('Данные индикатора'!Y30),(1/3)),-1)+POWER(POWER((1*('Данные индикатора'!X30)*('Данные индикатора'!Z30)),(1/3)),-1))/2,-1)/POWER((((POWER((10/IF('Данные индикатора'!S30&lt;10,10,'Данные индикатора'!S30))*(1/'Данные индикатора'!T30),0.5)+1)/2)*(('Данные индикатора'!W30+'Данные индикатора'!X30)/2)*(('Данные индикатора'!Y30+'Данные индикатора'!Z30)/2)),(1/3))),IF(OR('Данные индикатора'!S30="No data",'Данные индикатора'!T30="No data"),"x",1-(POWER((POWER(POWER((POWER((10/IF('Данные индикатора'!S30&lt;10,10,'Данные индикатора'!S30))*(1/'Данные индикатора'!T30),0.5))*(POWER(('Данные индикатора'!W30*'Данные индикатора'!U30),0.5))*('Данные индикатора'!Y30),(1/3)),-1)+POWER(POWER(1*(POWER(('Данные индикатора'!X30*'Данные индикатора'!V30),0.5))*('Данные индикатора'!Z30),(1/3)),-1))/2,-1)/POWER((((POWER((10/IF('Данные индикатора'!S30&lt;10,10,'Данные индикатора'!S30))*(1/'Данные индикатора'!T30),0.5)+1)/2)*((POWER(('Данные индикатора'!W30*'Данные индикатора'!U30),0.5)+POWER(('Данные индикатора'!X30*'Данные индикатора'!V30),0.5))/2)*(('Данные индикатора'!Y30+'Данные индикатора'!Z30)/2)),(1/3))))))</f>
        <v>0.35811348847723123</v>
      </c>
      <c r="I28" s="246">
        <f t="shared" si="15"/>
        <v>6.5</v>
      </c>
      <c r="J28" s="246">
        <f>IF('Данные индикатора'!AA30="нет данных","x",ROUND(IF('Данные индикатора'!AA30&gt;J$87,10,IF('Данные индикатора'!AA30&lt;J$86,0,10-(J$87-'Данные индикатора'!AA30)/(J$87-J$86)*10)),1))</f>
        <v>7.3</v>
      </c>
      <c r="K28" s="248">
        <f t="shared" si="16"/>
        <v>6.9</v>
      </c>
      <c r="L28" s="250">
        <f>SUM(IF('Данные индикатора'!AB30=0,0,'Данные индикатора'!AB30/1000000),SUM('Данные индикатора'!AC30:AD30))</f>
        <v>842.72580600000003</v>
      </c>
      <c r="M28" s="250">
        <f>L28/(SUM('Данные индикатора'!BK$26:'Данные индикатора'!BK$36))*1000000</f>
        <v>226.01668347368985</v>
      </c>
      <c r="N28" s="246">
        <f t="shared" si="17"/>
        <v>7.5</v>
      </c>
      <c r="O28" s="246">
        <f>IF('Данные индикатора'!AE30="нет данных","x",ROUND(IF('Данные индикатора'!AE30&gt;O$87,10,IF('Данные индикатора'!AE30&lt;O$86,0,10-(O$87-'Данные индикатора'!AE30)/(O$87-O$86)*10)),1))</f>
        <v>3.6</v>
      </c>
      <c r="P28" s="247">
        <f>IF('Данные индикатора'!R30="нет данных","x",ROUND(IF('Данные индикатора'!R30&gt;P$87,10,IF('Данные индикатора'!R30&lt;P$86,0,10-(P$87-'Данные индикатора'!R30)/(P$87-P$86)*10)),1))</f>
        <v>0.1</v>
      </c>
      <c r="Q28" s="248">
        <f t="shared" si="18"/>
        <v>3.7</v>
      </c>
      <c r="R28" s="251">
        <f t="shared" si="19"/>
        <v>3.4</v>
      </c>
      <c r="S28" s="249">
        <f>IF(AND('Данные индикатора'!AF30="нет данных",'Данные индикатора'!AG30="нет данных",'Данные индикатора'!AH30="нет данных"),"x",SUM('Данные индикатора'!AF30:AH30))</f>
        <v>7.8355184908787942E-2</v>
      </c>
      <c r="T28" s="247">
        <f t="shared" si="20"/>
        <v>10</v>
      </c>
      <c r="U28" s="247">
        <f>IF('Данные индикатора'!M30="нет данных","x",'Данные индикатора'!M30)</f>
        <v>9</v>
      </c>
      <c r="V28" s="248">
        <f t="shared" si="21"/>
        <v>9.6</v>
      </c>
      <c r="W28" s="246">
        <f>IF('Данные индикатора'!AI30="нет данных","x",ROUND(IF('Данные индикатора'!AI30&gt;W$87,10,IF('Данные индикатора'!AI30&lt;W$86,0,10-(W$87-'Данные индикатора'!AI30)/(W$87-W$86)*10)),1))</f>
        <v>3.1</v>
      </c>
      <c r="X28" s="246">
        <f>IF('Данные индикатора'!AJ30="нет данных","x",ROUND(IF('Данные индикатора'!AJ30&gt;X$87,10,IF('Данные индикатора'!AJ30&lt;X$86,0,10-(X$87-'Данные индикатора'!AJ30)/(X$87-X$86)*10)),1))</f>
        <v>5.3</v>
      </c>
      <c r="Y28" s="252">
        <f>IF('Данные индикатора'!AQ30="нет данных","x",ROUND(IF('Данные индикатора'!AQ30&gt;Y$87,10,IF('Данные индикатора'!AQ30&lt;Y$86,0,10-(Y$87-'Данные индикатора'!AQ30)/(Y$87-Y$86)*10)),1))</f>
        <v>6.2</v>
      </c>
      <c r="Z28" s="252">
        <f>IF('Данные индикатора'!AR30="нет данных","x",ROUND(IF('Данные индикатора'!AR30&gt;Z$87,10,IF('Данные индикатора'!AR30&lt;Z$86,0,10-(Z$87-'Данные индикатора'!AR30)/(Z$87-Z$86)*10)),1))</f>
        <v>10</v>
      </c>
      <c r="AA28" s="247">
        <f t="shared" si="11"/>
        <v>8.1</v>
      </c>
      <c r="AB28" s="248">
        <f t="shared" si="3"/>
        <v>5.5</v>
      </c>
      <c r="AC28" s="246">
        <f>IF('Данные индикатора'!AL30="нет данных","x",ROUND(IF('Данные индикатора'!AL30&gt;AC$87,10,IF('Данные индикатора'!AL30&lt;AC$86,0,10-(AC$87-'Данные индикатора'!AL30)/(AC$87-AC$86)*10)),1))</f>
        <v>0.2</v>
      </c>
      <c r="AD28" s="248">
        <f t="shared" si="22"/>
        <v>0.2</v>
      </c>
      <c r="AE28" s="253">
        <f>IF(OR('Данные индикатора'!AM30="нет данных",'Данные индикатора'!BK30="нет данных"),"x",('Данные индикатора'!AM30/'Данные индикатора'!BK30))</f>
        <v>1.9574662702949918E-3</v>
      </c>
      <c r="AF28" s="248">
        <f t="shared" si="23"/>
        <v>0.4</v>
      </c>
      <c r="AG28" s="246">
        <f>IF('Данные индикатора'!AN30="нет данных","x",ROUND(IF('Данные индикатора'!AN30&lt;$AG$86,10,IF('Данные индикатора'!AN30&gt;$AG$87,0,($AG$87-'Данные индикатора'!AN30)/($AG$87-$AG$86)*10)),1))</f>
        <v>7</v>
      </c>
      <c r="AH28" s="246">
        <f>IF('Данные индикатора'!AO30="нет данных","x",ROUND(IF('Данные индикатора'!AO30&gt;$AH$87,10,IF('Данные индикатора'!AO30&lt;$AH$86,0,10-($AH$87-'Данные индикатора'!AO30)/($AH$87-$AH$86)*10)),1))</f>
        <v>1.1000000000000001</v>
      </c>
      <c r="AI28" s="252">
        <f>IF('Данные индикатора'!AP30="нет данных","x",ROUND(IF('Данные индикатора'!AP30&gt;$AI$87,10,IF('Данные индикатора'!AP30&lt;$AI$86,0,10-($AI$87-'Данные индикатора'!AP30)/($AI$87-$AI$86)*10)),1))</f>
        <v>7.3</v>
      </c>
      <c r="AJ28" s="246">
        <f t="shared" si="24"/>
        <v>7.3</v>
      </c>
      <c r="AK28" s="248">
        <f t="shared" si="25"/>
        <v>5.0999999999999996</v>
      </c>
      <c r="AL28" s="251">
        <f t="shared" si="5"/>
        <v>6.3</v>
      </c>
    </row>
    <row r="29" spans="1:38" s="3" customFormat="1" ht="15.75" x14ac:dyDescent="0.25">
      <c r="A29" s="159" t="s">
        <v>327</v>
      </c>
      <c r="B29" s="160" t="s">
        <v>265</v>
      </c>
      <c r="C29" s="181" t="s">
        <v>74</v>
      </c>
      <c r="D29" s="246">
        <f>ROUND(IF('Данные индикатора'!P31="нет данных",IF((0.1233*LN('Данные индикатора'!AU31)-0.4559)&gt;D$87,0,IF((0.1233*LN('Данные индикатора'!AU31)-0.4559)&lt;D$86,10,(D$87-(0.1233*LN('Данные индикатора'!AU31)-0.4559))/(D$87-D$86)*10)),IF('Данные индикатора'!P31&gt;D$87,0,IF('Данные индикатора'!P31&lt;D$86,10,(D$87-'Данные индикатора'!P31)/(D$87-D$86)*10))),1)</f>
        <v>1.8</v>
      </c>
      <c r="E29" s="246">
        <f>IF('Данные индикатора'!Q31="нет данных","x",ROUND((IF('Данные индикатора'!Q31=E$86,0,IF(LOG('Данные индикатора'!Q31*1000)&gt;E$87,10,10-(E$87-LOG('Данные индикатора'!Q31*1000))/(E$87-E$86)*10))),1))</f>
        <v>0</v>
      </c>
      <c r="F29" s="247">
        <f>IF('Данные индикатора'!AK31="нет данных","x",ROUND(IF('Данные индикатора'!AK31&gt;F$87,10,IF('Данные индикатора'!AK31&lt;F$86,0,10-(F$87-'Данные индикатора'!AK31)/(F$87-F$86)*10)),1))</f>
        <v>2.1</v>
      </c>
      <c r="G29" s="248">
        <f t="shared" si="6"/>
        <v>1.3</v>
      </c>
      <c r="H29" s="249">
        <f>IF(OR('Данные индикатора'!S31="нет данных",'Данные индикатора'!T31="No data"),"x",IF(OR('Данные индикатора'!U31="нет данных",'Данные индикатора'!V31="нет данных"),1-(POWER((POWER(POWER((POWER((10/IF('Данные индикатора'!S31&lt;10,10,'Данные индикатора'!S31))*(1/'Данные индикатора'!T31),0.5))*('Данные индикатора'!W31)*('Данные индикатора'!Y31),(1/3)),-1)+POWER(POWER((1*('Данные индикатора'!X31)*('Данные индикатора'!Z31)),(1/3)),-1))/2,-1)/POWER((((POWER((10/IF('Данные индикатора'!S31&lt;10,10,'Данные индикатора'!S31))*(1/'Данные индикатора'!T31),0.5)+1)/2)*(('Данные индикатора'!W31+'Данные индикатора'!X31)/2)*(('Данные индикатора'!Y31+'Данные индикатора'!Z31)/2)),(1/3))),IF(OR('Данные индикатора'!S31="No data",'Данные индикатора'!T31="No data"),"x",1-(POWER((POWER(POWER((POWER((10/IF('Данные индикатора'!S31&lt;10,10,'Данные индикатора'!S31))*(1/'Данные индикатора'!T31),0.5))*(POWER(('Данные индикатора'!W31*'Данные индикатора'!U31),0.5))*('Данные индикатора'!Y31),(1/3)),-1)+POWER(POWER(1*(POWER(('Данные индикатора'!X31*'Данные индикатора'!V31),0.5))*('Данные индикатора'!Z31),(1/3)),-1))/2,-1)/POWER((((POWER((10/IF('Данные индикатора'!S31&lt;10,10,'Данные индикатора'!S31))*(1/'Данные индикатора'!T31),0.5)+1)/2)*((POWER(('Данные индикатора'!W31*'Данные индикатора'!U31),0.5)+POWER(('Данные индикатора'!X31*'Данные индикатора'!V31),0.5))/2)*(('Данные индикатора'!Y31+'Данные индикатора'!Z31)/2)),(1/3))))))</f>
        <v>0.2261207264717483</v>
      </c>
      <c r="I29" s="246">
        <f t="shared" si="15"/>
        <v>4.0999999999999996</v>
      </c>
      <c r="J29" s="246">
        <f>IF('Данные индикатора'!AA31="нет данных","x",ROUND(IF('Данные индикатора'!AA31&gt;J$87,10,IF('Данные индикатора'!AA31&lt;J$86,0,10-(J$87-'Данные индикатора'!AA31)/(J$87-J$86)*10)),1))</f>
        <v>7</v>
      </c>
      <c r="K29" s="248">
        <f t="shared" si="16"/>
        <v>5.6</v>
      </c>
      <c r="L29" s="250">
        <f>SUM(IF('Данные индикатора'!AB31=0,0,'Данные индикатора'!AB31/1000000),SUM('Данные индикатора'!AC31:AD31))</f>
        <v>842.72580600000003</v>
      </c>
      <c r="M29" s="250">
        <f>L29/(SUM('Данные индикатора'!BK$26:'Данные индикатора'!BK$36))*1000000</f>
        <v>226.01668347368985</v>
      </c>
      <c r="N29" s="246">
        <f t="shared" si="17"/>
        <v>7.5</v>
      </c>
      <c r="O29" s="246">
        <f>IF('Данные индикатора'!AE31="нет данных","x",ROUND(IF('Данные индикатора'!AE31&gt;O$87,10,IF('Данные индикатора'!AE31&lt;O$86,0,10-(O$87-'Данные индикатора'!AE31)/(O$87-O$86)*10)),1))</f>
        <v>3.6</v>
      </c>
      <c r="P29" s="247">
        <f>IF('Данные индикатора'!R31="нет данных","x",ROUND(IF('Данные индикатора'!R31&gt;P$87,10,IF('Данные индикатора'!R31&lt;P$86,0,10-(P$87-'Данные индикатора'!R31)/(P$87-P$86)*10)),1))</f>
        <v>0.2</v>
      </c>
      <c r="Q29" s="248">
        <f t="shared" si="18"/>
        <v>3.8</v>
      </c>
      <c r="R29" s="251">
        <f t="shared" si="19"/>
        <v>3</v>
      </c>
      <c r="S29" s="249">
        <f>IF(AND('Данные индикатора'!AF31="нет данных",'Данные индикатора'!AG31="нет данных",'Данные индикатора'!AH31="нет данных"),"x",SUM('Данные индикатора'!AF31:AH31))</f>
        <v>7.8355184908787942E-2</v>
      </c>
      <c r="T29" s="247">
        <f t="shared" si="20"/>
        <v>10</v>
      </c>
      <c r="U29" s="247">
        <f>IF('Данные индикатора'!M31="нет данных","x",'Данные индикатора'!M31)</f>
        <v>9</v>
      </c>
      <c r="V29" s="248">
        <f t="shared" si="21"/>
        <v>9.6</v>
      </c>
      <c r="W29" s="246">
        <f>IF('Данные индикатора'!AI31="нет данных","x",ROUND(IF('Данные индикатора'!AI31&gt;W$87,10,IF('Данные индикатора'!AI31&lt;W$86,0,10-(W$87-'Данные индикатора'!AI31)/(W$87-W$86)*10)),1))</f>
        <v>3.2</v>
      </c>
      <c r="X29" s="246">
        <f>IF('Данные индикатора'!AJ31="нет данных","x",ROUND(IF('Данные индикатора'!AJ31&gt;X$87,10,IF('Данные индикатора'!AJ31&lt;X$86,0,10-(X$87-'Данные индикатора'!AJ31)/(X$87-X$86)*10)),1))</f>
        <v>5.3</v>
      </c>
      <c r="Y29" s="252">
        <f>IF('Данные индикатора'!AQ31="нет данных","x",ROUND(IF('Данные индикатора'!AQ31&gt;Y$87,10,IF('Данные индикатора'!AQ31&lt;Y$86,0,10-(Y$87-'Данные индикатора'!AQ31)/(Y$87-Y$86)*10)),1))</f>
        <v>10</v>
      </c>
      <c r="Z29" s="252">
        <f>IF('Данные индикатора'!AR31="нет данных","x",ROUND(IF('Данные индикатора'!AR31&gt;Z$87,10,IF('Данные индикатора'!AR31&lt;Z$86,0,10-(Z$87-'Данные индикатора'!AR31)/(Z$87-Z$86)*10)),1))</f>
        <v>10</v>
      </c>
      <c r="AA29" s="247">
        <f t="shared" si="11"/>
        <v>10</v>
      </c>
      <c r="AB29" s="248">
        <f t="shared" si="3"/>
        <v>6.2</v>
      </c>
      <c r="AC29" s="246">
        <f>IF('Данные индикатора'!AL31="нет данных","x",ROUND(IF('Данные индикатора'!AL31&gt;AC$87,10,IF('Данные индикатора'!AL31&lt;AC$86,0,10-(AC$87-'Данные индикатора'!AL31)/(AC$87-AC$86)*10)),1))</f>
        <v>0.5</v>
      </c>
      <c r="AD29" s="248">
        <f t="shared" si="22"/>
        <v>0.5</v>
      </c>
      <c r="AE29" s="253">
        <f>IF(OR('Данные индикатора'!AM31="нет данных",'Данные индикатора'!BK31="нет данных"),"x",('Данные индикатора'!AM31/'Данные индикатора'!BK31))</f>
        <v>0</v>
      </c>
      <c r="AF29" s="248">
        <f t="shared" si="23"/>
        <v>0</v>
      </c>
      <c r="AG29" s="246">
        <f>IF('Данные индикатора'!AN31="нет данных","x",ROUND(IF('Данные индикатора'!AN31&lt;$AG$86,10,IF('Данные индикатора'!AN31&gt;$AG$87,0,($AG$87-'Данные индикатора'!AN31)/($AG$87-$AG$86)*10)),1))</f>
        <v>7</v>
      </c>
      <c r="AH29" s="246">
        <f>IF('Данные индикатора'!AO31="нет данных","x",ROUND(IF('Данные индикатора'!AO31&gt;$AH$87,10,IF('Данные индикатора'!AO31&lt;$AH$86,0,10-($AH$87-'Данные индикатора'!AO31)/($AH$87-$AH$86)*10)),1))</f>
        <v>1.1000000000000001</v>
      </c>
      <c r="AI29" s="252">
        <f>IF('Данные индикатора'!AP31="нет данных","x",ROUND(IF('Данные индикатора'!AP31&gt;$AI$87,10,IF('Данные индикатора'!AP31&lt;$AI$86,0,10-($AI$87-'Данные индикатора'!AP31)/($AI$87-$AI$86)*10)),1))</f>
        <v>7.3</v>
      </c>
      <c r="AJ29" s="246">
        <f t="shared" si="24"/>
        <v>7.3</v>
      </c>
      <c r="AK29" s="248">
        <f t="shared" si="25"/>
        <v>5.0999999999999996</v>
      </c>
      <c r="AL29" s="251">
        <f t="shared" si="5"/>
        <v>6.4</v>
      </c>
    </row>
    <row r="30" spans="1:38" s="3" customFormat="1" ht="15.75" x14ac:dyDescent="0.25">
      <c r="A30" s="159" t="s">
        <v>327</v>
      </c>
      <c r="B30" s="160" t="s">
        <v>266</v>
      </c>
      <c r="C30" s="181" t="s">
        <v>75</v>
      </c>
      <c r="D30" s="246">
        <f>ROUND(IF('Данные индикатора'!P32="нет данных",IF((0.1233*LN('Данные индикатора'!AU32)-0.4559)&gt;D$87,0,IF((0.1233*LN('Данные индикатора'!AU32)-0.4559)&lt;D$86,10,(D$87-(0.1233*LN('Данные индикатора'!AU32)-0.4559))/(D$87-D$86)*10)),IF('Данные индикатора'!P32&gt;D$87,0,IF('Данные индикатора'!P32&lt;D$86,10,(D$87-'Данные индикатора'!P32)/(D$87-D$86)*10))),1)</f>
        <v>1.8</v>
      </c>
      <c r="E30" s="246">
        <f>IF('Данные индикатора'!Q32="нет данных","x",ROUND((IF('Данные индикатора'!Q32=E$86,0,IF(LOG('Данные индикатора'!Q32*1000)&gt;E$87,10,10-(E$87-LOG('Данные индикатора'!Q32*1000))/(E$87-E$86)*10))),1))</f>
        <v>0</v>
      </c>
      <c r="F30" s="247">
        <f>IF('Данные индикатора'!AK32="нет данных","x",ROUND(IF('Данные индикатора'!AK32&gt;F$87,10,IF('Данные индикатора'!AK32&lt;F$86,0,10-(F$87-'Данные индикатора'!AK32)/(F$87-F$86)*10)),1))</f>
        <v>0.7</v>
      </c>
      <c r="G30" s="248">
        <f t="shared" si="6"/>
        <v>0.9</v>
      </c>
      <c r="H30" s="249">
        <f>IF(OR('Данные индикатора'!S32="нет данных",'Данные индикатора'!T32="No data"),"x",IF(OR('Данные индикатора'!U32="нет данных",'Данные индикатора'!V32="нет данных"),1-(POWER((POWER(POWER((POWER((10/IF('Данные индикатора'!S32&lt;10,10,'Данные индикатора'!S32))*(1/'Данные индикатора'!T32),0.5))*('Данные индикатора'!W32)*('Данные индикатора'!Y32),(1/3)),-1)+POWER(POWER((1*('Данные индикатора'!X32)*('Данные индикатора'!Z32)),(1/3)),-1))/2,-1)/POWER((((POWER((10/IF('Данные индикатора'!S32&lt;10,10,'Данные индикатора'!S32))*(1/'Данные индикатора'!T32),0.5)+1)/2)*(('Данные индикатора'!W32+'Данные индикатора'!X32)/2)*(('Данные индикатора'!Y32+'Данные индикатора'!Z32)/2)),(1/3))),IF(OR('Данные индикатора'!S32="No data",'Данные индикатора'!T32="No data"),"x",1-(POWER((POWER(POWER((POWER((10/IF('Данные индикатора'!S32&lt;10,10,'Данные индикатора'!S32))*(1/'Данные индикатора'!T32),0.5))*(POWER(('Данные индикатора'!W32*'Данные индикатора'!U32),0.5))*('Данные индикатора'!Y32),(1/3)),-1)+POWER(POWER(1*(POWER(('Данные индикатора'!X32*'Данные индикатора'!V32),0.5))*('Данные индикатора'!Z32),(1/3)),-1))/2,-1)/POWER((((POWER((10/IF('Данные индикатора'!S32&lt;10,10,'Данные индикатора'!S32))*(1/'Данные индикатора'!T32),0.5)+1)/2)*((POWER(('Данные индикатора'!W32*'Данные индикатора'!U32),0.5)+POWER(('Данные индикатора'!X32*'Данные индикатора'!V32),0.5))/2)*(('Данные индикатора'!Y32+'Данные индикатора'!Z32)/2)),(1/3))))))</f>
        <v>0.20679398479577904</v>
      </c>
      <c r="I30" s="246">
        <f t="shared" si="15"/>
        <v>3.8</v>
      </c>
      <c r="J30" s="246">
        <f>IF('Данные индикатора'!AA32="нет данных","x",ROUND(IF('Данные индикатора'!AA32&gt;J$87,10,IF('Данные индикатора'!AA32&lt;J$86,0,10-(J$87-'Данные индикатора'!AA32)/(J$87-J$86)*10)),1))</f>
        <v>7.3</v>
      </c>
      <c r="K30" s="248">
        <f t="shared" si="16"/>
        <v>5.6</v>
      </c>
      <c r="L30" s="250">
        <f>SUM(IF('Данные индикатора'!AB32=0,0,'Данные индикатора'!AB32/1000000),SUM('Данные индикатора'!AC32:AD32))</f>
        <v>842.72580600000003</v>
      </c>
      <c r="M30" s="250">
        <f>L30/(SUM('Данные индикатора'!BK$26:'Данные индикатора'!BK$36))*1000000</f>
        <v>226.01668347368985</v>
      </c>
      <c r="N30" s="246">
        <f t="shared" si="17"/>
        <v>7.5</v>
      </c>
      <c r="O30" s="246">
        <f>IF('Данные индикатора'!AE32="нет данных","x",ROUND(IF('Данные индикатора'!AE32&gt;O$87,10,IF('Данные индикатора'!AE32&lt;O$86,0,10-(O$87-'Данные индикатора'!AE32)/(O$87-O$86)*10)),1))</f>
        <v>3.6</v>
      </c>
      <c r="P30" s="247">
        <f>IF('Данные индикатора'!R32="нет данных","x",ROUND(IF('Данные индикатора'!R32&gt;P$87,10,IF('Данные индикатора'!R32&lt;P$86,0,10-(P$87-'Данные индикатора'!R32)/(P$87-P$86)*10)),1))</f>
        <v>0.2</v>
      </c>
      <c r="Q30" s="248">
        <f t="shared" si="18"/>
        <v>3.8</v>
      </c>
      <c r="R30" s="251">
        <f t="shared" si="19"/>
        <v>2.8</v>
      </c>
      <c r="S30" s="249">
        <f>IF(AND('Данные индикатора'!AF32="нет данных",'Данные индикатора'!AG32="нет данных",'Данные индикатора'!AH32="нет данных"),"x",SUM('Данные индикатора'!AF32:AH32))</f>
        <v>7.8355184908787942E-2</v>
      </c>
      <c r="T30" s="247">
        <f t="shared" si="20"/>
        <v>10</v>
      </c>
      <c r="U30" s="247">
        <f>IF('Данные индикатора'!M32="нет данных","x",'Данные индикатора'!M32)</f>
        <v>9</v>
      </c>
      <c r="V30" s="248">
        <f t="shared" si="21"/>
        <v>9.6</v>
      </c>
      <c r="W30" s="246">
        <f>IF('Данные индикатора'!AI32="нет данных","x",ROUND(IF('Данные индикатора'!AI32&gt;W$87,10,IF('Данные индикатора'!AI32&lt;W$86,0,10-(W$87-'Данные индикатора'!AI32)/(W$87-W$86)*10)),1))</f>
        <v>0</v>
      </c>
      <c r="X30" s="246">
        <f>IF('Данные индикатора'!AJ32="нет данных","x",ROUND(IF('Данные индикатора'!AJ32&gt;X$87,10,IF('Данные индикатора'!AJ32&lt;X$86,0,10-(X$87-'Данные индикатора'!AJ32)/(X$87-X$86)*10)),1))</f>
        <v>5.3</v>
      </c>
      <c r="Y30" s="252">
        <f>IF('Данные индикатора'!AQ32="нет данных","x",ROUND(IF('Данные индикатора'!AQ32&gt;Y$87,10,IF('Данные индикатора'!AQ32&lt;Y$86,0,10-(Y$87-'Данные индикатора'!AQ32)/(Y$87-Y$86)*10)),1))</f>
        <v>7.6</v>
      </c>
      <c r="Z30" s="252">
        <f>IF('Данные индикатора'!AR32="нет данных","x",ROUND(IF('Данные индикатора'!AR32&gt;Z$87,10,IF('Данные индикатора'!AR32&lt;Z$86,0,10-(Z$87-'Данные индикатора'!AR32)/(Z$87-Z$86)*10)),1))</f>
        <v>10</v>
      </c>
      <c r="AA30" s="247">
        <f t="shared" si="11"/>
        <v>8.8000000000000007</v>
      </c>
      <c r="AB30" s="248">
        <f t="shared" si="3"/>
        <v>4.7</v>
      </c>
      <c r="AC30" s="246">
        <f>IF('Данные индикатора'!AL32="нет данных","x",ROUND(IF('Данные индикатора'!AL32&gt;AC$87,10,IF('Данные индикатора'!AL32&lt;AC$86,0,10-(AC$87-'Данные индикатора'!AL32)/(AC$87-AC$86)*10)),1))</f>
        <v>0.2</v>
      </c>
      <c r="AD30" s="248">
        <f t="shared" si="22"/>
        <v>0.2</v>
      </c>
      <c r="AE30" s="253">
        <f>IF(OR('Данные индикатора'!AM32="нет данных",'Данные индикатора'!BK32="нет данных"),"x",('Данные индикатора'!AM32/'Данные индикатора'!BK32))</f>
        <v>3.0035087719298244E-2</v>
      </c>
      <c r="AF30" s="248">
        <f t="shared" si="23"/>
        <v>6</v>
      </c>
      <c r="AG30" s="246">
        <f>IF('Данные индикатора'!AN32="нет данных","x",ROUND(IF('Данные индикатора'!AN32&lt;$AG$86,10,IF('Данные индикатора'!AN32&gt;$AG$87,0,($AG$87-'Данные индикатора'!AN32)/($AG$87-$AG$86)*10)),1))</f>
        <v>7</v>
      </c>
      <c r="AH30" s="246">
        <f>IF('Данные индикатора'!AO32="нет данных","x",ROUND(IF('Данные индикатора'!AO32&gt;$AH$87,10,IF('Данные индикатора'!AO32&lt;$AH$86,0,10-($AH$87-'Данные индикатора'!AO32)/($AH$87-$AH$86)*10)),1))</f>
        <v>1.1000000000000001</v>
      </c>
      <c r="AI30" s="252">
        <f>IF('Данные индикатора'!AP32="нет данных","x",ROUND(IF('Данные индикатора'!AP32&gt;$AI$87,10,IF('Данные индикатора'!AP32&lt;$AI$86,0,10-($AI$87-'Данные индикатора'!AP32)/($AI$87-$AI$86)*10)),1))</f>
        <v>7.3</v>
      </c>
      <c r="AJ30" s="246">
        <f t="shared" si="24"/>
        <v>7.3</v>
      </c>
      <c r="AK30" s="248">
        <f t="shared" si="25"/>
        <v>5.0999999999999996</v>
      </c>
      <c r="AL30" s="251">
        <f t="shared" si="5"/>
        <v>6.1</v>
      </c>
    </row>
    <row r="31" spans="1:38" s="3" customFormat="1" ht="15.75" x14ac:dyDescent="0.25">
      <c r="A31" s="159" t="s">
        <v>327</v>
      </c>
      <c r="B31" s="160" t="s">
        <v>267</v>
      </c>
      <c r="C31" s="181" t="s">
        <v>76</v>
      </c>
      <c r="D31" s="246">
        <f>ROUND(IF('Данные индикатора'!P33="нет данных",IF((0.1233*LN('Данные индикатора'!AU33)-0.4559)&gt;D$87,0,IF((0.1233*LN('Данные индикатора'!AU33)-0.4559)&lt;D$86,10,(D$87-(0.1233*LN('Данные индикатора'!AU33)-0.4559))/(D$87-D$86)*10)),IF('Данные индикатора'!P33&gt;D$87,0,IF('Данные индикатора'!P33&lt;D$86,10,(D$87-'Данные индикатора'!P33)/(D$87-D$86)*10))),1)</f>
        <v>1.8</v>
      </c>
      <c r="E31" s="246">
        <f>IF('Данные индикатора'!Q33="нет данных","x",ROUND((IF('Данные индикатора'!Q33=E$86,0,IF(LOG('Данные индикатора'!Q33*1000)&gt;E$87,10,10-(E$87-LOG('Данные индикатора'!Q33*1000))/(E$87-E$86)*10))),1))</f>
        <v>0</v>
      </c>
      <c r="F31" s="247">
        <f>IF('Данные индикатора'!AK33="нет данных","x",ROUND(IF('Данные индикатора'!AK33&gt;F$87,10,IF('Данные индикатора'!AK33&lt;F$86,0,10-(F$87-'Данные индикатора'!AK33)/(F$87-F$86)*10)),1))</f>
        <v>2.5</v>
      </c>
      <c r="G31" s="248">
        <f t="shared" si="6"/>
        <v>1.5</v>
      </c>
      <c r="H31" s="249">
        <f>IF(OR('Данные индикатора'!S33="нет данных",'Данные индикатора'!T33="No data"),"x",IF(OR('Данные индикатора'!U33="нет данных",'Данные индикатора'!V33="нет данных"),1-(POWER((POWER(POWER((POWER((10/IF('Данные индикатора'!S33&lt;10,10,'Данные индикатора'!S33))*(1/'Данные индикатора'!T33),0.5))*('Данные индикатора'!W33)*('Данные индикатора'!Y33),(1/3)),-1)+POWER(POWER((1*('Данные индикатора'!X33)*('Данные индикатора'!Z33)),(1/3)),-1))/2,-1)/POWER((((POWER((10/IF('Данные индикатора'!S33&lt;10,10,'Данные индикатора'!S33))*(1/'Данные индикатора'!T33),0.5)+1)/2)*(('Данные индикатора'!W33+'Данные индикатора'!X33)/2)*(('Данные индикатора'!Y33+'Данные индикатора'!Z33)/2)),(1/3))),IF(OR('Данные индикатора'!S33="No data",'Данные индикатора'!T33="No data"),"x",1-(POWER((POWER(POWER((POWER((10/IF('Данные индикатора'!S33&lt;10,10,'Данные индикатора'!S33))*(1/'Данные индикатора'!T33),0.5))*(POWER(('Данные индикатора'!W33*'Данные индикатора'!U33),0.5))*('Данные индикатора'!Y33),(1/3)),-1)+POWER(POWER(1*(POWER(('Данные индикатора'!X33*'Данные индикатора'!V33),0.5))*('Данные индикатора'!Z33),(1/3)),-1))/2,-1)/POWER((((POWER((10/IF('Данные индикатора'!S33&lt;10,10,'Данные индикатора'!S33))*(1/'Данные индикатора'!T33),0.5)+1)/2)*((POWER(('Данные индикатора'!W33*'Данные индикатора'!U33),0.5)+POWER(('Данные индикатора'!X33*'Данные индикатора'!V33),0.5))/2)*(('Данные индикатора'!Y33+'Данные индикатора'!Z33)/2)),(1/3))))))</f>
        <v>0.23626849069119049</v>
      </c>
      <c r="I31" s="246">
        <f t="shared" si="15"/>
        <v>4.3</v>
      </c>
      <c r="J31" s="246">
        <f>IF('Данные индикатора'!AA33="нет данных","x",ROUND(IF('Данные индикатора'!AA33&gt;J$87,10,IF('Данные индикатора'!AA33&lt;J$86,0,10-(J$87-'Данные индикатора'!AA33)/(J$87-J$86)*10)),1))</f>
        <v>8</v>
      </c>
      <c r="K31" s="248">
        <f t="shared" si="16"/>
        <v>6.2</v>
      </c>
      <c r="L31" s="250">
        <f>SUM(IF('Данные индикатора'!AB33=0,0,'Данные индикатора'!AB33/1000000),SUM('Данные индикатора'!AC33:AD33))</f>
        <v>842.72580600000003</v>
      </c>
      <c r="M31" s="250">
        <f>L31/(SUM('Данные индикатора'!BK$26:'Данные индикатора'!BK$36))*1000000</f>
        <v>226.01668347368985</v>
      </c>
      <c r="N31" s="246">
        <f t="shared" si="17"/>
        <v>7.5</v>
      </c>
      <c r="O31" s="246">
        <f>IF('Данные индикатора'!AE33="нет данных","x",ROUND(IF('Данные индикатора'!AE33&gt;O$87,10,IF('Данные индикатора'!AE33&lt;O$86,0,10-(O$87-'Данные индикатора'!AE33)/(O$87-O$86)*10)),1))</f>
        <v>3.6</v>
      </c>
      <c r="P31" s="247">
        <f>IF('Данные индикатора'!R33="нет данных","x",ROUND(IF('Данные индикатора'!R33&gt;P$87,10,IF('Данные индикатора'!R33&lt;P$86,0,10-(P$87-'Данные индикатора'!R33)/(P$87-P$86)*10)),1))</f>
        <v>0.1</v>
      </c>
      <c r="Q31" s="248">
        <f t="shared" si="18"/>
        <v>3.7</v>
      </c>
      <c r="R31" s="251">
        <f t="shared" si="19"/>
        <v>3.2</v>
      </c>
      <c r="S31" s="249">
        <f>IF(AND('Данные индикатора'!AF33="нет данных",'Данные индикатора'!AG33="нет данных",'Данные индикатора'!AH33="нет данных"),"x",SUM('Данные индикатора'!AF33:AH33))</f>
        <v>7.8355184908787942E-2</v>
      </c>
      <c r="T31" s="247">
        <f t="shared" si="20"/>
        <v>10</v>
      </c>
      <c r="U31" s="247">
        <f>IF('Данные индикатора'!M33="нет данных","x",'Данные индикатора'!M33)</f>
        <v>9</v>
      </c>
      <c r="V31" s="248">
        <f t="shared" si="21"/>
        <v>9.6</v>
      </c>
      <c r="W31" s="246">
        <f>IF('Данные индикатора'!AI33="нет данных","x",ROUND(IF('Данные индикатора'!AI33&gt;W$87,10,IF('Данные индикатора'!AI33&lt;W$86,0,10-(W$87-'Данные индикатора'!AI33)/(W$87-W$86)*10)),1))</f>
        <v>5.9</v>
      </c>
      <c r="X31" s="246">
        <f>IF('Данные индикатора'!AJ33="нет данных","x",ROUND(IF('Данные индикатора'!AJ33&gt;X$87,10,IF('Данные индикатора'!AJ33&lt;X$86,0,10-(X$87-'Данные индикатора'!AJ33)/(X$87-X$86)*10)),1))</f>
        <v>5.3</v>
      </c>
      <c r="Y31" s="252">
        <f>IF('Данные индикатора'!AQ33="нет данных","x",ROUND(IF('Данные индикатора'!AQ33&gt;Y$87,10,IF('Данные индикатора'!AQ33&lt;Y$86,0,10-(Y$87-'Данные индикатора'!AQ33)/(Y$87-Y$86)*10)),1))</f>
        <v>9.9</v>
      </c>
      <c r="Z31" s="252">
        <f>IF('Данные индикатора'!AR33="нет данных","x",ROUND(IF('Данные индикатора'!AR33&gt;Z$87,10,IF('Данные индикатора'!AR33&lt;Z$86,0,10-(Z$87-'Данные индикатора'!AR33)/(Z$87-Z$86)*10)),1))</f>
        <v>10</v>
      </c>
      <c r="AA31" s="247">
        <f t="shared" si="11"/>
        <v>10</v>
      </c>
      <c r="AB31" s="248">
        <f t="shared" si="3"/>
        <v>7.1</v>
      </c>
      <c r="AC31" s="246">
        <f>IF('Данные индикатора'!AL33="нет данных","x",ROUND(IF('Данные индикатора'!AL33&gt;AC$87,10,IF('Данные индикатора'!AL33&lt;AC$86,0,10-(AC$87-'Данные индикатора'!AL33)/(AC$87-AC$86)*10)),1))</f>
        <v>0.6</v>
      </c>
      <c r="AD31" s="248">
        <f t="shared" si="22"/>
        <v>0.6</v>
      </c>
      <c r="AE31" s="253">
        <f>IF(OR('Данные индикатора'!AM33="нет данных",'Данные индикатора'!BK33="нет данных"),"x",('Данные индикатора'!AM33/'Данные индикатора'!BK33))</f>
        <v>6.4785992217898832E-3</v>
      </c>
      <c r="AF31" s="248">
        <f t="shared" si="23"/>
        <v>1.3</v>
      </c>
      <c r="AG31" s="246">
        <f>IF('Данные индикатора'!AN33="нет данных","x",ROUND(IF('Данные индикатора'!AN33&lt;$AG$86,10,IF('Данные индикатора'!AN33&gt;$AG$87,0,($AG$87-'Данные индикатора'!AN33)/($AG$87-$AG$86)*10)),1))</f>
        <v>7</v>
      </c>
      <c r="AH31" s="246">
        <f>IF('Данные индикатора'!AO33="нет данных","x",ROUND(IF('Данные индикатора'!AO33&gt;$AH$87,10,IF('Данные индикатора'!AO33&lt;$AH$86,0,10-($AH$87-'Данные индикатора'!AO33)/($AH$87-$AH$86)*10)),1))</f>
        <v>1.1000000000000001</v>
      </c>
      <c r="AI31" s="252">
        <f>IF('Данные индикатора'!AP33="нет данных","x",ROUND(IF('Данные индикатора'!AP33&gt;$AI$87,10,IF('Данные индикатора'!AP33&lt;$AI$86,0,10-($AI$87-'Данные индикатора'!AP33)/($AI$87-$AI$86)*10)),1))</f>
        <v>7.3</v>
      </c>
      <c r="AJ31" s="246">
        <f t="shared" si="24"/>
        <v>7.3</v>
      </c>
      <c r="AK31" s="248">
        <f t="shared" si="25"/>
        <v>5.0999999999999996</v>
      </c>
      <c r="AL31" s="251">
        <f t="shared" si="5"/>
        <v>6.7</v>
      </c>
    </row>
    <row r="32" spans="1:38" s="3" customFormat="1" ht="15.75" x14ac:dyDescent="0.25">
      <c r="A32" s="159" t="s">
        <v>327</v>
      </c>
      <c r="B32" s="160" t="s">
        <v>268</v>
      </c>
      <c r="C32" s="181" t="s">
        <v>77</v>
      </c>
      <c r="D32" s="246">
        <f>ROUND(IF('Данные индикатора'!P34="нет данных",IF((0.1233*LN('Данные индикатора'!AU34)-0.4559)&gt;D$87,0,IF((0.1233*LN('Данные индикатора'!AU34)-0.4559)&lt;D$86,10,(D$87-(0.1233*LN('Данные индикатора'!AU34)-0.4559))/(D$87-D$86)*10)),IF('Данные индикатора'!P34&gt;D$87,0,IF('Данные индикатора'!P34&lt;D$86,10,(D$87-'Данные индикатора'!P34)/(D$87-D$86)*10))),1)</f>
        <v>1.8</v>
      </c>
      <c r="E32" s="246">
        <f>IF('Данные индикатора'!Q34="нет данных","x",ROUND((IF('Данные индикатора'!Q34=E$86,0,IF(LOG('Данные индикатора'!Q34*1000)&gt;E$87,10,10-(E$87-LOG('Данные индикатора'!Q34*1000))/(E$87-E$86)*10))),1))</f>
        <v>0</v>
      </c>
      <c r="F32" s="247">
        <f>IF('Данные индикатора'!AK34="нет данных","x",ROUND(IF('Данные индикатора'!AK34&gt;F$87,10,IF('Данные индикатора'!AK34&lt;F$86,0,10-(F$87-'Данные индикатора'!AK34)/(F$87-F$86)*10)),1))</f>
        <v>1.3</v>
      </c>
      <c r="G32" s="248">
        <f t="shared" si="6"/>
        <v>1.1000000000000001</v>
      </c>
      <c r="H32" s="249">
        <f>IF(OR('Данные индикатора'!S34="нет данных",'Данные индикатора'!T34="No data"),"x",IF(OR('Данные индикатора'!U34="нет данных",'Данные индикатора'!V34="нет данных"),1-(POWER((POWER(POWER((POWER((10/IF('Данные индикатора'!S34&lt;10,10,'Данные индикатора'!S34))*(1/'Данные индикатора'!T34),0.5))*('Данные индикатора'!W34)*('Данные индикатора'!Y34),(1/3)),-1)+POWER(POWER((1*('Данные индикатора'!X34)*('Данные индикатора'!Z34)),(1/3)),-1))/2,-1)/POWER((((POWER((10/IF('Данные индикатора'!S34&lt;10,10,'Данные индикатора'!S34))*(1/'Данные индикатора'!T34),0.5)+1)/2)*(('Данные индикатора'!W34+'Данные индикатора'!X34)/2)*(('Данные индикатора'!Y34+'Данные индикатора'!Z34)/2)),(1/3))),IF(OR('Данные индикатора'!S34="No data",'Данные индикатора'!T34="No data"),"x",1-(POWER((POWER(POWER((POWER((10/IF('Данные индикатора'!S34&lt;10,10,'Данные индикатора'!S34))*(1/'Данные индикатора'!T34),0.5))*(POWER(('Данные индикатора'!W34*'Данные индикатора'!U34),0.5))*('Данные индикатора'!Y34),(1/3)),-1)+POWER(POWER(1*(POWER(('Данные индикатора'!X34*'Данные индикатора'!V34),0.5))*('Данные индикатора'!Z34),(1/3)),-1))/2,-1)/POWER((((POWER((10/IF('Данные индикатора'!S34&lt;10,10,'Данные индикатора'!S34))*(1/'Данные индикатора'!T34),0.5)+1)/2)*((POWER(('Данные индикатора'!W34*'Данные индикатора'!U34),0.5)+POWER(('Данные индикатора'!X34*'Данные индикатора'!V34),0.5))/2)*(('Данные индикатора'!Y34+'Данные индикатора'!Z34)/2)),(1/3))))))</f>
        <v>0.24014215273657746</v>
      </c>
      <c r="I32" s="246">
        <f t="shared" si="15"/>
        <v>4.4000000000000004</v>
      </c>
      <c r="J32" s="246">
        <f>IF('Данные индикатора'!AA34="нет данных","x",ROUND(IF('Данные индикатора'!AA34&gt;J$87,10,IF('Данные индикатора'!AA34&lt;J$86,0,10-(J$87-'Данные индикатора'!AA34)/(J$87-J$86)*10)),1))</f>
        <v>6.7</v>
      </c>
      <c r="K32" s="248">
        <f t="shared" si="16"/>
        <v>5.6</v>
      </c>
      <c r="L32" s="250">
        <f>SUM(IF('Данные индикатора'!AB34=0,0,'Данные индикатора'!AB34/1000000),SUM('Данные индикатора'!AC34:AD34))</f>
        <v>842.72580600000003</v>
      </c>
      <c r="M32" s="250">
        <f>L32/(SUM('Данные индикатора'!BK$26:'Данные индикатора'!BK$36))*1000000</f>
        <v>226.01668347368985</v>
      </c>
      <c r="N32" s="246">
        <f t="shared" si="17"/>
        <v>7.5</v>
      </c>
      <c r="O32" s="246">
        <f>IF('Данные индикатора'!AE34="нет данных","x",ROUND(IF('Данные индикатора'!AE34&gt;O$87,10,IF('Данные индикатора'!AE34&lt;O$86,0,10-(O$87-'Данные индикатора'!AE34)/(O$87-O$86)*10)),1))</f>
        <v>3.6</v>
      </c>
      <c r="P32" s="247">
        <f>IF('Данные индикатора'!R34="нет данных","x",ROUND(IF('Данные индикатора'!R34&gt;P$87,10,IF('Данные индикатора'!R34&lt;P$86,0,10-(P$87-'Данные индикатора'!R34)/(P$87-P$86)*10)),1))</f>
        <v>0.5</v>
      </c>
      <c r="Q32" s="248">
        <f t="shared" si="18"/>
        <v>3.9</v>
      </c>
      <c r="R32" s="251">
        <f t="shared" si="19"/>
        <v>2.9</v>
      </c>
      <c r="S32" s="249">
        <f>IF(AND('Данные индикатора'!AF34="нет данных",'Данные индикатора'!AG34="нет данных",'Данные индикатора'!AH34="нет данных"),"x",SUM('Данные индикатора'!AF34:AH34))</f>
        <v>7.8355184908787942E-2</v>
      </c>
      <c r="T32" s="247">
        <f t="shared" si="20"/>
        <v>10</v>
      </c>
      <c r="U32" s="247">
        <f>IF('Данные индикатора'!M34="нет данных","x",'Данные индикатора'!M34)</f>
        <v>9</v>
      </c>
      <c r="V32" s="248">
        <f t="shared" si="21"/>
        <v>9.6</v>
      </c>
      <c r="W32" s="246">
        <f>IF('Данные индикатора'!AI34="нет данных","x",ROUND(IF('Данные индикатора'!AI34&gt;W$87,10,IF('Данные индикатора'!AI34&lt;W$86,0,10-(W$87-'Данные индикатора'!AI34)/(W$87-W$86)*10)),1))</f>
        <v>2.4</v>
      </c>
      <c r="X32" s="246">
        <f>IF('Данные индикатора'!AJ34="нет данных","x",ROUND(IF('Данные индикатора'!AJ34&gt;X$87,10,IF('Данные индикатора'!AJ34&lt;X$86,0,10-(X$87-'Данные индикатора'!AJ34)/(X$87-X$86)*10)),1))</f>
        <v>5.3</v>
      </c>
      <c r="Y32" s="252">
        <f>IF('Данные индикатора'!AQ34="нет данных","x",ROUND(IF('Данные индикатора'!AQ34&gt;Y$87,10,IF('Данные индикатора'!AQ34&lt;Y$86,0,10-(Y$87-'Данные индикатора'!AQ34)/(Y$87-Y$86)*10)),1))</f>
        <v>5.0999999999999996</v>
      </c>
      <c r="Z32" s="252">
        <f>IF('Данные индикатора'!AR34="нет данных","x",ROUND(IF('Данные индикатора'!AR34&gt;Z$87,10,IF('Данные индикатора'!AR34&lt;Z$86,0,10-(Z$87-'Данные индикатора'!AR34)/(Z$87-Z$86)*10)),1))</f>
        <v>10</v>
      </c>
      <c r="AA32" s="247">
        <f t="shared" si="11"/>
        <v>7.6</v>
      </c>
      <c r="AB32" s="248">
        <f t="shared" si="3"/>
        <v>5.0999999999999996</v>
      </c>
      <c r="AC32" s="246">
        <f>IF('Данные индикатора'!AL34="нет данных","x",ROUND(IF('Данные индикатора'!AL34&gt;AC$87,10,IF('Данные индикатора'!AL34&lt;AC$86,0,10-(AC$87-'Данные индикатора'!AL34)/(AC$87-AC$86)*10)),1))</f>
        <v>1.1000000000000001</v>
      </c>
      <c r="AD32" s="248">
        <f t="shared" si="22"/>
        <v>1.1000000000000001</v>
      </c>
      <c r="AE32" s="253">
        <f>IF(OR('Данные индикатора'!AM34="нет данных",'Данные индикатора'!BK34="нет данных"),"x",('Данные индикатора'!AM34/'Данные индикатора'!BK34))</f>
        <v>0</v>
      </c>
      <c r="AF32" s="248">
        <f t="shared" si="23"/>
        <v>0</v>
      </c>
      <c r="AG32" s="246">
        <f>IF('Данные индикатора'!AN34="нет данных","x",ROUND(IF('Данные индикатора'!AN34&lt;$AG$86,10,IF('Данные индикатора'!AN34&gt;$AG$87,0,($AG$87-'Данные индикатора'!AN34)/($AG$87-$AG$86)*10)),1))</f>
        <v>7</v>
      </c>
      <c r="AH32" s="246">
        <f>IF('Данные индикатора'!AO34="нет данных","x",ROUND(IF('Данные индикатора'!AO34&gt;$AH$87,10,IF('Данные индикатора'!AO34&lt;$AH$86,0,10-($AH$87-'Данные индикатора'!AO34)/($AH$87-$AH$86)*10)),1))</f>
        <v>1.1000000000000001</v>
      </c>
      <c r="AI32" s="252">
        <f>IF('Данные индикатора'!AP34="нет данных","x",ROUND(IF('Данные индикатора'!AP34&gt;$AI$87,10,IF('Данные индикатора'!AP34&lt;$AI$86,0,10-($AI$87-'Данные индикатора'!AP34)/($AI$87-$AI$86)*10)),1))</f>
        <v>7.3</v>
      </c>
      <c r="AJ32" s="246">
        <f t="shared" si="24"/>
        <v>7.3</v>
      </c>
      <c r="AK32" s="248">
        <f t="shared" si="25"/>
        <v>5.0999999999999996</v>
      </c>
      <c r="AL32" s="251">
        <f t="shared" si="5"/>
        <v>6.3</v>
      </c>
    </row>
    <row r="33" spans="1:38" s="3" customFormat="1" ht="15.75" x14ac:dyDescent="0.25">
      <c r="A33" s="159" t="s">
        <v>327</v>
      </c>
      <c r="B33" s="160" t="s">
        <v>269</v>
      </c>
      <c r="C33" s="181" t="s">
        <v>78</v>
      </c>
      <c r="D33" s="246">
        <f>ROUND(IF('Данные индикатора'!P35="нет данных",IF((0.1233*LN('Данные индикатора'!AU35)-0.4559)&gt;D$87,0,IF((0.1233*LN('Данные индикатора'!AU35)-0.4559)&lt;D$86,10,(D$87-(0.1233*LN('Данные индикатора'!AU35)-0.4559))/(D$87-D$86)*10)),IF('Данные индикатора'!P35&gt;D$87,0,IF('Данные индикатора'!P35&lt;D$86,10,(D$87-'Данные индикатора'!P35)/(D$87-D$86)*10))),1)</f>
        <v>1.8</v>
      </c>
      <c r="E33" s="246">
        <f>IF('Данные индикатора'!Q35="нет данных","x",ROUND((IF('Данные индикатора'!Q35=E$86,0,IF(LOG('Данные индикатора'!Q35*1000)&gt;E$87,10,10-(E$87-LOG('Данные индикатора'!Q35*1000))/(E$87-E$86)*10))),1))</f>
        <v>0</v>
      </c>
      <c r="F33" s="247">
        <f>IF('Данные индикатора'!AK35="нет данных","x",ROUND(IF('Данные индикатора'!AK35&gt;F$87,10,IF('Данные индикатора'!AK35&lt;F$86,0,10-(F$87-'Данные индикатора'!AK35)/(F$87-F$86)*10)),1))</f>
        <v>1.5</v>
      </c>
      <c r="G33" s="248">
        <f t="shared" si="6"/>
        <v>1.1000000000000001</v>
      </c>
      <c r="H33" s="249">
        <f>IF(OR('Данные индикатора'!S35="нет данных",'Данные индикатора'!T35="No data"),"x",IF(OR('Данные индикатора'!U35="нет данных",'Данные индикатора'!V35="нет данных"),1-(POWER((POWER(POWER((POWER((10/IF('Данные индикатора'!S35&lt;10,10,'Данные индикатора'!S35))*(1/'Данные индикатора'!T35),0.5))*('Данные индикатора'!W35)*('Данные индикатора'!Y35),(1/3)),-1)+POWER(POWER((1*('Данные индикатора'!X35)*('Данные индикатора'!Z35)),(1/3)),-1))/2,-1)/POWER((((POWER((10/IF('Данные индикатора'!S35&lt;10,10,'Данные индикатора'!S35))*(1/'Данные индикатора'!T35),0.5)+1)/2)*(('Данные индикатора'!W35+'Данные индикатора'!X35)/2)*(('Данные индикатора'!Y35+'Данные индикатора'!Z35)/2)),(1/3))),IF(OR('Данные индикатора'!S35="No data",'Данные индикатора'!T35="No data"),"x",1-(POWER((POWER(POWER((POWER((10/IF('Данные индикатора'!S35&lt;10,10,'Данные индикатора'!S35))*(1/'Данные индикатора'!T35),0.5))*(POWER(('Данные индикатора'!W35*'Данные индикатора'!U35),0.5))*('Данные индикатора'!Y35),(1/3)),-1)+POWER(POWER(1*(POWER(('Данные индикатора'!X35*'Данные индикатора'!V35),0.5))*('Данные индикатора'!Z35),(1/3)),-1))/2,-1)/POWER((((POWER((10/IF('Данные индикатора'!S35&lt;10,10,'Данные индикатора'!S35))*(1/'Данные индикатора'!T35),0.5)+1)/2)*((POWER(('Данные индикатора'!W35*'Данные индикатора'!U35),0.5)+POWER(('Данные индикатора'!X35*'Данные индикатора'!V35),0.5))/2)*(('Данные индикатора'!Y35+'Данные индикатора'!Z35)/2)),(1/3))))))</f>
        <v>0.37695624654801629</v>
      </c>
      <c r="I33" s="246">
        <f t="shared" si="15"/>
        <v>6.9</v>
      </c>
      <c r="J33" s="246">
        <f>IF('Данные индикатора'!AA35="нет данных","x",ROUND(IF('Данные индикатора'!AA35&gt;J$87,10,IF('Данные индикатора'!AA35&lt;J$86,0,10-(J$87-'Данные индикатора'!AA35)/(J$87-J$86)*10)),1))</f>
        <v>8.3000000000000007</v>
      </c>
      <c r="K33" s="248">
        <f t="shared" si="16"/>
        <v>7.6</v>
      </c>
      <c r="L33" s="250">
        <f>SUM(IF('Данные индикатора'!AB35=0,0,'Данные индикатора'!AB35/1000000),SUM('Данные индикатора'!AC35:AD35))</f>
        <v>842.72580600000003</v>
      </c>
      <c r="M33" s="250">
        <f>L33/(SUM('Данные индикатора'!BK$26:'Данные индикатора'!BK$36))*1000000</f>
        <v>226.01668347368985</v>
      </c>
      <c r="N33" s="246">
        <f t="shared" si="17"/>
        <v>7.5</v>
      </c>
      <c r="O33" s="246">
        <f>IF('Данные индикатора'!AE35="нет данных","x",ROUND(IF('Данные индикатора'!AE35&gt;O$87,10,IF('Данные индикатора'!AE35&lt;O$86,0,10-(O$87-'Данные индикатора'!AE35)/(O$87-O$86)*10)),1))</f>
        <v>3.6</v>
      </c>
      <c r="P33" s="247">
        <f>IF('Данные индикатора'!R35="нет данных","x",ROUND(IF('Данные индикатора'!R35&gt;P$87,10,IF('Данные индикатора'!R35&lt;P$86,0,10-(P$87-'Данные индикатора'!R35)/(P$87-P$86)*10)),1))</f>
        <v>0.1</v>
      </c>
      <c r="Q33" s="248">
        <f t="shared" si="18"/>
        <v>3.7</v>
      </c>
      <c r="R33" s="251">
        <f t="shared" si="19"/>
        <v>3.4</v>
      </c>
      <c r="S33" s="249">
        <f>IF(AND('Данные индикатора'!AF35="нет данных",'Данные индикатора'!AG35="нет данных",'Данные индикатора'!AH35="нет данных"),"x",SUM('Данные индикатора'!AF35:AH35))</f>
        <v>7.8355184908787942E-2</v>
      </c>
      <c r="T33" s="247">
        <f t="shared" si="20"/>
        <v>10</v>
      </c>
      <c r="U33" s="247">
        <f>IF('Данные индикатора'!M35="нет данных","x",'Данные индикатора'!M35)</f>
        <v>9</v>
      </c>
      <c r="V33" s="248">
        <f t="shared" si="21"/>
        <v>9.6</v>
      </c>
      <c r="W33" s="246">
        <f>IF('Данные индикатора'!AI35="нет данных","x",ROUND(IF('Данные индикатора'!AI35&gt;W$87,10,IF('Данные индикатора'!AI35&lt;W$86,0,10-(W$87-'Данные индикатора'!AI35)/(W$87-W$86)*10)),1))</f>
        <v>4.4000000000000004</v>
      </c>
      <c r="X33" s="246">
        <f>IF('Данные индикатора'!AJ35="нет данных","x",ROUND(IF('Данные индикатора'!AJ35&gt;X$87,10,IF('Данные индикатора'!AJ35&lt;X$86,0,10-(X$87-'Данные индикатора'!AJ35)/(X$87-X$86)*10)),1))</f>
        <v>5.3</v>
      </c>
      <c r="Y33" s="252">
        <f>IF('Данные индикатора'!AQ35="нет данных","x",ROUND(IF('Данные индикатора'!AQ35&gt;Y$87,10,IF('Данные индикатора'!AQ35&lt;Y$86,0,10-(Y$87-'Данные индикатора'!AQ35)/(Y$87-Y$86)*10)),1))</f>
        <v>9.1</v>
      </c>
      <c r="Z33" s="252">
        <f>IF('Данные индикатора'!AR35="нет данных","x",ROUND(IF('Данные индикатора'!AR35&gt;Z$87,10,IF('Данные индикатора'!AR35&lt;Z$86,0,10-(Z$87-'Данные индикатора'!AR35)/(Z$87-Z$86)*10)),1))</f>
        <v>10</v>
      </c>
      <c r="AA33" s="247">
        <f t="shared" si="11"/>
        <v>9.6</v>
      </c>
      <c r="AB33" s="248">
        <f t="shared" si="3"/>
        <v>6.4</v>
      </c>
      <c r="AC33" s="246">
        <f>IF('Данные индикатора'!AL35="нет данных","x",ROUND(IF('Данные индикатора'!AL35&gt;AC$87,10,IF('Данные индикатора'!AL35&lt;AC$86,0,10-(AC$87-'Данные индикатора'!AL35)/(AC$87-AC$86)*10)),1))</f>
        <v>0.4</v>
      </c>
      <c r="AD33" s="248">
        <f t="shared" si="22"/>
        <v>0.4</v>
      </c>
      <c r="AE33" s="253">
        <f>IF(OR('Данные индикатора'!AM35="нет данных",'Данные индикатора'!BK35="нет данных"),"x",('Данные индикатора'!AM35/'Данные индикатора'!BK35))</f>
        <v>0</v>
      </c>
      <c r="AF33" s="248">
        <f t="shared" si="23"/>
        <v>0</v>
      </c>
      <c r="AG33" s="246">
        <f>IF('Данные индикатора'!AN35="нет данных","x",ROUND(IF('Данные индикатора'!AN35&lt;$AG$86,10,IF('Данные индикатора'!AN35&gt;$AG$87,0,($AG$87-'Данные индикатора'!AN35)/($AG$87-$AG$86)*10)),1))</f>
        <v>7</v>
      </c>
      <c r="AH33" s="246">
        <f>IF('Данные индикатора'!AO35="нет данных","x",ROUND(IF('Данные индикатора'!AO35&gt;$AH$87,10,IF('Данные индикатора'!AO35&lt;$AH$86,0,10-($AH$87-'Данные индикатора'!AO35)/($AH$87-$AH$86)*10)),1))</f>
        <v>1.1000000000000001</v>
      </c>
      <c r="AI33" s="252">
        <f>IF('Данные индикатора'!AP35="нет данных","x",ROUND(IF('Данные индикатора'!AP35&gt;$AI$87,10,IF('Данные индикатора'!AP35&lt;$AI$86,0,10-($AI$87-'Данные индикатора'!AP35)/($AI$87-$AI$86)*10)),1))</f>
        <v>7.3</v>
      </c>
      <c r="AJ33" s="246">
        <f t="shared" si="24"/>
        <v>7.3</v>
      </c>
      <c r="AK33" s="248">
        <f t="shared" si="25"/>
        <v>5.0999999999999996</v>
      </c>
      <c r="AL33" s="251">
        <f t="shared" si="5"/>
        <v>6.5</v>
      </c>
    </row>
    <row r="34" spans="1:38" s="3" customFormat="1" ht="15.75" x14ac:dyDescent="0.25">
      <c r="A34" s="167" t="s">
        <v>327</v>
      </c>
      <c r="B34" s="160" t="s">
        <v>270</v>
      </c>
      <c r="C34" s="181" t="s">
        <v>79</v>
      </c>
      <c r="D34" s="246">
        <f>ROUND(IF('Данные индикатора'!P36="нет данных",IF((0.1233*LN('Данные индикатора'!AU36)-0.4559)&gt;D$87,0,IF((0.1233*LN('Данные индикатора'!AU36)-0.4559)&lt;D$86,10,(D$87-(0.1233*LN('Данные индикатора'!AU36)-0.4559))/(D$87-D$86)*10)),IF('Данные индикатора'!P36&gt;D$87,0,IF('Данные индикатора'!P36&lt;D$86,10,(D$87-'Данные индикатора'!P36)/(D$87-D$86)*10))),1)</f>
        <v>1.8</v>
      </c>
      <c r="E34" s="246">
        <f>IF('Данные индикатора'!Q36="нет данных","x",ROUND((IF('Данные индикатора'!Q36=E$86,0,IF(LOG('Данные индикатора'!Q36*1000)&gt;E$87,10,10-(E$87-LOG('Данные индикатора'!Q36*1000))/(E$87-E$86)*10))),1))</f>
        <v>0</v>
      </c>
      <c r="F34" s="247">
        <f>IF('Данные индикатора'!AK36="нет данных","x",ROUND(IF('Данные индикатора'!AK36&gt;F$87,10,IF('Данные индикатора'!AK36&lt;F$86,0,10-(F$87-'Данные индикатора'!AK36)/(F$87-F$86)*10)),1))</f>
        <v>1.5</v>
      </c>
      <c r="G34" s="248">
        <f t="shared" si="6"/>
        <v>1.1000000000000001</v>
      </c>
      <c r="H34" s="249">
        <f>IF(OR('Данные индикатора'!S36="нет данных",'Данные индикатора'!T36="No data"),"x",IF(OR('Данные индикатора'!U36="нет данных",'Данные индикатора'!V36="нет данных"),1-(POWER((POWER(POWER((POWER((10/IF('Данные индикатора'!S36&lt;10,10,'Данные индикатора'!S36))*(1/'Данные индикатора'!T36),0.5))*('Данные индикатора'!W36)*('Данные индикатора'!Y36),(1/3)),-1)+POWER(POWER((1*('Данные индикатора'!X36)*('Данные индикатора'!Z36)),(1/3)),-1))/2,-1)/POWER((((POWER((10/IF('Данные индикатора'!S36&lt;10,10,'Данные индикатора'!S36))*(1/'Данные индикатора'!T36),0.5)+1)/2)*(('Данные индикатора'!W36+'Данные индикатора'!X36)/2)*(('Данные индикатора'!Y36+'Данные индикатора'!Z36)/2)),(1/3))),IF(OR('Данные индикатора'!S36="No data",'Данные индикатора'!T36="No data"),"x",1-(POWER((POWER(POWER((POWER((10/IF('Данные индикатора'!S36&lt;10,10,'Данные индикатора'!S36))*(1/'Данные индикатора'!T36),0.5))*(POWER(('Данные индикатора'!W36*'Данные индикатора'!U36),0.5))*('Данные индикатора'!Y36),(1/3)),-1)+POWER(POWER(1*(POWER(('Данные индикатора'!X36*'Данные индикатора'!V36),0.5))*('Данные индикатора'!Z36),(1/3)),-1))/2,-1)/POWER((((POWER((10/IF('Данные индикатора'!S36&lt;10,10,'Данные индикатора'!S36))*(1/'Данные индикатора'!T36),0.5)+1)/2)*((POWER(('Данные индикатора'!W36*'Данные индикатора'!U36),0.5)+POWER(('Данные индикатора'!X36*'Данные индикатора'!V36),0.5))/2)*(('Данные индикатора'!Y36+'Данные индикатора'!Z36)/2)),(1/3))))))</f>
        <v>0.33868846124275498</v>
      </c>
      <c r="I34" s="246">
        <f t="shared" si="15"/>
        <v>6.2</v>
      </c>
      <c r="J34" s="246">
        <f>IF('Данные индикатора'!AA36="нет данных","x",ROUND(IF('Данные индикатора'!AA36&gt;J$87,10,IF('Данные индикатора'!AA36&lt;J$86,0,10-(J$87-'Данные индикатора'!AA36)/(J$87-J$86)*10)),1))</f>
        <v>7.7</v>
      </c>
      <c r="K34" s="248">
        <f t="shared" si="16"/>
        <v>7</v>
      </c>
      <c r="L34" s="250">
        <f>SUM(IF('Данные индикатора'!AB36=0,0,'Данные индикатора'!AB36/1000000),SUM('Данные индикатора'!AC36:AD36))</f>
        <v>842.72580600000003</v>
      </c>
      <c r="M34" s="263">
        <f>L34/(SUM('Данные индикатора'!BK$26:'Данные индикатора'!BK$36))*1000000</f>
        <v>226.01668347368985</v>
      </c>
      <c r="N34" s="257">
        <f t="shared" si="17"/>
        <v>7.5</v>
      </c>
      <c r="O34" s="246">
        <f>IF('Данные индикатора'!AE36="нет данных","x",ROUND(IF('Данные индикатора'!AE36&gt;O$87,10,IF('Данные индикатора'!AE36&lt;O$86,0,10-(O$87-'Данные индикатора'!AE36)/(O$87-O$86)*10)),1))</f>
        <v>3.6</v>
      </c>
      <c r="P34" s="247">
        <f>IF('Данные индикатора'!R36="нет данных","x",ROUND(IF('Данные индикатора'!R36&gt;P$87,10,IF('Данные индикатора'!R36&lt;P$86,0,10-(P$87-'Данные индикатора'!R36)/(P$87-P$86)*10)),1))</f>
        <v>0</v>
      </c>
      <c r="Q34" s="254">
        <f t="shared" si="18"/>
        <v>3.7</v>
      </c>
      <c r="R34" s="255">
        <f t="shared" si="19"/>
        <v>3.2</v>
      </c>
      <c r="S34" s="249">
        <f>IF(AND('Данные индикатора'!AF36="нет данных",'Данные индикатора'!AG36="нет данных",'Данные индикатора'!AH36="нет данных"),"x",SUM('Данные индикатора'!AF36:AH36))</f>
        <v>7.8355184908787942E-2</v>
      </c>
      <c r="T34" s="256">
        <f t="shared" si="20"/>
        <v>10</v>
      </c>
      <c r="U34" s="247">
        <f>IF('Данные индикатора'!M36="нет данных","x",'Данные индикатора'!M36)</f>
        <v>5</v>
      </c>
      <c r="V34" s="254">
        <f t="shared" si="21"/>
        <v>8.5</v>
      </c>
      <c r="W34" s="246">
        <f>IF('Данные индикатора'!AI36="нет данных","x",ROUND(IF('Данные индикатора'!AI36&gt;W$87,10,IF('Данные индикатора'!AI36&lt;W$86,0,10-(W$87-'Данные индикатора'!AI36)/(W$87-W$86)*10)),1))</f>
        <v>6.9</v>
      </c>
      <c r="X34" s="246">
        <f>IF('Данные индикатора'!AJ36="нет данных","x",ROUND(IF('Данные индикатора'!AJ36&gt;X$87,10,IF('Данные индикатора'!AJ36&lt;X$86,0,10-(X$87-'Данные индикатора'!AJ36)/(X$87-X$86)*10)),1))</f>
        <v>5.3</v>
      </c>
      <c r="Y34" s="252">
        <f>IF('Данные индикатора'!AQ36="нет данных","x",ROUND(IF('Данные индикатора'!AQ36&gt;Y$87,10,IF('Данные индикатора'!AQ36&lt;Y$86,0,10-(Y$87-'Данные индикатора'!AQ36)/(Y$87-Y$86)*10)),1))</f>
        <v>10</v>
      </c>
      <c r="Z34" s="252">
        <f>IF('Данные индикатора'!AR36="нет данных","x",ROUND(IF('Данные индикатора'!AR36&gt;Z$87,10,IF('Данные индикатора'!AR36&lt;Z$86,0,10-(Z$87-'Данные индикатора'!AR36)/(Z$87-Z$86)*10)),1))</f>
        <v>10</v>
      </c>
      <c r="AA34" s="256">
        <f t="shared" si="11"/>
        <v>10</v>
      </c>
      <c r="AB34" s="254">
        <f t="shared" si="3"/>
        <v>7.4</v>
      </c>
      <c r="AC34" s="246">
        <f>IF('Данные индикатора'!AL36="нет данных","x",ROUND(IF('Данные индикатора'!AL36&gt;AC$87,10,IF('Данные индикатора'!AL36&lt;AC$86,0,10-(AC$87-'Данные индикатора'!AL36)/(AC$87-AC$86)*10)),1))</f>
        <v>0.6</v>
      </c>
      <c r="AD34" s="254">
        <f t="shared" si="22"/>
        <v>0.6</v>
      </c>
      <c r="AE34" s="253">
        <f>IF(OR('Данные индикатора'!AM36="нет данных",'Данные индикатора'!BK36="нет данных"),"x",('Данные индикатора'!AM36/'Данные индикатора'!BK36))</f>
        <v>0</v>
      </c>
      <c r="AF34" s="254">
        <f t="shared" si="23"/>
        <v>0</v>
      </c>
      <c r="AG34" s="246">
        <f>IF('Данные индикатора'!AN36="нет данных","x",ROUND(IF('Данные индикатора'!AN36&lt;$AG$86,10,IF('Данные индикатора'!AN36&gt;$AG$87,0,($AG$87-'Данные индикатора'!AN36)/($AG$87-$AG$86)*10)),1))</f>
        <v>7</v>
      </c>
      <c r="AH34" s="246">
        <f>IF('Данные индикатора'!AO36="нет данных","x",ROUND(IF('Данные индикатора'!AO36&gt;$AH$87,10,IF('Данные индикатора'!AO36&lt;$AH$86,0,10-($AH$87-'Данные индикатора'!AO36)/($AH$87-$AH$86)*10)),1))</f>
        <v>1.1000000000000001</v>
      </c>
      <c r="AI34" s="252">
        <f>IF('Данные индикатора'!AP36="нет данных","x",ROUND(IF('Данные индикатора'!AP36&gt;$AI$87,10,IF('Данные индикатора'!AP36&lt;$AI$86,0,10-($AI$87-'Данные индикатора'!AP36)/($AI$87-$AI$86)*10)),1))</f>
        <v>7.3</v>
      </c>
      <c r="AJ34" s="257">
        <f t="shared" si="24"/>
        <v>7.3</v>
      </c>
      <c r="AK34" s="254">
        <f t="shared" si="25"/>
        <v>5.0999999999999996</v>
      </c>
      <c r="AL34" s="255">
        <f t="shared" si="5"/>
        <v>6.1</v>
      </c>
    </row>
    <row r="35" spans="1:38" s="3" customFormat="1" ht="15.75" x14ac:dyDescent="0.25">
      <c r="A35" s="168" t="s">
        <v>326</v>
      </c>
      <c r="B35" s="169" t="s">
        <v>271</v>
      </c>
      <c r="C35" s="186" t="s">
        <v>80</v>
      </c>
      <c r="D35" s="246">
        <f>ROUND(IF('Данные индикатора'!P37="нет данных",IF((0.1233*LN('Данные индикатора'!AU37)-0.4559)&gt;D$87,0,IF((0.1233*LN('Данные индикатора'!AU37)-0.4559)&lt;D$86,10,(D$87-(0.1233*LN('Данные индикатора'!AU37)-0.4559))/(D$87-D$86)*10)),IF('Данные индикатора'!P37&gt;D$87,0,IF('Данные индикатора'!P37&lt;D$86,10,(D$87-'Данные индикатора'!P37)/(D$87-D$86)*10))),1)</f>
        <v>4.9000000000000004</v>
      </c>
      <c r="E35" s="246">
        <f>IF('Данные индикатора'!Q37="нет данных","x",ROUND((IF('Данные индикатора'!Q37=E$86,0,IF(LOG('Данные индикатора'!Q37*1000)&gt;E$87,10,10-(E$87-LOG('Данные индикатора'!Q37*1000))/(E$87-E$86)*10))),1))</f>
        <v>1.1000000000000001</v>
      </c>
      <c r="F35" s="247">
        <f>IF('Данные индикатора'!AK37="нет данных","x",ROUND(IF('Данные индикатора'!AK37&gt;F$87,10,IF('Данные индикатора'!AK37&lt;F$86,0,10-(F$87-'Данные индикатора'!AK37)/(F$87-F$86)*10)),1))</f>
        <v>3.5</v>
      </c>
      <c r="G35" s="261">
        <f t="shared" si="6"/>
        <v>3.3</v>
      </c>
      <c r="H35" s="249">
        <f>IF(OR('Данные индикатора'!S37="нет данных",'Данные индикатора'!T37="No data"),"x",IF(OR('Данные индикатора'!U37="нет данных",'Данные индикатора'!V37="нет данных"),1-(POWER((POWER(POWER((POWER((10/IF('Данные индикатора'!S37&lt;10,10,'Данные индикатора'!S37))*(1/'Данные индикатора'!T37),0.5))*('Данные индикатора'!W37)*('Данные индикатора'!Y37),(1/3)),-1)+POWER(POWER((1*('Данные индикатора'!X37)*('Данные индикатора'!Z37)),(1/3)),-1))/2,-1)/POWER((((POWER((10/IF('Данные индикатора'!S37&lt;10,10,'Данные индикатора'!S37))*(1/'Данные индикатора'!T37),0.5)+1)/2)*(('Данные индикатора'!W37+'Данные индикатора'!X37)/2)*(('Данные индикатора'!Y37+'Данные индикатора'!Z37)/2)),(1/3))),IF(OR('Данные индикатора'!S37="No data",'Данные индикатора'!T37="No data"),"x",1-(POWER((POWER(POWER((POWER((10/IF('Данные индикатора'!S37&lt;10,10,'Данные индикатора'!S37))*(1/'Данные индикатора'!T37),0.5))*(POWER(('Данные индикатора'!W37*'Данные индикатора'!U37),0.5))*('Данные индикатора'!Y37),(1/3)),-1)+POWER(POWER(1*(POWER(('Данные индикатора'!X37*'Данные индикатора'!V37),0.5))*('Данные индикатора'!Z37),(1/3)),-1))/2,-1)/POWER((((POWER((10/IF('Данные индикатора'!S37&lt;10,10,'Данные индикатора'!S37))*(1/'Данные индикатора'!T37),0.5)+1)/2)*((POWER(('Данные индикатора'!W37*'Данные индикатора'!U37),0.5)+POWER(('Данные индикатора'!X37*'Данные индикатора'!V37),0.5))/2)*(('Данные индикатора'!Y37+'Данные индикатора'!Z37)/2)),(1/3))))))</f>
        <v>0.31582127577785413</v>
      </c>
      <c r="I35" s="259">
        <f t="shared" si="15"/>
        <v>5.7</v>
      </c>
      <c r="J35" s="246">
        <f>IF('Данные индикатора'!AA37="нет данных","x",ROUND(IF('Данные индикатора'!AA37&gt;J$87,10,IF('Данные индикатора'!AA37&lt;J$86,0,10-(J$87-'Данные индикатора'!AA37)/(J$87-J$86)*10)),1))</f>
        <v>4.9000000000000004</v>
      </c>
      <c r="K35" s="261">
        <f t="shared" si="16"/>
        <v>5.3</v>
      </c>
      <c r="L35" s="262">
        <f>SUM(IF('Данные индикатора'!AB37=0,0,'Данные индикатора'!AB37/1000000),SUM('Данные индикатора'!AC37:AD37))</f>
        <v>1114.725788</v>
      </c>
      <c r="M35" s="250">
        <f>L35/(SUM('Данные индикатора'!BK$37:'Данные индикатора'!BK$45))*1000000</f>
        <v>167.96133498071362</v>
      </c>
      <c r="N35" s="246">
        <f t="shared" si="17"/>
        <v>5.6</v>
      </c>
      <c r="O35" s="246">
        <f>IF('Данные индикатора'!AE37="нет данных","x",ROUND(IF('Данные индикатора'!AE37&gt;O$87,10,IF('Данные индикатора'!AE37&lt;O$86,0,10-(O$87-'Данные индикатора'!AE37)/(O$87-O$86)*10)),1))</f>
        <v>7.2</v>
      </c>
      <c r="P35" s="247">
        <f>IF('Данные индикатора'!R37="нет данных","x",ROUND(IF('Данные индикатора'!R37&gt;P$87,10,IF('Данные индикатора'!R37&lt;P$86,0,10-(P$87-'Данные индикатора'!R37)/(P$87-P$86)*10)),1))</f>
        <v>7.3</v>
      </c>
      <c r="Q35" s="248">
        <f t="shared" si="18"/>
        <v>6.7</v>
      </c>
      <c r="R35" s="251">
        <f t="shared" si="19"/>
        <v>4.7</v>
      </c>
      <c r="S35" s="249">
        <f>IF(AND('Данные индикатора'!AF37="нет данных",'Данные индикатора'!AG37="нет данных",'Данные индикатора'!AH37="нет данных"),"x",SUM('Данные индикатора'!AF37:AH37))</f>
        <v>5.3536738125546989E-5</v>
      </c>
      <c r="T35" s="247">
        <f t="shared" si="20"/>
        <v>0</v>
      </c>
      <c r="U35" s="247">
        <f>IF('Данные индикатора'!M37="нет данных","x",'Данные индикатора'!M37)</f>
        <v>1</v>
      </c>
      <c r="V35" s="248">
        <f t="shared" si="21"/>
        <v>0.5</v>
      </c>
      <c r="W35" s="246">
        <f>IF('Данные индикатора'!AI37="нет данных","x",ROUND(IF('Данные индикатора'!AI37&gt;W$87,10,IF('Данные индикатора'!AI37&lt;W$86,0,10-(W$87-'Данные индикатора'!AI37)/(W$87-W$86)*10)),1))</f>
        <v>1</v>
      </c>
      <c r="X35" s="246">
        <f>IF('Данные индикатора'!AJ37="нет данных","x",ROUND(IF('Данные индикатора'!AJ37&gt;X$87,10,IF('Данные индикатора'!AJ37&lt;X$86,0,10-(X$87-'Данные индикатора'!AJ37)/(X$87-X$86)*10)),1))</f>
        <v>4.5</v>
      </c>
      <c r="Y35" s="252">
        <f>IF('Данные индикатора'!AQ37="нет данных","x",ROUND(IF('Данные индикатора'!AQ37&gt;Y$87,10,IF('Данные индикатора'!AQ37&lt;Y$86,0,10-(Y$87-'Данные индикатора'!AQ37)/(Y$87-Y$86)*10)),1))</f>
        <v>2.6</v>
      </c>
      <c r="Z35" s="252">
        <f>IF('Данные индикатора'!AR37="нет данных","x",ROUND(IF('Данные индикатора'!AR37&gt;Z$87,10,IF('Данные индикатора'!AR37&lt;Z$86,0,10-(Z$87-'Данные индикатора'!AR37)/(Z$87-Z$86)*10)),1))</f>
        <v>2.7</v>
      </c>
      <c r="AA35" s="247">
        <f t="shared" si="11"/>
        <v>2.7</v>
      </c>
      <c r="AB35" s="248">
        <f t="shared" ref="AB35:AB66" si="26">IF(AND(W35="x",X35="x",AA35="x"),"x",ROUND(AVERAGE(W35,X35,AA35),1))</f>
        <v>2.7</v>
      </c>
      <c r="AC35" s="246">
        <f>IF('Данные индикатора'!AL37="нет данных","x",ROUND(IF('Данные индикатора'!AL37&gt;AC$87,10,IF('Данные индикатора'!AL37&lt;AC$86,0,10-(AC$87-'Данные индикатора'!AL37)/(AC$87-AC$86)*10)),1))</f>
        <v>3.6</v>
      </c>
      <c r="AD35" s="248">
        <f t="shared" si="22"/>
        <v>3.6</v>
      </c>
      <c r="AE35" s="253" t="str">
        <f>IF(OR('Данные индикатора'!AM37="нет данных",'Данные индикатора'!BK37="нет данных"),"x",('Данные индикатора'!AM37/'Данные индикатора'!BK37))</f>
        <v>x</v>
      </c>
      <c r="AF35" s="248" t="str">
        <f t="shared" si="23"/>
        <v>x</v>
      </c>
      <c r="AG35" s="246">
        <f>IF('Данные индикатора'!AN37="нет данных","x",ROUND(IF('Данные индикатора'!AN37&lt;$AG$86,10,IF('Данные индикатора'!AN37&gt;$AG$87,0,($AG$87-'Данные индикатора'!AN37)/($AG$87-$AG$86)*10)),1))</f>
        <v>5.3</v>
      </c>
      <c r="AH35" s="246">
        <f>IF('Данные индикатора'!AO37="нет данных","x",ROUND(IF('Данные индикатора'!AO37&gt;$AH$87,10,IF('Данные индикатора'!AO37&lt;$AH$86,0,10-($AH$87-'Данные индикатора'!AO37)/($AH$87-$AH$86)*10)),1))</f>
        <v>0.5</v>
      </c>
      <c r="AI35" s="252">
        <f>IF('Данные индикатора'!AP37="нет данных","x",ROUND(IF('Данные индикатора'!AP37&gt;$AI$87,10,IF('Данные индикатора'!AP37&lt;$AI$86,0,10-($AI$87-'Данные индикатора'!AP37)/($AI$87-$AI$86)*10)),1))</f>
        <v>5.8</v>
      </c>
      <c r="AJ35" s="246">
        <f t="shared" si="24"/>
        <v>5.8</v>
      </c>
      <c r="AK35" s="248">
        <f t="shared" si="25"/>
        <v>3.9</v>
      </c>
      <c r="AL35" s="251">
        <f t="shared" ref="AL35:AL66" si="27">IF(AND(AD35="x",AF35="x"),ROUND((10-GEOMEAN(((10-AB35)/10*9+1),((10-V35)/10*9+1),((10-AK35)/10*9+1)))/9*10,1),IF(AND(AB35="x",AF35="x"),ROUND((10-GEOMEAN(((10-V35)/10*9+1),((10-AD35)/10*9+1),((10-AK35)/10*9+1)))/9*10,1),IF(AND(AD35="x",AF35="x"),ROUND((10-GEOMEAN(((10-V35)/10*9+1),((10-AB35)/10*9+1),((10-AK35)/10*9+1)))/9*10,1),IF(AF35="x",ROUND((10-GEOMEAN(((10-V35)/10*9+1),((10-AB35)/10*9+1),((10-AD35)/10*9+1),((10-AK35)/10*9+1)))/9*10,1),IF(AF35&lt;ROUND((10-GEOMEAN(((10-V35)/10*9+1),((10-AB35)/10*9+1),((10-AD35)/10*9+1),((10-AK35)/10*9+1)))/9*10,1),ROUND((10-GEOMEAN(((10-V35)/10*9+1),((10-AB35)/10*9+1),((10-AD35)/10*9+1),((10-AK35)/10*9+1)))/9*10,1),ROUND((10-GEOMEAN(((10-V35)/10*9+1),((10-AB35)/10*9+1),((10-AD35)/10*9+1),((10-AF35)/10*9+1),((10-AK35)/10*9+1)))/9*10,1))))))</f>
        <v>2.8</v>
      </c>
    </row>
    <row r="36" spans="1:38" s="3" customFormat="1" ht="15.75" x14ac:dyDescent="0.25">
      <c r="A36" s="159" t="s">
        <v>326</v>
      </c>
      <c r="B36" s="175" t="s">
        <v>272</v>
      </c>
      <c r="C36" s="176" t="s">
        <v>81</v>
      </c>
      <c r="D36" s="246">
        <f>ROUND(IF('Данные индикатора'!P38="нет данных",IF((0.1233*LN('Данные индикатора'!AU38)-0.4559)&gt;D$87,0,IF((0.1233*LN('Данные индикатора'!AU38)-0.4559)&lt;D$86,10,(D$87-(0.1233*LN('Данные индикатора'!AU38)-0.4559))/(D$87-D$86)*10)),IF('Данные индикатора'!P38&gt;D$87,0,IF('Данные индикатора'!P38&lt;D$86,10,(D$87-'Данные индикатора'!P38)/(D$87-D$86)*10))),1)</f>
        <v>1.5</v>
      </c>
      <c r="E36" s="246">
        <f>IF('Данные индикатора'!Q38="нет данных","x",ROUND((IF('Данные индикатора'!Q38=E$86,0,IF(LOG('Данные индикатора'!Q38*1000)&gt;E$87,10,10-(E$87-LOG('Данные индикатора'!Q38*1000))/(E$87-E$86)*10))),1))</f>
        <v>0</v>
      </c>
      <c r="F36" s="247">
        <f>IF('Данные индикатора'!AK38="нет данных","x",ROUND(IF('Данные индикатора'!AK38&gt;F$87,10,IF('Данные индикатора'!AK38&lt;F$86,0,10-(F$87-'Данные индикатора'!AK38)/(F$87-F$86)*10)),1))</f>
        <v>4.3</v>
      </c>
      <c r="G36" s="248">
        <f t="shared" si="6"/>
        <v>2.1</v>
      </c>
      <c r="H36" s="249">
        <f>IF(OR('Данные индикатора'!S38="нет данных",'Данные индикатора'!T38="No data"),"x",IF(OR('Данные индикатора'!U38="нет данных",'Данные индикатора'!V38="нет данных"),1-(POWER((POWER(POWER((POWER((10/IF('Данные индикатора'!S38&lt;10,10,'Данные индикатора'!S38))*(1/'Данные индикатора'!T38),0.5))*('Данные индикатора'!W38)*('Данные индикатора'!Y38),(1/3)),-1)+POWER(POWER((1*('Данные индикатора'!X38)*('Данные индикатора'!Z38)),(1/3)),-1))/2,-1)/POWER((((POWER((10/IF('Данные индикатора'!S38&lt;10,10,'Данные индикатора'!S38))*(1/'Данные индикатора'!T38),0.5)+1)/2)*(('Данные индикатора'!W38+'Данные индикатора'!X38)/2)*(('Данные индикатора'!Y38+'Данные индикатора'!Z38)/2)),(1/3))),IF(OR('Данные индикатора'!S38="No data",'Данные индикатора'!T38="No data"),"x",1-(POWER((POWER(POWER((POWER((10/IF('Данные индикатора'!S38&lt;10,10,'Данные индикатора'!S38))*(1/'Данные индикатора'!T38),0.5))*(POWER(('Данные индикатора'!W38*'Данные индикатора'!U38),0.5))*('Данные индикатора'!Y38),(1/3)),-1)+POWER(POWER(1*(POWER(('Данные индикатора'!X38*'Данные индикатора'!V38),0.5))*('Данные индикатора'!Z38),(1/3)),-1))/2,-1)/POWER((((POWER((10/IF('Данные индикатора'!S38&lt;10,10,'Данные индикатора'!S38))*(1/'Данные индикатора'!T38),0.5)+1)/2)*((POWER(('Данные индикатора'!W38*'Данные индикатора'!U38),0.5)+POWER(('Данные индикатора'!X38*'Данные индикатора'!V38),0.5))/2)*(('Данные индикатора'!Y38+'Данные индикатора'!Z38)/2)),(1/3))))))</f>
        <v>0.19800123007201309</v>
      </c>
      <c r="I36" s="246">
        <f t="shared" si="15"/>
        <v>3.6</v>
      </c>
      <c r="J36" s="246">
        <f>IF('Данные индикатора'!AA38="нет данных","x",ROUND(IF('Данные индикатора'!AA38&gt;J$87,10,IF('Данные индикатора'!AA38&lt;J$86,0,10-(J$87-'Данные индикатора'!AA38)/(J$87-J$86)*10)),1))</f>
        <v>4.9000000000000004</v>
      </c>
      <c r="K36" s="248">
        <f t="shared" si="16"/>
        <v>4.3</v>
      </c>
      <c r="L36" s="250">
        <f>SUM(IF('Данные индикатора'!AB38=0,0,'Данные индикатора'!AB38/1000000),SUM('Данные индикатора'!AC38:AD38))</f>
        <v>1114.725788</v>
      </c>
      <c r="M36" s="250">
        <f>L36/(SUM('Данные индикатора'!BK$37:'Данные индикатора'!BK$45))*1000000</f>
        <v>167.96133498071362</v>
      </c>
      <c r="N36" s="246">
        <f t="shared" si="17"/>
        <v>5.6</v>
      </c>
      <c r="O36" s="246">
        <f>IF('Данные индикатора'!AE38="нет данных","x",ROUND(IF('Данные индикатора'!AE38&gt;O$87,10,IF('Данные индикатора'!AE38&lt;O$86,0,10-(O$87-'Данные индикатора'!AE38)/(O$87-O$86)*10)),1))</f>
        <v>7.2</v>
      </c>
      <c r="P36" s="247">
        <f>IF('Данные индикатора'!R38="нет данных","x",ROUND(IF('Данные индикатора'!R38&gt;P$87,10,IF('Данные индикатора'!R38&lt;P$86,0,10-(P$87-'Данные индикатора'!R38)/(P$87-P$86)*10)),1))</f>
        <v>7.3</v>
      </c>
      <c r="Q36" s="248">
        <f t="shared" si="18"/>
        <v>6.7</v>
      </c>
      <c r="R36" s="251">
        <f t="shared" si="19"/>
        <v>3.8</v>
      </c>
      <c r="S36" s="249">
        <f>IF(AND('Данные индикатора'!AF38="нет данных",'Данные индикатора'!AG38="нет данных",'Данные индикатора'!AH38="нет данных"),"x",SUM('Данные индикатора'!AF38:AH38))</f>
        <v>5.3536738125546989E-5</v>
      </c>
      <c r="T36" s="247">
        <f t="shared" si="20"/>
        <v>0</v>
      </c>
      <c r="U36" s="247">
        <f>IF('Данные индикатора'!M38="нет данных","x",'Данные индикатора'!M38)</f>
        <v>1</v>
      </c>
      <c r="V36" s="248">
        <f t="shared" si="21"/>
        <v>0.5</v>
      </c>
      <c r="W36" s="246">
        <f>IF('Данные индикатора'!AI38="нет данных","x",ROUND(IF('Данные индикатора'!AI38&gt;W$87,10,IF('Данные индикатора'!AI38&lt;W$86,0,10-(W$87-'Данные индикатора'!AI38)/(W$87-W$86)*10)),1))</f>
        <v>10</v>
      </c>
      <c r="X36" s="246">
        <f>IF('Данные индикатора'!AJ38="нет данных","x",ROUND(IF('Данные индикатора'!AJ38&gt;X$87,10,IF('Данные индикатора'!AJ38&lt;X$86,0,10-(X$87-'Данные индикатора'!AJ38)/(X$87-X$86)*10)),1))</f>
        <v>7.7</v>
      </c>
      <c r="Y36" s="252">
        <f>IF('Данные индикатора'!AQ38="нет данных","x",ROUND(IF('Данные индикатора'!AQ38&gt;Y$87,10,IF('Данные индикатора'!AQ38&lt;Y$86,0,10-(Y$87-'Данные индикатора'!AQ38)/(Y$87-Y$86)*10)),1))</f>
        <v>5</v>
      </c>
      <c r="Z36" s="252">
        <f>IF('Данные индикатора'!AR38="нет данных","x",ROUND(IF('Данные индикатора'!AR38&gt;Z$87,10,IF('Данные индикатора'!AR38&lt;Z$86,0,10-(Z$87-'Данные индикатора'!AR38)/(Z$87-Z$86)*10)),1))</f>
        <v>10</v>
      </c>
      <c r="AA36" s="247">
        <f t="shared" si="11"/>
        <v>7.5</v>
      </c>
      <c r="AB36" s="248">
        <f t="shared" si="26"/>
        <v>8.4</v>
      </c>
      <c r="AC36" s="246">
        <f>IF('Данные индикатора'!AL38="нет данных","x",ROUND(IF('Данные индикатора'!AL38&gt;AC$87,10,IF('Данные индикатора'!AL38&lt;AC$86,0,10-(AC$87-'Данные индикатора'!AL38)/(AC$87-AC$86)*10)),1))</f>
        <v>1.7</v>
      </c>
      <c r="AD36" s="248">
        <f t="shared" si="22"/>
        <v>1.7</v>
      </c>
      <c r="AE36" s="253" t="str">
        <f>IF(OR('Данные индикатора'!AM38="нет данных",'Данные индикатора'!BK38="нет данных"),"x",('Данные индикатора'!AM38/'Данные индикатора'!BK38))</f>
        <v>x</v>
      </c>
      <c r="AF36" s="248" t="str">
        <f t="shared" si="23"/>
        <v>x</v>
      </c>
      <c r="AG36" s="246">
        <f>IF('Данные индикатора'!AN38="нет данных","x",ROUND(IF('Данные индикатора'!AN38&lt;$AG$86,10,IF('Данные индикатора'!AN38&gt;$AG$87,0,($AG$87-'Данные индикатора'!AN38)/($AG$87-$AG$86)*10)),1))</f>
        <v>5.3</v>
      </c>
      <c r="AH36" s="246">
        <f>IF('Данные индикатора'!AO38="нет данных","x",ROUND(IF('Данные индикатора'!AO38&gt;$AH$87,10,IF('Данные индикатора'!AO38&lt;$AH$86,0,10-($AH$87-'Данные индикатора'!AO38)/($AH$87-$AH$86)*10)),1))</f>
        <v>0.5</v>
      </c>
      <c r="AI36" s="252">
        <f>IF('Данные индикатора'!AP38="нет данных","x",ROUND(IF('Данные индикатора'!AP38&gt;$AI$87,10,IF('Данные индикатора'!AP38&lt;$AI$86,0,10-($AI$87-'Данные индикатора'!AP38)/($AI$87-$AI$86)*10)),1))</f>
        <v>5.8</v>
      </c>
      <c r="AJ36" s="246">
        <f t="shared" si="24"/>
        <v>5.8</v>
      </c>
      <c r="AK36" s="248">
        <f t="shared" si="25"/>
        <v>3.9</v>
      </c>
      <c r="AL36" s="251">
        <f t="shared" si="27"/>
        <v>4.5</v>
      </c>
    </row>
    <row r="37" spans="1:38" s="3" customFormat="1" ht="15.75" x14ac:dyDescent="0.25">
      <c r="A37" s="159" t="s">
        <v>326</v>
      </c>
      <c r="B37" s="175" t="s">
        <v>273</v>
      </c>
      <c r="C37" s="176" t="s">
        <v>82</v>
      </c>
      <c r="D37" s="246">
        <f>ROUND(IF('Данные индикатора'!P39="нет данных",IF((0.1233*LN('Данные индикатора'!AU39)-0.4559)&gt;D$87,0,IF((0.1233*LN('Данные индикатора'!AU39)-0.4559)&lt;D$86,10,(D$87-(0.1233*LN('Данные индикатора'!AU39)-0.4559))/(D$87-D$86)*10)),IF('Данные индикатора'!P39&gt;D$87,0,IF('Данные индикатора'!P39&lt;D$86,10,(D$87-'Данные индикатора'!P39)/(D$87-D$86)*10))),1)</f>
        <v>4.4000000000000004</v>
      </c>
      <c r="E37" s="246">
        <f>IF('Данные индикатора'!Q39="нет данных","x",ROUND((IF('Данные индикатора'!Q39=E$86,0,IF(LOG('Данные индикатора'!Q39*1000)&gt;E$87,10,10-(E$87-LOG('Данные индикатора'!Q39*1000))/(E$87-E$86)*10))),1))</f>
        <v>0</v>
      </c>
      <c r="F37" s="247">
        <f>IF('Данные индикатора'!AK39="нет данных","x",ROUND(IF('Данные индикатора'!AK39&gt;F$87,10,IF('Данные индикатора'!AK39&lt;F$86,0,10-(F$87-'Данные индикатора'!AK39)/(F$87-F$86)*10)),1))</f>
        <v>2.6</v>
      </c>
      <c r="G37" s="248">
        <f t="shared" si="6"/>
        <v>2.5</v>
      </c>
      <c r="H37" s="249">
        <f>IF(OR('Данные индикатора'!S39="нет данных",'Данные индикатора'!T39="No data"),"x",IF(OR('Данные индикатора'!U39="нет данных",'Данные индикатора'!V39="нет данных"),1-(POWER((POWER(POWER((POWER((10/IF('Данные индикатора'!S39&lt;10,10,'Данные индикатора'!S39))*(1/'Данные индикатора'!T39),0.5))*('Данные индикатора'!W39)*('Данные индикатора'!Y39),(1/3)),-1)+POWER(POWER((1*('Данные индикатора'!X39)*('Данные индикатора'!Z39)),(1/3)),-1))/2,-1)/POWER((((POWER((10/IF('Данные индикатора'!S39&lt;10,10,'Данные индикатора'!S39))*(1/'Данные индикатора'!T39),0.5)+1)/2)*(('Данные индикатора'!W39+'Данные индикатора'!X39)/2)*(('Данные индикатора'!Y39+'Данные индикатора'!Z39)/2)),(1/3))),IF(OR('Данные индикатора'!S39="No data",'Данные индикатора'!T39="No data"),"x",1-(POWER((POWER(POWER((POWER((10/IF('Данные индикатора'!S39&lt;10,10,'Данные индикатора'!S39))*(1/'Данные индикатора'!T39),0.5))*(POWER(('Данные индикатора'!W39*'Данные индикатора'!U39),0.5))*('Данные индикатора'!Y39),(1/3)),-1)+POWER(POWER(1*(POWER(('Данные индикатора'!X39*'Данные индикатора'!V39),0.5))*('Данные индикатора'!Z39),(1/3)),-1))/2,-1)/POWER((((POWER((10/IF('Данные индикатора'!S39&lt;10,10,'Данные индикатора'!S39))*(1/'Данные индикатора'!T39),0.5)+1)/2)*((POWER(('Данные индикатора'!W39*'Данные индикатора'!U39),0.5)+POWER(('Данные индикатора'!X39*'Данные индикатора'!V39),0.5))/2)*(('Данные индикатора'!Y39+'Данные индикатора'!Z39)/2)),(1/3))))))</f>
        <v>0.3050782398312295</v>
      </c>
      <c r="I37" s="246">
        <f t="shared" si="15"/>
        <v>5.5</v>
      </c>
      <c r="J37" s="246">
        <f>IF('Данные индикатора'!AA39="нет данных","x",ROUND(IF('Данные индикатора'!AA39&gt;J$87,10,IF('Данные индикатора'!AA39&lt;J$86,0,10-(J$87-'Данные индикатора'!AA39)/(J$87-J$86)*10)),1))</f>
        <v>4.9000000000000004</v>
      </c>
      <c r="K37" s="248">
        <f t="shared" si="16"/>
        <v>5.2</v>
      </c>
      <c r="L37" s="250">
        <f>SUM(IF('Данные индикатора'!AB39=0,0,'Данные индикатора'!AB39/1000000),SUM('Данные индикатора'!AC39:AD39))</f>
        <v>1114.725788</v>
      </c>
      <c r="M37" s="250">
        <f>L37/(SUM('Данные индикатора'!BK$37:'Данные индикатора'!BK$45))*1000000</f>
        <v>167.96133498071362</v>
      </c>
      <c r="N37" s="246">
        <f t="shared" si="17"/>
        <v>5.6</v>
      </c>
      <c r="O37" s="246">
        <f>IF('Данные индикатора'!AE39="нет данных","x",ROUND(IF('Данные индикатора'!AE39&gt;O$87,10,IF('Данные индикатора'!AE39&lt;O$86,0,10-(O$87-'Данные индикатора'!AE39)/(O$87-O$86)*10)),1))</f>
        <v>7.2</v>
      </c>
      <c r="P37" s="247">
        <f>IF('Данные индикатора'!R39="нет данных","x",ROUND(IF('Данные индикатора'!R39&gt;P$87,10,IF('Данные индикатора'!R39&lt;P$86,0,10-(P$87-'Данные индикатора'!R39)/(P$87-P$86)*10)),1))</f>
        <v>7.3</v>
      </c>
      <c r="Q37" s="248">
        <f t="shared" si="18"/>
        <v>6.7</v>
      </c>
      <c r="R37" s="251">
        <f t="shared" si="19"/>
        <v>4.2</v>
      </c>
      <c r="S37" s="249">
        <f>IF(AND('Данные индикатора'!AF39="нет данных",'Данные индикатора'!AG39="нет данных",'Данные индикатора'!AH39="нет данных"),"x",SUM('Данные индикатора'!AF39:AH39))</f>
        <v>5.3536738125546989E-5</v>
      </c>
      <c r="T37" s="247">
        <f t="shared" si="20"/>
        <v>0</v>
      </c>
      <c r="U37" s="247">
        <f>IF('Данные индикатора'!M39="нет данных","x",'Данные индикатора'!M39)</f>
        <v>1</v>
      </c>
      <c r="V37" s="248">
        <f t="shared" si="21"/>
        <v>0.5</v>
      </c>
      <c r="W37" s="246">
        <f>IF('Данные индикатора'!AI39="нет данных","x",ROUND(IF('Данные индикатора'!AI39&gt;W$87,10,IF('Данные индикатора'!AI39&lt;W$86,0,10-(W$87-'Данные индикатора'!AI39)/(W$87-W$86)*10)),1))</f>
        <v>8.8000000000000007</v>
      </c>
      <c r="X37" s="246">
        <f>IF('Данные индикатора'!AJ39="нет данных","x",ROUND(IF('Данные индикатора'!AJ39&gt;X$87,10,IF('Данные индикатора'!AJ39&lt;X$86,0,10-(X$87-'Данные индикатора'!AJ39)/(X$87-X$86)*10)),1))</f>
        <v>9.4</v>
      </c>
      <c r="Y37" s="252">
        <f>IF('Данные индикатора'!AQ39="нет данных","x",ROUND(IF('Данные индикатора'!AQ39&gt;Y$87,10,IF('Данные индикатора'!AQ39&lt;Y$86,0,10-(Y$87-'Данные индикатора'!AQ39)/(Y$87-Y$86)*10)),1))</f>
        <v>2.4</v>
      </c>
      <c r="Z37" s="252">
        <f>IF('Данные индикатора'!AR39="нет данных","x",ROUND(IF('Данные индикатора'!AR39&gt;Z$87,10,IF('Данные индикатора'!AR39&lt;Z$86,0,10-(Z$87-'Данные индикатора'!AR39)/(Z$87-Z$86)*10)),1))</f>
        <v>3.3</v>
      </c>
      <c r="AA37" s="247">
        <f t="shared" si="11"/>
        <v>2.9</v>
      </c>
      <c r="AB37" s="248">
        <f t="shared" si="26"/>
        <v>7</v>
      </c>
      <c r="AC37" s="246">
        <f>IF('Данные индикатора'!AL39="нет данных","x",ROUND(IF('Данные индикатора'!AL39&gt;AC$87,10,IF('Данные индикатора'!AL39&lt;AC$86,0,10-(AC$87-'Данные индикатора'!AL39)/(AC$87-AC$86)*10)),1))</f>
        <v>3.1</v>
      </c>
      <c r="AD37" s="248">
        <f t="shared" si="22"/>
        <v>3.1</v>
      </c>
      <c r="AE37" s="253" t="str">
        <f>IF(OR('Данные индикатора'!AM39="нет данных",'Данные индикатора'!BK39="нет данных"),"x",('Данные индикатора'!AM39/'Данные индикатора'!BK39))</f>
        <v>x</v>
      </c>
      <c r="AF37" s="248" t="str">
        <f t="shared" si="23"/>
        <v>x</v>
      </c>
      <c r="AG37" s="246">
        <f>IF('Данные индикатора'!AN39="нет данных","x",ROUND(IF('Данные индикатора'!AN39&lt;$AG$86,10,IF('Данные индикатора'!AN39&gt;$AG$87,0,($AG$87-'Данные индикатора'!AN39)/($AG$87-$AG$86)*10)),1))</f>
        <v>5.3</v>
      </c>
      <c r="AH37" s="246">
        <f>IF('Данные индикатора'!AO39="нет данных","x",ROUND(IF('Данные индикатора'!AO39&gt;$AH$87,10,IF('Данные индикатора'!AO39&lt;$AH$86,0,10-($AH$87-'Данные индикатора'!AO39)/($AH$87-$AH$86)*10)),1))</f>
        <v>0.5</v>
      </c>
      <c r="AI37" s="252">
        <f>IF('Данные индикатора'!AP39="нет данных","x",ROUND(IF('Данные индикатора'!AP39&gt;$AI$87,10,IF('Данные индикатора'!AP39&lt;$AI$86,0,10-($AI$87-'Данные индикатора'!AP39)/($AI$87-$AI$86)*10)),1))</f>
        <v>5.8</v>
      </c>
      <c r="AJ37" s="246">
        <f t="shared" si="24"/>
        <v>5.8</v>
      </c>
      <c r="AK37" s="248">
        <f t="shared" si="25"/>
        <v>3.9</v>
      </c>
      <c r="AL37" s="251">
        <f t="shared" si="27"/>
        <v>4</v>
      </c>
    </row>
    <row r="38" spans="1:38" s="3" customFormat="1" ht="15.75" x14ac:dyDescent="0.25">
      <c r="A38" s="159" t="s">
        <v>326</v>
      </c>
      <c r="B38" s="175" t="s">
        <v>274</v>
      </c>
      <c r="C38" s="176" t="s">
        <v>83</v>
      </c>
      <c r="D38" s="246">
        <f>ROUND(IF('Данные индикатора'!P40="нет данных",IF((0.1233*LN('Данные индикатора'!AU40)-0.4559)&gt;D$87,0,IF((0.1233*LN('Данные индикатора'!AU40)-0.4559)&lt;D$86,10,(D$87-(0.1233*LN('Данные индикатора'!AU40)-0.4559))/(D$87-D$86)*10)),IF('Данные индикатора'!P40&gt;D$87,0,IF('Данные индикатора'!P40&lt;D$86,10,(D$87-'Данные индикатора'!P40)/(D$87-D$86)*10))),1)</f>
        <v>4</v>
      </c>
      <c r="E38" s="246">
        <f>IF('Данные индикатора'!Q40="нет данных","x",ROUND((IF('Данные индикатора'!Q40=E$86,0,IF(LOG('Данные индикатора'!Q40*1000)&gt;E$87,10,10-(E$87-LOG('Данные индикатора'!Q40*1000))/(E$87-E$86)*10))),1))</f>
        <v>1.1000000000000001</v>
      </c>
      <c r="F38" s="247">
        <f>IF('Данные индикатора'!AK40="нет данных","x",ROUND(IF('Данные индикатора'!AK40&gt;F$87,10,IF('Данные индикатора'!AK40&lt;F$86,0,10-(F$87-'Данные индикатора'!AK40)/(F$87-F$86)*10)),1))</f>
        <v>3.7</v>
      </c>
      <c r="G38" s="248">
        <f t="shared" si="6"/>
        <v>3</v>
      </c>
      <c r="H38" s="249">
        <f>IF(OR('Данные индикатора'!S40="нет данных",'Данные индикатора'!T40="No data"),"x",IF(OR('Данные индикатора'!U40="нет данных",'Данные индикатора'!V40="нет данных"),1-(POWER((POWER(POWER((POWER((10/IF('Данные индикатора'!S40&lt;10,10,'Данные индикатора'!S40))*(1/'Данные индикатора'!T40),0.5))*('Данные индикатора'!W40)*('Данные индикатора'!Y40),(1/3)),-1)+POWER(POWER((1*('Данные индикатора'!X40)*('Данные индикатора'!Z40)),(1/3)),-1))/2,-1)/POWER((((POWER((10/IF('Данные индикатора'!S40&lt;10,10,'Данные индикатора'!S40))*(1/'Данные индикатора'!T40),0.5)+1)/2)*(('Данные индикатора'!W40+'Данные индикатора'!X40)/2)*(('Данные индикатора'!Y40+'Данные индикатора'!Z40)/2)),(1/3))),IF(OR('Данные индикатора'!S40="No data",'Данные индикатора'!T40="No data"),"x",1-(POWER((POWER(POWER((POWER((10/IF('Данные индикатора'!S40&lt;10,10,'Данные индикатора'!S40))*(1/'Данные индикатора'!T40),0.5))*(POWER(('Данные индикатора'!W40*'Данные индикатора'!U40),0.5))*('Данные индикатора'!Y40),(1/3)),-1)+POWER(POWER(1*(POWER(('Данные индикатора'!X40*'Данные индикатора'!V40),0.5))*('Данные индикатора'!Z40),(1/3)),-1))/2,-1)/POWER((((POWER((10/IF('Данные индикатора'!S40&lt;10,10,'Данные индикатора'!S40))*(1/'Данные индикатора'!T40),0.5)+1)/2)*((POWER(('Данные индикатора'!W40*'Данные индикатора'!U40),0.5)+POWER(('Данные индикатора'!X40*'Данные индикатора'!V40),0.5))/2)*(('Данные индикатора'!Y40+'Данные индикатора'!Z40)/2)),(1/3))))))</f>
        <v>0.25380226391445249</v>
      </c>
      <c r="I38" s="246">
        <f t="shared" si="15"/>
        <v>4.5999999999999996</v>
      </c>
      <c r="J38" s="246">
        <f>IF('Данные индикатора'!AA40="нет данных","x",ROUND(IF('Данные индикатора'!AA40&gt;J$87,10,IF('Данные индикатора'!AA40&lt;J$86,0,10-(J$87-'Данные индикатора'!AA40)/(J$87-J$86)*10)),1))</f>
        <v>4.9000000000000004</v>
      </c>
      <c r="K38" s="248">
        <f t="shared" si="16"/>
        <v>4.8</v>
      </c>
      <c r="L38" s="250">
        <f>SUM(IF('Данные индикатора'!AB40=0,0,'Данные индикатора'!AB40/1000000),SUM('Данные индикатора'!AC40:AD40))</f>
        <v>1114.725788</v>
      </c>
      <c r="M38" s="250">
        <f>L38/(SUM('Данные индикатора'!BK$37:'Данные индикатора'!BK$45))*1000000</f>
        <v>167.96133498071362</v>
      </c>
      <c r="N38" s="246">
        <f t="shared" si="17"/>
        <v>5.6</v>
      </c>
      <c r="O38" s="246">
        <f>IF('Данные индикатора'!AE40="нет данных","x",ROUND(IF('Данные индикатора'!AE40&gt;O$87,10,IF('Данные индикатора'!AE40&lt;O$86,0,10-(O$87-'Данные индикатора'!AE40)/(O$87-O$86)*10)),1))</f>
        <v>7.2</v>
      </c>
      <c r="P38" s="247">
        <f>IF('Данные индикатора'!R40="нет данных","x",ROUND(IF('Данные индикатора'!R40&gt;P$87,10,IF('Данные индикатора'!R40&lt;P$86,0,10-(P$87-'Данные индикатора'!R40)/(P$87-P$86)*10)),1))</f>
        <v>7.3</v>
      </c>
      <c r="Q38" s="248">
        <f t="shared" si="18"/>
        <v>6.7</v>
      </c>
      <c r="R38" s="251">
        <f t="shared" si="19"/>
        <v>4.4000000000000004</v>
      </c>
      <c r="S38" s="249">
        <f>IF(AND('Данные индикатора'!AF40="нет данных",'Данные индикатора'!AG40="нет данных",'Данные индикатора'!AH40="нет данных"),"x",SUM('Данные индикатора'!AF40:AH40))</f>
        <v>5.3536738125546989E-5</v>
      </c>
      <c r="T38" s="247">
        <f t="shared" si="20"/>
        <v>0</v>
      </c>
      <c r="U38" s="247">
        <f>IF('Данные индикатора'!M40="нет данных","x",'Данные индикатора'!M40)</f>
        <v>1</v>
      </c>
      <c r="V38" s="248">
        <f t="shared" si="21"/>
        <v>0.5</v>
      </c>
      <c r="W38" s="246">
        <f>IF('Данные индикатора'!AI40="нет данных","x",ROUND(IF('Данные индикатора'!AI40&gt;W$87,10,IF('Данные индикатора'!AI40&lt;W$86,0,10-(W$87-'Данные индикатора'!AI40)/(W$87-W$86)*10)),1))</f>
        <v>3</v>
      </c>
      <c r="X38" s="246">
        <f>IF('Данные индикатора'!AJ40="нет данных","x",ROUND(IF('Данные индикатора'!AJ40&gt;X$87,10,IF('Данные индикатора'!AJ40&lt;X$86,0,10-(X$87-'Данные индикатора'!AJ40)/(X$87-X$86)*10)),1))</f>
        <v>4.0999999999999996</v>
      </c>
      <c r="Y38" s="252">
        <f>IF('Данные индикатора'!AQ40="нет данных","x",ROUND(IF('Данные индикатора'!AQ40&gt;Y$87,10,IF('Данные индикатора'!AQ40&lt;Y$86,0,10-(Y$87-'Данные индикатора'!AQ40)/(Y$87-Y$86)*10)),1))</f>
        <v>2.9</v>
      </c>
      <c r="Z38" s="252">
        <f>IF('Данные индикатора'!AR40="нет данных","x",ROUND(IF('Данные индикатора'!AR40&gt;Z$87,10,IF('Данные индикатора'!AR40&lt;Z$86,0,10-(Z$87-'Данные индикатора'!AR40)/(Z$87-Z$86)*10)),1))</f>
        <v>3.5</v>
      </c>
      <c r="AA38" s="247">
        <f t="shared" si="11"/>
        <v>3.2</v>
      </c>
      <c r="AB38" s="248">
        <f t="shared" si="26"/>
        <v>3.4</v>
      </c>
      <c r="AC38" s="246">
        <f>IF('Данные индикатора'!AL40="нет данных","x",ROUND(IF('Данные индикатора'!AL40&gt;AC$87,10,IF('Данные индикатора'!AL40&lt;AC$86,0,10-(AC$87-'Данные индикатора'!AL40)/(AC$87-AC$86)*10)),1))</f>
        <v>2.8</v>
      </c>
      <c r="AD38" s="248">
        <f t="shared" si="22"/>
        <v>2.8</v>
      </c>
      <c r="AE38" s="253" t="str">
        <f>IF(OR('Данные индикатора'!AM40="нет данных",'Данные индикатора'!BK40="нет данных"),"x",('Данные индикатора'!AM40/'Данные индикатора'!BK40))</f>
        <v>x</v>
      </c>
      <c r="AF38" s="248" t="str">
        <f t="shared" si="23"/>
        <v>x</v>
      </c>
      <c r="AG38" s="246">
        <f>IF('Данные индикатора'!AN40="нет данных","x",ROUND(IF('Данные индикатора'!AN40&lt;$AG$86,10,IF('Данные индикатора'!AN40&gt;$AG$87,0,($AG$87-'Данные индикатора'!AN40)/($AG$87-$AG$86)*10)),1))</f>
        <v>5.3</v>
      </c>
      <c r="AH38" s="246">
        <f>IF('Данные индикатора'!AO40="нет данных","x",ROUND(IF('Данные индикатора'!AO40&gt;$AH$87,10,IF('Данные индикатора'!AO40&lt;$AH$86,0,10-($AH$87-'Данные индикатора'!AO40)/($AH$87-$AH$86)*10)),1))</f>
        <v>0.5</v>
      </c>
      <c r="AI38" s="252">
        <f>IF('Данные индикатора'!AP40="нет данных","x",ROUND(IF('Данные индикатора'!AP40&gt;$AI$87,10,IF('Данные индикатора'!AP40&lt;$AI$86,0,10-($AI$87-'Данные индикатора'!AP40)/($AI$87-$AI$86)*10)),1))</f>
        <v>5.8</v>
      </c>
      <c r="AJ38" s="246">
        <f t="shared" si="24"/>
        <v>5.8</v>
      </c>
      <c r="AK38" s="248">
        <f t="shared" si="25"/>
        <v>3.9</v>
      </c>
      <c r="AL38" s="251">
        <f t="shared" si="27"/>
        <v>2.7</v>
      </c>
    </row>
    <row r="39" spans="1:38" s="3" customFormat="1" ht="15.75" x14ac:dyDescent="0.25">
      <c r="A39" s="159" t="s">
        <v>326</v>
      </c>
      <c r="B39" s="175" t="s">
        <v>275</v>
      </c>
      <c r="C39" s="176" t="s">
        <v>84</v>
      </c>
      <c r="D39" s="246">
        <f>ROUND(IF('Данные индикатора'!P41="нет данных",IF((0.1233*LN('Данные индикатора'!AU41)-0.4559)&gt;D$87,0,IF((0.1233*LN('Данные индикатора'!AU41)-0.4559)&lt;D$86,10,(D$87-(0.1233*LN('Данные индикатора'!AU41)-0.4559))/(D$87-D$86)*10)),IF('Данные индикатора'!P41&gt;D$87,0,IF('Данные индикатора'!P41&lt;D$86,10,(D$87-'Данные индикатора'!P41)/(D$87-D$86)*10))),1)</f>
        <v>5.2</v>
      </c>
      <c r="E39" s="246">
        <f>IF('Данные индикатора'!Q41="нет данных","x",ROUND((IF('Данные индикатора'!Q41=E$86,0,IF(LOG('Данные индикатора'!Q41*1000)&gt;E$87,10,10-(E$87-LOG('Данные индикатора'!Q41*1000))/(E$87-E$86)*10))),1))</f>
        <v>1.1000000000000001</v>
      </c>
      <c r="F39" s="247">
        <f>IF('Данные индикатора'!AK41="нет данных","x",ROUND(IF('Данные индикатора'!AK41&gt;F$87,10,IF('Данные индикатора'!AK41&lt;F$86,0,10-(F$87-'Данные индикатора'!AK41)/(F$87-F$86)*10)),1))</f>
        <v>3.2</v>
      </c>
      <c r="G39" s="248">
        <f t="shared" si="6"/>
        <v>3.3</v>
      </c>
      <c r="H39" s="249">
        <f>IF(OR('Данные индикатора'!S41="нет данных",'Данные индикатора'!T41="No data"),"x",IF(OR('Данные индикатора'!U41="нет данных",'Данные индикатора'!V41="нет данных"),1-(POWER((POWER(POWER((POWER((10/IF('Данные индикатора'!S41&lt;10,10,'Данные индикатора'!S41))*(1/'Данные индикатора'!T41),0.5))*('Данные индикатора'!W41)*('Данные индикатора'!Y41),(1/3)),-1)+POWER(POWER((1*('Данные индикатора'!X41)*('Данные индикатора'!Z41)),(1/3)),-1))/2,-1)/POWER((((POWER((10/IF('Данные индикатора'!S41&lt;10,10,'Данные индикатора'!S41))*(1/'Данные индикатора'!T41),0.5)+1)/2)*(('Данные индикатора'!W41+'Данные индикатора'!X41)/2)*(('Данные индикатора'!Y41+'Данные индикатора'!Z41)/2)),(1/3))),IF(OR('Данные индикатора'!S41="No data",'Данные индикатора'!T41="No data"),"x",1-(POWER((POWER(POWER((POWER((10/IF('Данные индикатора'!S41&lt;10,10,'Данные индикатора'!S41))*(1/'Данные индикатора'!T41),0.5))*(POWER(('Данные индикатора'!W41*'Данные индикатора'!U41),0.5))*('Данные индикатора'!Y41),(1/3)),-1)+POWER(POWER(1*(POWER(('Данные индикатора'!X41*'Данные индикатора'!V41),0.5))*('Данные индикатора'!Z41),(1/3)),-1))/2,-1)/POWER((((POWER((10/IF('Данные индикатора'!S41&lt;10,10,'Данные индикатора'!S41))*(1/'Данные индикатора'!T41),0.5)+1)/2)*((POWER(('Данные индикатора'!W41*'Данные индикатора'!U41),0.5)+POWER(('Данные индикатора'!X41*'Данные индикатора'!V41),0.5))/2)*(('Данные индикатора'!Y41+'Данные индикатора'!Z41)/2)),(1/3))))))</f>
        <v>0.31647065294206711</v>
      </c>
      <c r="I39" s="246">
        <f t="shared" si="15"/>
        <v>5.8</v>
      </c>
      <c r="J39" s="246">
        <f>IF('Данные индикатора'!AA41="нет данных","x",ROUND(IF('Данные индикатора'!AA41&gt;J$87,10,IF('Данные индикатора'!AA41&lt;J$86,0,10-(J$87-'Данные индикатора'!AA41)/(J$87-J$86)*10)),1))</f>
        <v>4.9000000000000004</v>
      </c>
      <c r="K39" s="248">
        <f t="shared" si="16"/>
        <v>5.4</v>
      </c>
      <c r="L39" s="250">
        <f>SUM(IF('Данные индикатора'!AB41=0,0,'Данные индикатора'!AB41/1000000),SUM('Данные индикатора'!AC41:AD41))</f>
        <v>1114.725788</v>
      </c>
      <c r="M39" s="250">
        <f>L39/(SUM('Данные индикатора'!BK$37:'Данные индикатора'!BK$45))*1000000</f>
        <v>167.96133498071362</v>
      </c>
      <c r="N39" s="246">
        <f t="shared" si="17"/>
        <v>5.6</v>
      </c>
      <c r="O39" s="246">
        <f>IF('Данные индикатора'!AE41="нет данных","x",ROUND(IF('Данные индикатора'!AE41&gt;O$87,10,IF('Данные индикатора'!AE41&lt;O$86,0,10-(O$87-'Данные индикатора'!AE41)/(O$87-O$86)*10)),1))</f>
        <v>7.2</v>
      </c>
      <c r="P39" s="247">
        <f>IF('Данные индикатора'!R41="нет данных","x",ROUND(IF('Данные индикатора'!R41&gt;P$87,10,IF('Данные индикатора'!R41&lt;P$86,0,10-(P$87-'Данные индикатора'!R41)/(P$87-P$86)*10)),1))</f>
        <v>7.3</v>
      </c>
      <c r="Q39" s="248">
        <f t="shared" si="18"/>
        <v>6.7</v>
      </c>
      <c r="R39" s="251">
        <f t="shared" si="19"/>
        <v>4.7</v>
      </c>
      <c r="S39" s="249">
        <f>IF(AND('Данные индикатора'!AF41="нет данных",'Данные индикатора'!AG41="нет данных",'Данные индикатора'!AH41="нет данных"),"x",SUM('Данные индикатора'!AF41:AH41))</f>
        <v>5.3536738125546989E-5</v>
      </c>
      <c r="T39" s="247">
        <f t="shared" si="20"/>
        <v>0</v>
      </c>
      <c r="U39" s="247">
        <f>IF('Данные индикатора'!M41="нет данных","x",'Данные индикатора'!M41)</f>
        <v>1</v>
      </c>
      <c r="V39" s="248">
        <f t="shared" si="21"/>
        <v>0.5</v>
      </c>
      <c r="W39" s="246">
        <f>IF('Данные индикатора'!AI41="нет данных","x",ROUND(IF('Данные индикатора'!AI41&gt;W$87,10,IF('Данные индикатора'!AI41&lt;W$86,0,10-(W$87-'Данные индикатора'!AI41)/(W$87-W$86)*10)),1))</f>
        <v>2</v>
      </c>
      <c r="X39" s="246">
        <f>IF('Данные индикатора'!AJ41="нет данных","x",ROUND(IF('Данные индикатора'!AJ41&gt;X$87,10,IF('Данные индикатора'!AJ41&lt;X$86,0,10-(X$87-'Данные индикатора'!AJ41)/(X$87-X$86)*10)),1))</f>
        <v>5.6</v>
      </c>
      <c r="Y39" s="252">
        <f>IF('Данные индикатора'!AQ41="нет данных","x",ROUND(IF('Данные индикатора'!AQ41&gt;Y$87,10,IF('Данные индикатора'!AQ41&lt;Y$86,0,10-(Y$87-'Данные индикатора'!AQ41)/(Y$87-Y$86)*10)),1))</f>
        <v>1.6</v>
      </c>
      <c r="Z39" s="252">
        <f>IF('Данные индикатора'!AR41="нет данных","x",ROUND(IF('Данные индикатора'!AR41&gt;Z$87,10,IF('Данные индикатора'!AR41&lt;Z$86,0,10-(Z$87-'Данные индикатора'!AR41)/(Z$87-Z$86)*10)),1))</f>
        <v>1.1000000000000001</v>
      </c>
      <c r="AA39" s="247">
        <f t="shared" si="11"/>
        <v>1.4</v>
      </c>
      <c r="AB39" s="248">
        <f t="shared" si="26"/>
        <v>3</v>
      </c>
      <c r="AC39" s="246">
        <f>IF('Данные индикатора'!AL41="нет данных","x",ROUND(IF('Данные индикатора'!AL41&gt;AC$87,10,IF('Данные индикатора'!AL41&lt;AC$86,0,10-(AC$87-'Данные индикатора'!AL41)/(AC$87-AC$86)*10)),1))</f>
        <v>1.9</v>
      </c>
      <c r="AD39" s="248">
        <f t="shared" si="22"/>
        <v>1.9</v>
      </c>
      <c r="AE39" s="253" t="str">
        <f>IF(OR('Данные индикатора'!AM41="нет данных",'Данные индикатора'!BK41="нет данных"),"x",('Данные индикатора'!AM41/'Данные индикатора'!BK41))</f>
        <v>x</v>
      </c>
      <c r="AF39" s="248" t="str">
        <f t="shared" si="23"/>
        <v>x</v>
      </c>
      <c r="AG39" s="246">
        <f>IF('Данные индикатора'!AN41="нет данных","x",ROUND(IF('Данные индикатора'!AN41&lt;$AG$86,10,IF('Данные индикатора'!AN41&gt;$AG$87,0,($AG$87-'Данные индикатора'!AN41)/($AG$87-$AG$86)*10)),1))</f>
        <v>5.3</v>
      </c>
      <c r="AH39" s="246">
        <f>IF('Данные индикатора'!AO41="нет данных","x",ROUND(IF('Данные индикатора'!AO41&gt;$AH$87,10,IF('Данные индикатора'!AO41&lt;$AH$86,0,10-($AH$87-'Данные индикатора'!AO41)/($AH$87-$AH$86)*10)),1))</f>
        <v>0.5</v>
      </c>
      <c r="AI39" s="252">
        <f>IF('Данные индикатора'!AP41="нет данных","x",ROUND(IF('Данные индикатора'!AP41&gt;$AI$87,10,IF('Данные индикатора'!AP41&lt;$AI$86,0,10-($AI$87-'Данные индикатора'!AP41)/($AI$87-$AI$86)*10)),1))</f>
        <v>5.8</v>
      </c>
      <c r="AJ39" s="246">
        <f t="shared" si="24"/>
        <v>5.8</v>
      </c>
      <c r="AK39" s="248">
        <f t="shared" si="25"/>
        <v>3.9</v>
      </c>
      <c r="AL39" s="251">
        <f t="shared" si="27"/>
        <v>2.4</v>
      </c>
    </row>
    <row r="40" spans="1:38" s="3" customFormat="1" ht="15.75" x14ac:dyDescent="0.25">
      <c r="A40" s="159" t="s">
        <v>326</v>
      </c>
      <c r="B40" s="175" t="s">
        <v>276</v>
      </c>
      <c r="C40" s="176" t="s">
        <v>85</v>
      </c>
      <c r="D40" s="246">
        <f>ROUND(IF('Данные индикатора'!P42="нет данных",IF((0.1233*LN('Данные индикатора'!AU42)-0.4559)&gt;D$87,0,IF((0.1233*LN('Данные индикатора'!AU42)-0.4559)&lt;D$86,10,(D$87-(0.1233*LN('Данные индикатора'!AU42)-0.4559))/(D$87-D$86)*10)),IF('Данные индикатора'!P42&gt;D$87,0,IF('Данные индикатора'!P42&lt;D$86,10,(D$87-'Данные индикатора'!P42)/(D$87-D$86)*10))),1)</f>
        <v>5.3</v>
      </c>
      <c r="E40" s="246">
        <f>IF('Данные индикатора'!Q42="нет данных","x",ROUND((IF('Данные индикатора'!Q42=E$86,0,IF(LOG('Данные индикатора'!Q42*1000)&gt;E$87,10,10-(E$87-LOG('Данные индикатора'!Q42*1000))/(E$87-E$86)*10))),1))</f>
        <v>0</v>
      </c>
      <c r="F40" s="247">
        <f>IF('Данные индикатора'!AK42="нет данных","x",ROUND(IF('Данные индикатора'!AK42&gt;F$87,10,IF('Данные индикатора'!AK42&lt;F$86,0,10-(F$87-'Данные индикатора'!AK42)/(F$87-F$86)*10)),1))</f>
        <v>2.6</v>
      </c>
      <c r="G40" s="248">
        <f t="shared" si="6"/>
        <v>2.9</v>
      </c>
      <c r="H40" s="249">
        <f>IF(OR('Данные индикатора'!S42="нет данных",'Данные индикатора'!T42="No data"),"x",IF(OR('Данные индикатора'!U42="нет данных",'Данные индикатора'!V42="нет данных"),1-(POWER((POWER(POWER((POWER((10/IF('Данные индикатора'!S42&lt;10,10,'Данные индикатора'!S42))*(1/'Данные индикатора'!T42),0.5))*('Данные индикатора'!W42)*('Данные индикатора'!Y42),(1/3)),-1)+POWER(POWER((1*('Данные индикатора'!X42)*('Данные индикатора'!Z42)),(1/3)),-1))/2,-1)/POWER((((POWER((10/IF('Данные индикатора'!S42&lt;10,10,'Данные индикатора'!S42))*(1/'Данные индикатора'!T42),0.5)+1)/2)*(('Данные индикатора'!W42+'Данные индикатора'!X42)/2)*(('Данные индикатора'!Y42+'Данные индикатора'!Z42)/2)),(1/3))),IF(OR('Данные индикатора'!S42="No data",'Данные индикатора'!T42="No data"),"x",1-(POWER((POWER(POWER((POWER((10/IF('Данные индикатора'!S42&lt;10,10,'Данные индикатора'!S42))*(1/'Данные индикатора'!T42),0.5))*(POWER(('Данные индикатора'!W42*'Данные индикатора'!U42),0.5))*('Данные индикатора'!Y42),(1/3)),-1)+POWER(POWER(1*(POWER(('Данные индикатора'!X42*'Данные индикатора'!V42),0.5))*('Данные индикатора'!Z42),(1/3)),-1))/2,-1)/POWER((((POWER((10/IF('Данные индикатора'!S42&lt;10,10,'Данные индикатора'!S42))*(1/'Данные индикатора'!T42),0.5)+1)/2)*((POWER(('Данные индикатора'!W42*'Данные индикатора'!U42),0.5)+POWER(('Данные индикатора'!X42*'Данные индикатора'!V42),0.5))/2)*(('Данные индикатора'!Y42+'Данные индикатора'!Z42)/2)),(1/3))))))</f>
        <v>0.22260378384942447</v>
      </c>
      <c r="I40" s="246">
        <f t="shared" si="15"/>
        <v>4</v>
      </c>
      <c r="J40" s="246">
        <f>IF('Данные индикатора'!AA42="нет данных","x",ROUND(IF('Данные индикатора'!AA42&gt;J$87,10,IF('Данные индикатора'!AA42&lt;J$86,0,10-(J$87-'Данные индикатора'!AA42)/(J$87-J$86)*10)),1))</f>
        <v>4.9000000000000004</v>
      </c>
      <c r="K40" s="248">
        <f t="shared" si="16"/>
        <v>4.5</v>
      </c>
      <c r="L40" s="250">
        <f>SUM(IF('Данные индикатора'!AB42=0,0,'Данные индикатора'!AB42/1000000),SUM('Данные индикатора'!AC42:AD42))</f>
        <v>1114.725788</v>
      </c>
      <c r="M40" s="250">
        <f>L40/(SUM('Данные индикатора'!BK$37:'Данные индикатора'!BK$45))*1000000</f>
        <v>167.96133498071362</v>
      </c>
      <c r="N40" s="246">
        <f t="shared" si="17"/>
        <v>5.6</v>
      </c>
      <c r="O40" s="246">
        <f>IF('Данные индикатора'!AE42="нет данных","x",ROUND(IF('Данные индикатора'!AE42&gt;O$87,10,IF('Данные индикатора'!AE42&lt;O$86,0,10-(O$87-'Данные индикатора'!AE42)/(O$87-O$86)*10)),1))</f>
        <v>7.2</v>
      </c>
      <c r="P40" s="247">
        <f>IF('Данные индикатора'!R42="нет данных","x",ROUND(IF('Данные индикатора'!R42&gt;P$87,10,IF('Данные индикатора'!R42&lt;P$86,0,10-(P$87-'Данные индикатора'!R42)/(P$87-P$86)*10)),1))</f>
        <v>7.3</v>
      </c>
      <c r="Q40" s="248">
        <f t="shared" si="18"/>
        <v>6.7</v>
      </c>
      <c r="R40" s="251">
        <f t="shared" si="19"/>
        <v>4.3</v>
      </c>
      <c r="S40" s="249">
        <f>IF(AND('Данные индикатора'!AF42="нет данных",'Данные индикатора'!AG42="нет данных",'Данные индикатора'!AH42="нет данных"),"x",SUM('Данные индикатора'!AF42:AH42))</f>
        <v>5.3536738125546989E-5</v>
      </c>
      <c r="T40" s="247">
        <f t="shared" si="20"/>
        <v>0</v>
      </c>
      <c r="U40" s="247">
        <f>IF('Данные индикатора'!M42="нет данных","x",'Данные индикатора'!M42)</f>
        <v>1</v>
      </c>
      <c r="V40" s="248">
        <f t="shared" si="21"/>
        <v>0.5</v>
      </c>
      <c r="W40" s="246">
        <f>IF('Данные индикатора'!AI42="нет данных","x",ROUND(IF('Данные индикатора'!AI42&gt;W$87,10,IF('Данные индикатора'!AI42&lt;W$86,0,10-(W$87-'Данные индикатора'!AI42)/(W$87-W$86)*10)),1))</f>
        <v>2.1</v>
      </c>
      <c r="X40" s="246">
        <f>IF('Данные индикатора'!AJ42="нет данных","x",ROUND(IF('Данные индикатора'!AJ42&gt;X$87,10,IF('Данные индикатора'!AJ42&lt;X$86,0,10-(X$87-'Данные индикатора'!AJ42)/(X$87-X$86)*10)),1))</f>
        <v>4.5</v>
      </c>
      <c r="Y40" s="252">
        <f>IF('Данные индикатора'!AQ42="нет данных","x",ROUND(IF('Данные индикатора'!AQ42&gt;Y$87,10,IF('Данные индикатора'!AQ42&lt;Y$86,0,10-(Y$87-'Данные индикатора'!AQ42)/(Y$87-Y$86)*10)),1))</f>
        <v>1.6</v>
      </c>
      <c r="Z40" s="252">
        <f>IF('Данные индикатора'!AR42="нет данных","x",ROUND(IF('Данные индикатора'!AR42&gt;Z$87,10,IF('Данные индикатора'!AR42&lt;Z$86,0,10-(Z$87-'Данные индикатора'!AR42)/(Z$87-Z$86)*10)),1))</f>
        <v>4.7</v>
      </c>
      <c r="AA40" s="247">
        <f t="shared" si="11"/>
        <v>3.2</v>
      </c>
      <c r="AB40" s="248">
        <f t="shared" si="26"/>
        <v>3.3</v>
      </c>
      <c r="AC40" s="246">
        <f>IF('Данные индикатора'!AL42="нет данных","x",ROUND(IF('Данные индикатора'!AL42&gt;AC$87,10,IF('Данные индикатора'!AL42&lt;AC$86,0,10-(AC$87-'Данные индикатора'!AL42)/(AC$87-AC$86)*10)),1))</f>
        <v>5.3</v>
      </c>
      <c r="AD40" s="248">
        <f t="shared" si="22"/>
        <v>5.3</v>
      </c>
      <c r="AE40" s="253" t="str">
        <f>IF(OR('Данные индикатора'!AM42="нет данных",'Данные индикатора'!BK42="нет данных"),"x",('Данные индикатора'!AM42/'Данные индикатора'!BK42))</f>
        <v>x</v>
      </c>
      <c r="AF40" s="248" t="str">
        <f t="shared" si="23"/>
        <v>x</v>
      </c>
      <c r="AG40" s="246">
        <f>IF('Данные индикатора'!AN42="нет данных","x",ROUND(IF('Данные индикатора'!AN42&lt;$AG$86,10,IF('Данные индикатора'!AN42&gt;$AG$87,0,($AG$87-'Данные индикатора'!AN42)/($AG$87-$AG$86)*10)),1))</f>
        <v>5.3</v>
      </c>
      <c r="AH40" s="246">
        <f>IF('Данные индикатора'!AO42="нет данных","x",ROUND(IF('Данные индикатора'!AO42&gt;$AH$87,10,IF('Данные индикатора'!AO42&lt;$AH$86,0,10-($AH$87-'Данные индикатора'!AO42)/($AH$87-$AH$86)*10)),1))</f>
        <v>0.5</v>
      </c>
      <c r="AI40" s="252">
        <f>IF('Данные индикатора'!AP42="нет данных","x",ROUND(IF('Данные индикатора'!AP42&gt;$AI$87,10,IF('Данные индикатора'!AP42&lt;$AI$86,0,10-($AI$87-'Данные индикатора'!AP42)/($AI$87-$AI$86)*10)),1))</f>
        <v>5.8</v>
      </c>
      <c r="AJ40" s="246">
        <f t="shared" si="24"/>
        <v>5.8</v>
      </c>
      <c r="AK40" s="248">
        <f t="shared" si="25"/>
        <v>3.9</v>
      </c>
      <c r="AL40" s="251">
        <f t="shared" si="27"/>
        <v>3.4</v>
      </c>
    </row>
    <row r="41" spans="1:38" s="3" customFormat="1" ht="15.75" x14ac:dyDescent="0.25">
      <c r="A41" s="159" t="s">
        <v>326</v>
      </c>
      <c r="B41" s="175" t="s">
        <v>277</v>
      </c>
      <c r="C41" s="176" t="s">
        <v>86</v>
      </c>
      <c r="D41" s="246">
        <f>ROUND(IF('Данные индикатора'!P43="нет данных",IF((0.1233*LN('Данные индикатора'!AU43)-0.4559)&gt;D$87,0,IF((0.1233*LN('Данные индикатора'!AU43)-0.4559)&lt;D$86,10,(D$87-(0.1233*LN('Данные индикатора'!AU43)-0.4559))/(D$87-D$86)*10)),IF('Данные индикатора'!P43&gt;D$87,0,IF('Данные индикатора'!P43&lt;D$86,10,(D$87-'Данные индикатора'!P43)/(D$87-D$86)*10))),1)</f>
        <v>5</v>
      </c>
      <c r="E41" s="246">
        <f>IF('Данные индикатора'!Q43="нет данных","x",ROUND((IF('Данные индикатора'!Q43=E$86,0,IF(LOG('Данные индикатора'!Q43*1000)&gt;E$87,10,10-(E$87-LOG('Данные индикатора'!Q43*1000))/(E$87-E$86)*10))),1))</f>
        <v>1.8</v>
      </c>
      <c r="F41" s="247">
        <f>IF('Данные индикатора'!AK43="нет данных","x",ROUND(IF('Данные индикатора'!AK43&gt;F$87,10,IF('Данные индикатора'!AK43&lt;F$86,0,10-(F$87-'Данные индикатора'!AK43)/(F$87-F$86)*10)),1))</f>
        <v>2.1</v>
      </c>
      <c r="G41" s="248">
        <f t="shared" si="6"/>
        <v>3.1</v>
      </c>
      <c r="H41" s="249">
        <f>IF(OR('Данные индикатора'!S43="нет данных",'Данные индикатора'!T43="No data"),"x",IF(OR('Данные индикатора'!U43="нет данных",'Данные индикатора'!V43="нет данных"),1-(POWER((POWER(POWER((POWER((10/IF('Данные индикатора'!S43&lt;10,10,'Данные индикатора'!S43))*(1/'Данные индикатора'!T43),0.5))*('Данные индикатора'!W43)*('Данные индикатора'!Y43),(1/3)),-1)+POWER(POWER((1*('Данные индикатора'!X43)*('Данные индикатора'!Z43)),(1/3)),-1))/2,-1)/POWER((((POWER((10/IF('Данные индикатора'!S43&lt;10,10,'Данные индикатора'!S43))*(1/'Данные индикатора'!T43),0.5)+1)/2)*(('Данные индикатора'!W43+'Данные индикатора'!X43)/2)*(('Данные индикатора'!Y43+'Данные индикатора'!Z43)/2)),(1/3))),IF(OR('Данные индикатора'!S43="No data",'Данные индикатора'!T43="No data"),"x",1-(POWER((POWER(POWER((POWER((10/IF('Данные индикатора'!S43&lt;10,10,'Данные индикатора'!S43))*(1/'Данные индикатора'!T43),0.5))*(POWER(('Данные индикатора'!W43*'Данные индикатора'!U43),0.5))*('Данные индикатора'!Y43),(1/3)),-1)+POWER(POWER(1*(POWER(('Данные индикатора'!X43*'Данные индикатора'!V43),0.5))*('Данные индикатора'!Z43),(1/3)),-1))/2,-1)/POWER((((POWER((10/IF('Данные индикатора'!S43&lt;10,10,'Данные индикатора'!S43))*(1/'Данные индикатора'!T43),0.5)+1)/2)*((POWER(('Данные индикатора'!W43*'Данные индикатора'!U43),0.5)+POWER(('Данные индикатора'!X43*'Данные индикатора'!V43),0.5))/2)*(('Данные индикатора'!Y43+'Данные индикатора'!Z43)/2)),(1/3))))))</f>
        <v>0.28773190362983425</v>
      </c>
      <c r="I41" s="246">
        <f t="shared" si="15"/>
        <v>5.2</v>
      </c>
      <c r="J41" s="246">
        <f>IF('Данные индикатора'!AA43="нет данных","x",ROUND(IF('Данные индикатора'!AA43&gt;J$87,10,IF('Данные индикатора'!AA43&lt;J$86,0,10-(J$87-'Данные индикатора'!AA43)/(J$87-J$86)*10)),1))</f>
        <v>4.9000000000000004</v>
      </c>
      <c r="K41" s="248">
        <f t="shared" si="16"/>
        <v>5.0999999999999996</v>
      </c>
      <c r="L41" s="250">
        <f>SUM(IF('Данные индикатора'!AB43=0,0,'Данные индикатора'!AB43/1000000),SUM('Данные индикатора'!AC43:AD43))</f>
        <v>1114.725788</v>
      </c>
      <c r="M41" s="250">
        <f>L41/(SUM('Данные индикатора'!BK$37:'Данные индикатора'!BK$45))*1000000</f>
        <v>167.96133498071362</v>
      </c>
      <c r="N41" s="246">
        <f t="shared" si="17"/>
        <v>5.6</v>
      </c>
      <c r="O41" s="246">
        <f>IF('Данные индикатора'!AE43="нет данных","x",ROUND(IF('Данные индикатора'!AE43&gt;O$87,10,IF('Данные индикатора'!AE43&lt;O$86,0,10-(O$87-'Данные индикатора'!AE43)/(O$87-O$86)*10)),1))</f>
        <v>7.2</v>
      </c>
      <c r="P41" s="247">
        <f>IF('Данные индикатора'!R43="нет данных","x",ROUND(IF('Данные индикатора'!R43&gt;P$87,10,IF('Данные индикатора'!R43&lt;P$86,0,10-(P$87-'Данные индикатора'!R43)/(P$87-P$86)*10)),1))</f>
        <v>7.3</v>
      </c>
      <c r="Q41" s="248">
        <f t="shared" si="18"/>
        <v>6.7</v>
      </c>
      <c r="R41" s="251">
        <f t="shared" si="19"/>
        <v>4.5</v>
      </c>
      <c r="S41" s="249">
        <f>IF(AND('Данные индикатора'!AF43="нет данных",'Данные индикатора'!AG43="нет данных",'Данные индикатора'!AH43="нет данных"),"x",SUM('Данные индикатора'!AF43:AH43))</f>
        <v>5.3536738125546989E-5</v>
      </c>
      <c r="T41" s="247">
        <f t="shared" si="20"/>
        <v>0</v>
      </c>
      <c r="U41" s="247">
        <f>IF('Данные индикатора'!M43="нет данных","x",'Данные индикатора'!M43)</f>
        <v>1</v>
      </c>
      <c r="V41" s="248">
        <f t="shared" si="21"/>
        <v>0.5</v>
      </c>
      <c r="W41" s="246">
        <f>IF('Данные индикатора'!AI43="нет данных","x",ROUND(IF('Данные индикатора'!AI43&gt;W$87,10,IF('Данные индикатора'!AI43&lt;W$86,0,10-(W$87-'Данные индикатора'!AI43)/(W$87-W$86)*10)),1))</f>
        <v>2.2000000000000002</v>
      </c>
      <c r="X41" s="246">
        <f>IF('Данные индикатора'!AJ43="нет данных","x",ROUND(IF('Данные индикатора'!AJ43&gt;X$87,10,IF('Данные индикатора'!AJ43&lt;X$86,0,10-(X$87-'Данные индикатора'!AJ43)/(X$87-X$86)*10)),1))</f>
        <v>6.1</v>
      </c>
      <c r="Y41" s="252">
        <f>IF('Данные индикатора'!AQ43="нет данных","x",ROUND(IF('Данные индикатора'!AQ43&gt;Y$87,10,IF('Данные индикатора'!AQ43&lt;Y$86,0,10-(Y$87-'Данные индикатора'!AQ43)/(Y$87-Y$86)*10)),1))</f>
        <v>1.2</v>
      </c>
      <c r="Z41" s="252">
        <f>IF('Данные индикатора'!AR43="нет данных","x",ROUND(IF('Данные индикатора'!AR43&gt;Z$87,10,IF('Данные индикатора'!AR43&lt;Z$86,0,10-(Z$87-'Данные индикатора'!AR43)/(Z$87-Z$86)*10)),1))</f>
        <v>1.6</v>
      </c>
      <c r="AA41" s="247">
        <f t="shared" si="11"/>
        <v>1.4</v>
      </c>
      <c r="AB41" s="248">
        <f t="shared" si="26"/>
        <v>3.2</v>
      </c>
      <c r="AC41" s="246">
        <f>IF('Данные индикатора'!AL43="нет данных","x",ROUND(IF('Данные индикатора'!AL43&gt;AC$87,10,IF('Данные индикатора'!AL43&lt;AC$86,0,10-(AC$87-'Данные индикатора'!AL43)/(AC$87-AC$86)*10)),1))</f>
        <v>2.7</v>
      </c>
      <c r="AD41" s="248">
        <f t="shared" si="22"/>
        <v>2.7</v>
      </c>
      <c r="AE41" s="253" t="str">
        <f>IF(OR('Данные индикатора'!AM43="нет данных",'Данные индикатора'!BK43="нет данных"),"x",('Данные индикатора'!AM43/'Данные индикатора'!BK43))</f>
        <v>x</v>
      </c>
      <c r="AF41" s="248" t="str">
        <f t="shared" si="23"/>
        <v>x</v>
      </c>
      <c r="AG41" s="246">
        <f>IF('Данные индикатора'!AN43="нет данных","x",ROUND(IF('Данные индикатора'!AN43&lt;$AG$86,10,IF('Данные индикатора'!AN43&gt;$AG$87,0,($AG$87-'Данные индикатора'!AN43)/($AG$87-$AG$86)*10)),1))</f>
        <v>5.3</v>
      </c>
      <c r="AH41" s="246">
        <f>IF('Данные индикатора'!AO43="нет данных","x",ROUND(IF('Данные индикатора'!AO43&gt;$AH$87,10,IF('Данные индикатора'!AO43&lt;$AH$86,0,10-($AH$87-'Данные индикатора'!AO43)/($AH$87-$AH$86)*10)),1))</f>
        <v>0.5</v>
      </c>
      <c r="AI41" s="252">
        <f>IF('Данные индикатора'!AP43="нет данных","x",ROUND(IF('Данные индикатора'!AP43&gt;$AI$87,10,IF('Данные индикатора'!AP43&lt;$AI$86,0,10-($AI$87-'Данные индикатора'!AP43)/($AI$87-$AI$86)*10)),1))</f>
        <v>5.8</v>
      </c>
      <c r="AJ41" s="246">
        <f t="shared" si="24"/>
        <v>5.8</v>
      </c>
      <c r="AK41" s="248">
        <f t="shared" si="25"/>
        <v>3.9</v>
      </c>
      <c r="AL41" s="251">
        <f t="shared" si="27"/>
        <v>2.7</v>
      </c>
    </row>
    <row r="42" spans="1:38" s="3" customFormat="1" ht="15.75" x14ac:dyDescent="0.25">
      <c r="A42" s="159" t="s">
        <v>326</v>
      </c>
      <c r="B42" s="175" t="s">
        <v>278</v>
      </c>
      <c r="C42" s="176" t="s">
        <v>87</v>
      </c>
      <c r="D42" s="246">
        <f>ROUND(IF('Данные индикатора'!P44="нет данных",IF((0.1233*LN('Данные индикатора'!AU44)-0.4559)&gt;D$87,0,IF((0.1233*LN('Данные индикатора'!AU44)-0.4559)&lt;D$86,10,(D$87-(0.1233*LN('Данные индикатора'!AU44)-0.4559))/(D$87-D$86)*10)),IF('Данные индикатора'!P44&gt;D$87,0,IF('Данные индикатора'!P44&lt;D$86,10,(D$87-'Данные индикатора'!P44)/(D$87-D$86)*10))),1)</f>
        <v>7.8</v>
      </c>
      <c r="E42" s="246">
        <f>IF('Данные индикатора'!Q44="нет данных","x",ROUND((IF('Данные индикатора'!Q44=E$86,0,IF(LOG('Данные индикатора'!Q44*1000)&gt;E$87,10,10-(E$87-LOG('Данные индикатора'!Q44*1000))/(E$87-E$86)*10))),1))</f>
        <v>3.7</v>
      </c>
      <c r="F42" s="247">
        <f>IF('Данные индикатора'!AK44="нет данных","x",ROUND(IF('Данные индикатора'!AK44&gt;F$87,10,IF('Данные индикатора'!AK44&lt;F$86,0,10-(F$87-'Данные индикатора'!AK44)/(F$87-F$86)*10)),1))</f>
        <v>7.3</v>
      </c>
      <c r="G42" s="248">
        <f t="shared" si="6"/>
        <v>6.6</v>
      </c>
      <c r="H42" s="249">
        <f>IF(OR('Данные индикатора'!S44="нет данных",'Данные индикатора'!T44="No data"),"x",IF(OR('Данные индикатора'!U44="нет данных",'Данные индикатора'!V44="нет данных"),1-(POWER((POWER(POWER((POWER((10/IF('Данные индикатора'!S44&lt;10,10,'Данные индикатора'!S44))*(1/'Данные индикатора'!T44),0.5))*('Данные индикатора'!W44)*('Данные индикатора'!Y44),(1/3)),-1)+POWER(POWER((1*('Данные индикатора'!X44)*('Данные индикатора'!Z44)),(1/3)),-1))/2,-1)/POWER((((POWER((10/IF('Данные индикатора'!S44&lt;10,10,'Данные индикатора'!S44))*(1/'Данные индикатора'!T44),0.5)+1)/2)*(('Данные индикатора'!W44+'Данные индикатора'!X44)/2)*(('Данные индикатора'!Y44+'Данные индикатора'!Z44)/2)),(1/3))),IF(OR('Данные индикатора'!S44="No data",'Данные индикатора'!T44="No data"),"x",1-(POWER((POWER(POWER((POWER((10/IF('Данные индикатора'!S44&lt;10,10,'Данные индикатора'!S44))*(1/'Данные индикатора'!T44),0.5))*(POWER(('Данные индикатора'!W44*'Данные индикатора'!U44),0.5))*('Данные индикатора'!Y44),(1/3)),-1)+POWER(POWER(1*(POWER(('Данные индикатора'!X44*'Данные индикатора'!V44),0.5))*('Данные индикатора'!Z44),(1/3)),-1))/2,-1)/POWER((((POWER((10/IF('Данные индикатора'!S44&lt;10,10,'Данные индикатора'!S44))*(1/'Данные индикатора'!T44),0.5)+1)/2)*((POWER(('Данные индикатора'!W44*'Данные индикатора'!U44),0.5)+POWER(('Данные индикатора'!X44*'Данные индикатора'!V44),0.5))/2)*(('Данные индикатора'!Y44+'Данные индикатора'!Z44)/2)),(1/3))))))</f>
        <v>0.31827939387949777</v>
      </c>
      <c r="I42" s="246">
        <f t="shared" si="15"/>
        <v>5.8</v>
      </c>
      <c r="J42" s="246">
        <f>IF('Данные индикатора'!AA44="нет данных","x",ROUND(IF('Данные индикатора'!AA44&gt;J$87,10,IF('Данные индикатора'!AA44&lt;J$86,0,10-(J$87-'Данные индикатора'!AA44)/(J$87-J$86)*10)),1))</f>
        <v>4.9000000000000004</v>
      </c>
      <c r="K42" s="248">
        <f t="shared" si="16"/>
        <v>5.4</v>
      </c>
      <c r="L42" s="250">
        <f>SUM(IF('Данные индикатора'!AB44=0,0,'Данные индикатора'!AB44/1000000),SUM('Данные индикатора'!AC44:AD44))</f>
        <v>1114.725788</v>
      </c>
      <c r="M42" s="250">
        <f>L42/(SUM('Данные индикатора'!BK$37:'Данные индикатора'!BK$45))*1000000</f>
        <v>167.96133498071362</v>
      </c>
      <c r="N42" s="246">
        <f t="shared" si="17"/>
        <v>5.6</v>
      </c>
      <c r="O42" s="246">
        <f>IF('Данные индикатора'!AE44="нет данных","x",ROUND(IF('Данные индикатора'!AE44&gt;O$87,10,IF('Данные индикатора'!AE44&lt;O$86,0,10-(O$87-'Данные индикатора'!AE44)/(O$87-O$86)*10)),1))</f>
        <v>7.2</v>
      </c>
      <c r="P42" s="247">
        <f>IF('Данные индикатора'!R44="нет данных","x",ROUND(IF('Данные индикатора'!R44&gt;P$87,10,IF('Данные индикатора'!R44&lt;P$86,0,10-(P$87-'Данные индикатора'!R44)/(P$87-P$86)*10)),1))</f>
        <v>7.3</v>
      </c>
      <c r="Q42" s="248">
        <f t="shared" si="18"/>
        <v>6.7</v>
      </c>
      <c r="R42" s="251">
        <f t="shared" si="19"/>
        <v>6.3</v>
      </c>
      <c r="S42" s="249">
        <f>IF(AND('Данные индикатора'!AF44="нет данных",'Данные индикатора'!AG44="нет данных",'Данные индикатора'!AH44="нет данных"),"x",SUM('Данные индикатора'!AF44:AH44))</f>
        <v>5.3536738125546989E-5</v>
      </c>
      <c r="T42" s="247">
        <f t="shared" si="20"/>
        <v>0</v>
      </c>
      <c r="U42" s="247">
        <f>IF('Данные индикатора'!M44="нет данных","x",'Данные индикатора'!M44)</f>
        <v>1</v>
      </c>
      <c r="V42" s="248">
        <f t="shared" si="21"/>
        <v>0.5</v>
      </c>
      <c r="W42" s="246">
        <f>IF('Данные индикатора'!AI44="нет данных","x",ROUND(IF('Данные индикатора'!AI44&gt;W$87,10,IF('Данные индикатора'!AI44&lt;W$86,0,10-(W$87-'Данные индикатора'!AI44)/(W$87-W$86)*10)),1))</f>
        <v>6.1</v>
      </c>
      <c r="X42" s="246">
        <f>IF('Данные индикатора'!AJ44="нет данных","x",ROUND(IF('Данные индикатора'!AJ44&gt;X$87,10,IF('Данные индикатора'!AJ44&lt;X$86,0,10-(X$87-'Данные индикатора'!AJ44)/(X$87-X$86)*10)),1))</f>
        <v>6.5</v>
      </c>
      <c r="Y42" s="252">
        <f>IF('Данные индикатора'!AQ44="нет данных","x",ROUND(IF('Данные индикатора'!AQ44&gt;Y$87,10,IF('Данные индикатора'!AQ44&lt;Y$86,0,10-(Y$87-'Данные индикатора'!AQ44)/(Y$87-Y$86)*10)),1))</f>
        <v>3.4</v>
      </c>
      <c r="Z42" s="252">
        <f>IF('Данные индикатора'!AR44="нет данных","x",ROUND(IF('Данные индикатора'!AR44&gt;Z$87,10,IF('Данные индикатора'!AR44&lt;Z$86,0,10-(Z$87-'Данные индикатора'!AR44)/(Z$87-Z$86)*10)),1))</f>
        <v>4.3</v>
      </c>
      <c r="AA42" s="247">
        <f t="shared" si="11"/>
        <v>3.9</v>
      </c>
      <c r="AB42" s="248">
        <f t="shared" si="26"/>
        <v>5.5</v>
      </c>
      <c r="AC42" s="246">
        <f>IF('Данные индикатора'!AL44="нет данных","x",ROUND(IF('Данные индикатора'!AL44&gt;AC$87,10,IF('Данные индикатора'!AL44&lt;AC$86,0,10-(AC$87-'Данные индикатора'!AL44)/(AC$87-AC$86)*10)),1))</f>
        <v>3.1</v>
      </c>
      <c r="AD42" s="248">
        <f t="shared" si="22"/>
        <v>3.1</v>
      </c>
      <c r="AE42" s="253" t="str">
        <f>IF(OR('Данные индикатора'!AM44="нет данных",'Данные индикатора'!BK44="нет данных"),"x",('Данные индикатора'!AM44/'Данные индикатора'!BK44))</f>
        <v>x</v>
      </c>
      <c r="AF42" s="248" t="str">
        <f t="shared" si="23"/>
        <v>x</v>
      </c>
      <c r="AG42" s="246">
        <f>IF('Данные индикатора'!AN44="нет данных","x",ROUND(IF('Данные индикатора'!AN44&lt;$AG$86,10,IF('Данные индикатора'!AN44&gt;$AG$87,0,($AG$87-'Данные индикатора'!AN44)/($AG$87-$AG$86)*10)),1))</f>
        <v>5.3</v>
      </c>
      <c r="AH42" s="246">
        <f>IF('Данные индикатора'!AO44="нет данных","x",ROUND(IF('Данные индикатора'!AO44&gt;$AH$87,10,IF('Данные индикатора'!AO44&lt;$AH$86,0,10-($AH$87-'Данные индикатора'!AO44)/($AH$87-$AH$86)*10)),1))</f>
        <v>0.5</v>
      </c>
      <c r="AI42" s="252">
        <f>IF('Данные индикатора'!AP44="нет данных","x",ROUND(IF('Данные индикатора'!AP44&gt;$AI$87,10,IF('Данные индикатора'!AP44&lt;$AI$86,0,10-($AI$87-'Данные индикатора'!AP44)/($AI$87-$AI$86)*10)),1))</f>
        <v>5.8</v>
      </c>
      <c r="AJ42" s="246">
        <f t="shared" si="24"/>
        <v>5.8</v>
      </c>
      <c r="AK42" s="248">
        <f t="shared" si="25"/>
        <v>3.9</v>
      </c>
      <c r="AL42" s="251">
        <f t="shared" si="27"/>
        <v>3.5</v>
      </c>
    </row>
    <row r="43" spans="1:38" s="3" customFormat="1" ht="15.75" x14ac:dyDescent="0.25">
      <c r="A43" s="178" t="s">
        <v>326</v>
      </c>
      <c r="B43" s="179" t="s">
        <v>279</v>
      </c>
      <c r="C43" s="180" t="s">
        <v>88</v>
      </c>
      <c r="D43" s="246">
        <f>ROUND(IF('Данные индикатора'!P45="нет данных",IF((0.1233*LN('Данные индикатора'!AU45)-0.4559)&gt;D$87,0,IF((0.1233*LN('Данные индикатора'!AU45)-0.4559)&lt;D$86,10,(D$87-(0.1233*LN('Данные индикатора'!AU45)-0.4559))/(D$87-D$86)*10)),IF('Данные индикатора'!P45&gt;D$87,0,IF('Данные индикатора'!P45&lt;D$86,10,(D$87-'Данные индикатора'!P45)/(D$87-D$86)*10))),1)</f>
        <v>4.8</v>
      </c>
      <c r="E43" s="246">
        <f>IF('Данные индикатора'!Q45="нет данных","x",ROUND((IF('Данные индикатора'!Q45=E$86,0,IF(LOG('Данные индикатора'!Q45*1000)&gt;E$87,10,10-(E$87-LOG('Данные индикатора'!Q45*1000))/(E$87-E$86)*10))),1))</f>
        <v>1.1000000000000001</v>
      </c>
      <c r="F43" s="247">
        <f>IF('Данные индикатора'!AK45="нет данных","x",ROUND(IF('Данные индикатора'!AK45&gt;F$87,10,IF('Данные индикатора'!AK45&lt;F$86,0,10-(F$87-'Данные индикатора'!AK45)/(F$87-F$86)*10)),1))</f>
        <v>4.2</v>
      </c>
      <c r="G43" s="254">
        <f t="shared" si="6"/>
        <v>3.5</v>
      </c>
      <c r="H43" s="249">
        <f>IF(OR('Данные индикатора'!S45="нет данных",'Данные индикатора'!T45="No data"),"x",IF(OR('Данные индикатора'!U45="нет данных",'Данные индикатора'!V45="нет данных"),1-(POWER((POWER(POWER((POWER((10/IF('Данные индикатора'!S45&lt;10,10,'Данные индикатора'!S45))*(1/'Данные индикатора'!T45),0.5))*('Данные индикатора'!W45)*('Данные индикатора'!Y45),(1/3)),-1)+POWER(POWER((1*('Данные индикатора'!X45)*('Данные индикатора'!Z45)),(1/3)),-1))/2,-1)/POWER((((POWER((10/IF('Данные индикатора'!S45&lt;10,10,'Данные индикатора'!S45))*(1/'Данные индикатора'!T45),0.5)+1)/2)*(('Данные индикатора'!W45+'Данные индикатора'!X45)/2)*(('Данные индикатора'!Y45+'Данные индикатора'!Z45)/2)),(1/3))),IF(OR('Данные индикатора'!S45="No data",'Данные индикатора'!T45="No data"),"x",1-(POWER((POWER(POWER((POWER((10/IF('Данные индикатора'!S45&lt;10,10,'Данные индикатора'!S45))*(1/'Данные индикатора'!T45),0.5))*(POWER(('Данные индикатора'!W45*'Данные индикатора'!U45),0.5))*('Данные индикатора'!Y45),(1/3)),-1)+POWER(POWER(1*(POWER(('Данные индикатора'!X45*'Данные индикатора'!V45),0.5))*('Данные индикатора'!Z45),(1/3)),-1))/2,-1)/POWER((((POWER((10/IF('Данные индикатора'!S45&lt;10,10,'Данные индикатора'!S45))*(1/'Данные индикатора'!T45),0.5)+1)/2)*((POWER(('Данные индикатора'!W45*'Данные индикатора'!U45),0.5)+POWER(('Данные индикатора'!X45*'Данные индикатора'!V45),0.5))/2)*(('Данные индикатора'!Y45+'Данные индикатора'!Z45)/2)),(1/3))))))</f>
        <v>0.21728658187215155</v>
      </c>
      <c r="I43" s="257">
        <f t="shared" si="15"/>
        <v>4</v>
      </c>
      <c r="J43" s="246">
        <f>IF('Данные индикатора'!AA45="нет данных","x",ROUND(IF('Данные индикатора'!AA45&gt;J$87,10,IF('Данные индикатора'!AA45&lt;J$86,0,10-(J$87-'Данные индикатора'!AA45)/(J$87-J$86)*10)),1))</f>
        <v>4.9000000000000004</v>
      </c>
      <c r="K43" s="254">
        <f t="shared" si="16"/>
        <v>4.5</v>
      </c>
      <c r="L43" s="263">
        <f>SUM(IF('Данные индикатора'!AB45=0,0,'Данные индикатора'!AB45/1000000),SUM('Данные индикатора'!AC45:AD45))</f>
        <v>1114.725788</v>
      </c>
      <c r="M43" s="250">
        <f>L43/(SUM('Данные индикатора'!BK$37:'Данные индикатора'!BK$45))*1000000</f>
        <v>167.96133498071362</v>
      </c>
      <c r="N43" s="246">
        <f t="shared" si="17"/>
        <v>5.6</v>
      </c>
      <c r="O43" s="246">
        <f>IF('Данные индикатора'!AE45="нет данных","x",ROUND(IF('Данные индикатора'!AE45&gt;O$87,10,IF('Данные индикатора'!AE45&lt;O$86,0,10-(O$87-'Данные индикатора'!AE45)/(O$87-O$86)*10)),1))</f>
        <v>7.2</v>
      </c>
      <c r="P43" s="247">
        <f>IF('Данные индикатора'!R45="нет данных","x",ROUND(IF('Данные индикатора'!R45&gt;P$87,10,IF('Данные индикатора'!R45&lt;P$86,0,10-(P$87-'Данные индикатора'!R45)/(P$87-P$86)*10)),1))</f>
        <v>7.3</v>
      </c>
      <c r="Q43" s="248">
        <f t="shared" si="18"/>
        <v>6.7</v>
      </c>
      <c r="R43" s="251">
        <f t="shared" si="19"/>
        <v>4.5999999999999996</v>
      </c>
      <c r="S43" s="249">
        <f>IF(AND('Данные индикатора'!AF45="нет данных",'Данные индикатора'!AG45="нет данных",'Данные индикатора'!AH45="нет данных"),"x",SUM('Данные индикатора'!AF45:AH45))</f>
        <v>5.3536738125546989E-5</v>
      </c>
      <c r="T43" s="247">
        <f t="shared" si="20"/>
        <v>0</v>
      </c>
      <c r="U43" s="247">
        <f>IF('Данные индикатора'!M45="нет данных","x",'Данные индикатора'!M45)</f>
        <v>1</v>
      </c>
      <c r="V43" s="248">
        <f t="shared" si="21"/>
        <v>0.5</v>
      </c>
      <c r="W43" s="246">
        <f>IF('Данные индикатора'!AI45="нет данных","x",ROUND(IF('Данные индикатора'!AI45&gt;W$87,10,IF('Данные индикатора'!AI45&lt;W$86,0,10-(W$87-'Данные индикатора'!AI45)/(W$87-W$86)*10)),1))</f>
        <v>1.5</v>
      </c>
      <c r="X43" s="246">
        <f>IF('Данные индикатора'!AJ45="нет данных","x",ROUND(IF('Данные индикатора'!AJ45&gt;X$87,10,IF('Данные индикатора'!AJ45&lt;X$86,0,10-(X$87-'Данные индикатора'!AJ45)/(X$87-X$86)*10)),1))</f>
        <v>4.5</v>
      </c>
      <c r="Y43" s="252">
        <f>IF('Данные индикатора'!AQ45="нет данных","x",ROUND(IF('Данные индикатора'!AQ45&gt;Y$87,10,IF('Данные индикатора'!AQ45&lt;Y$86,0,10-(Y$87-'Данные индикатора'!AQ45)/(Y$87-Y$86)*10)),1))</f>
        <v>1.9</v>
      </c>
      <c r="Z43" s="252">
        <f>IF('Данные индикатора'!AR45="нет данных","x",ROUND(IF('Данные индикатора'!AR45&gt;Z$87,10,IF('Данные индикатора'!AR45&lt;Z$86,0,10-(Z$87-'Данные индикатора'!AR45)/(Z$87-Z$86)*10)),1))</f>
        <v>3.8</v>
      </c>
      <c r="AA43" s="247">
        <f t="shared" si="11"/>
        <v>2.9</v>
      </c>
      <c r="AB43" s="248">
        <f t="shared" si="26"/>
        <v>3</v>
      </c>
      <c r="AC43" s="246">
        <f>IF('Данные индикатора'!AL45="нет данных","x",ROUND(IF('Данные индикатора'!AL45&gt;AC$87,10,IF('Данные индикатора'!AL45&lt;AC$86,0,10-(AC$87-'Данные индикатора'!AL45)/(AC$87-AC$86)*10)),1))</f>
        <v>0.3</v>
      </c>
      <c r="AD43" s="248">
        <f t="shared" si="22"/>
        <v>0.3</v>
      </c>
      <c r="AE43" s="253" t="str">
        <f>IF(OR('Данные индикатора'!AM45="нет данных",'Данные индикатора'!BK45="нет данных"),"x",('Данные индикатора'!AM45/'Данные индикатора'!BK45))</f>
        <v>x</v>
      </c>
      <c r="AF43" s="248" t="str">
        <f t="shared" si="23"/>
        <v>x</v>
      </c>
      <c r="AG43" s="246">
        <f>IF('Данные индикатора'!AN45="нет данных","x",ROUND(IF('Данные индикатора'!AN45&lt;$AG$86,10,IF('Данные индикатора'!AN45&gt;$AG$87,0,($AG$87-'Данные индикатора'!AN45)/($AG$87-$AG$86)*10)),1))</f>
        <v>5.3</v>
      </c>
      <c r="AH43" s="246">
        <f>IF('Данные индикатора'!AO45="нет данных","x",ROUND(IF('Данные индикатора'!AO45&gt;$AH$87,10,IF('Данные индикатора'!AO45&lt;$AH$86,0,10-($AH$87-'Данные индикатора'!AO45)/($AH$87-$AH$86)*10)),1))</f>
        <v>0.5</v>
      </c>
      <c r="AI43" s="252">
        <f>IF('Данные индикатора'!AP45="нет данных","x",ROUND(IF('Данные индикатора'!AP45&gt;$AI$87,10,IF('Данные индикатора'!AP45&lt;$AI$86,0,10-($AI$87-'Данные индикатора'!AP45)/($AI$87-$AI$86)*10)),1))</f>
        <v>5.8</v>
      </c>
      <c r="AJ43" s="246">
        <f t="shared" si="24"/>
        <v>5.8</v>
      </c>
      <c r="AK43" s="248">
        <f t="shared" si="25"/>
        <v>3.9</v>
      </c>
      <c r="AL43" s="251">
        <f t="shared" si="27"/>
        <v>2.1</v>
      </c>
    </row>
    <row r="44" spans="1:38" s="3" customFormat="1" ht="15.75" x14ac:dyDescent="0.25">
      <c r="A44" s="159" t="s">
        <v>325</v>
      </c>
      <c r="B44" s="160" t="s">
        <v>280</v>
      </c>
      <c r="C44" s="181" t="s">
        <v>89</v>
      </c>
      <c r="D44" s="246">
        <f>ROUND(IF('Данные индикатора'!P46="нет данных",IF((0.1233*LN('Данные индикатора'!AU46)-0.4559)&gt;D$87,0,IF((0.1233*LN('Данные индикатора'!AU46)-0.4559)&lt;D$86,10,(D$87-(0.1233*LN('Данные индикатора'!AU46)-0.4559))/(D$87-D$86)*10)),IF('Данные индикатора'!P46&gt;D$87,0,IF('Данные индикатора'!P46&lt;D$86,10,(D$87-'Данные индикатора'!P46)/(D$87-D$86)*10))),1)</f>
        <v>9.1999999999999993</v>
      </c>
      <c r="E44" s="246">
        <f>IF('Данные индикатора'!Q46="нет данных","x",ROUND((IF('Данные индикатора'!Q46=E$86,0,IF(LOG('Данные индикатора'!Q46*1000)&gt;E$87,10,10-(E$87-LOG('Данные индикатора'!Q46*1000))/(E$87-E$86)*10))),1))</f>
        <v>0</v>
      </c>
      <c r="F44" s="247">
        <f>IF('Данные индикатора'!AK46="нет данных","x",ROUND(IF('Данные индикатора'!AK46&gt;F$87,10,IF('Данные индикатора'!AK46&lt;F$86,0,10-(F$87-'Данные индикатора'!AK46)/(F$87-F$86)*10)),1))</f>
        <v>1.7</v>
      </c>
      <c r="G44" s="248">
        <f t="shared" si="6"/>
        <v>5.3</v>
      </c>
      <c r="H44" s="249">
        <f>IF(OR('Данные индикатора'!S46="нет данных",'Данные индикатора'!T46="No data"),"x",IF(OR('Данные индикатора'!U46="нет данных",'Данные индикатора'!V46="нет данных"),1-(POWER((POWER(POWER((POWER((10/IF('Данные индикатора'!S46&lt;10,10,'Данные индикатора'!S46))*(1/'Данные индикатора'!T46),0.5))*('Данные индикатора'!W46)*('Данные индикатора'!Y46),(1/3)),-1)+POWER(POWER((1*('Данные индикатора'!X46)*('Данные индикатора'!Z46)),(1/3)),-1))/2,-1)/POWER((((POWER((10/IF('Данные индикатора'!S46&lt;10,10,'Данные индикатора'!S46))*(1/'Данные индикатора'!T46),0.5)+1)/2)*(('Данные индикатора'!W46+'Данные индикатора'!X46)/2)*(('Данные индикатора'!Y46+'Данные индикатора'!Z46)/2)),(1/3))),IF(OR('Данные индикатора'!S46="No data",'Данные индикатора'!T46="No data"),"x",1-(POWER((POWER(POWER((POWER((10/IF('Данные индикатора'!S46&lt;10,10,'Данные индикатора'!S46))*(1/'Данные индикатора'!T46),0.5))*(POWER(('Данные индикатора'!W46*'Данные индикатора'!U46),0.5))*('Данные индикатора'!Y46),(1/3)),-1)+POWER(POWER(1*(POWER(('Данные индикатора'!X46*'Данные индикатора'!V46),0.5))*('Данные индикатора'!Z46),(1/3)),-1))/2,-1)/POWER((((POWER((10/IF('Данные индикатора'!S46&lt;10,10,'Данные индикатора'!S46))*(1/'Данные индикатора'!T46),0.5)+1)/2)*((POWER(('Данные индикатора'!W46*'Данные индикатора'!U46),0.5)+POWER(('Данные индикатора'!X46*'Данные индикатора'!V46),0.5))/2)*(('Данные индикатора'!Y46+'Данные индикатора'!Z46)/2)),(1/3))))))</f>
        <v>0.15857860062364604</v>
      </c>
      <c r="I44" s="246">
        <f t="shared" si="15"/>
        <v>2.9</v>
      </c>
      <c r="J44" s="246">
        <f>IF('Данные индикатора'!AA46="нет данных","x",ROUND(IF('Данные индикатора'!AA46&gt;J$87,10,IF('Данные индикатора'!AA46&lt;J$86,0,10-(J$87-'Данные индикатора'!AA46)/(J$87-J$86)*10)),1))</f>
        <v>4.4000000000000004</v>
      </c>
      <c r="K44" s="248">
        <f t="shared" si="16"/>
        <v>3.7</v>
      </c>
      <c r="L44" s="250">
        <f>SUM(IF('Данные индикатора'!AB46=0,0,'Данные индикатора'!AB46/1000000),SUM('Данные индикатора'!AC46:AD46))</f>
        <v>225.95916199999999</v>
      </c>
      <c r="M44" s="262">
        <f>L44/(SUM('Данные индикатора'!BK$46:'Данные индикатора'!BK$62))*1000000</f>
        <v>11.968459950744593</v>
      </c>
      <c r="N44" s="259">
        <f t="shared" si="17"/>
        <v>0.4</v>
      </c>
      <c r="O44" s="246">
        <f>IF('Данные индикатора'!AE46="нет данных","x",ROUND(IF('Данные индикатора'!AE46&gt;O$87,10,IF('Данные индикатора'!AE46&lt;O$86,0,10-(O$87-'Данные индикатора'!AE46)/(O$87-O$86)*10)),1))</f>
        <v>0</v>
      </c>
      <c r="P44" s="247">
        <f>IF('Данные индикатора'!R46="нет данных","x",ROUND(IF('Данные индикатора'!R46&gt;P$87,10,IF('Данные индикатора'!R46&lt;P$86,0,10-(P$87-'Данные индикатора'!R46)/(P$87-P$86)*10)),1))</f>
        <v>0.1</v>
      </c>
      <c r="Q44" s="261">
        <f t="shared" si="18"/>
        <v>0.2</v>
      </c>
      <c r="R44" s="264">
        <f t="shared" si="19"/>
        <v>3.6</v>
      </c>
      <c r="S44" s="249">
        <f>IF(AND('Данные индикатора'!AF46="нет данных",'Данные индикатора'!AG46="нет данных",'Данные индикатора'!AH46="нет данных"),"x",SUM('Данные индикатора'!AF46:AH46))</f>
        <v>4.3067976937648581E-4</v>
      </c>
      <c r="T44" s="260">
        <f t="shared" si="20"/>
        <v>0.1</v>
      </c>
      <c r="U44" s="247">
        <f>IF('Данные индикатора'!M46="нет данных","x",'Данные индикатора'!M46)</f>
        <v>1</v>
      </c>
      <c r="V44" s="261">
        <f t="shared" si="21"/>
        <v>0.6</v>
      </c>
      <c r="W44" s="246">
        <f>IF('Данные индикатора'!AI46="нет данных","x",ROUND(IF('Данные индикатора'!AI46&gt;W$87,10,IF('Данные индикатора'!AI46&lt;W$86,0,10-(W$87-'Данные индикатора'!AI46)/(W$87-W$86)*10)),1))</f>
        <v>1.8</v>
      </c>
      <c r="X44" s="246">
        <f>IF('Данные индикатора'!AJ46="нет данных","x",ROUND(IF('Данные индикатора'!AJ46&gt;X$87,10,IF('Данные индикатора'!AJ46&lt;X$86,0,10-(X$87-'Данные индикатора'!AJ46)/(X$87-X$86)*10)),1))</f>
        <v>4.0999999999999996</v>
      </c>
      <c r="Y44" s="252">
        <f>IF('Данные индикатора'!AQ46="нет данных","x",ROUND(IF('Данные индикатора'!AQ46&gt;Y$87,10,IF('Данные индикатора'!AQ46&lt;Y$86,0,10-(Y$87-'Данные индикатора'!AQ46)/(Y$87-Y$86)*10)),1))</f>
        <v>2</v>
      </c>
      <c r="Z44" s="252">
        <f>IF('Данные индикатора'!AR46="нет данных","x",ROUND(IF('Данные индикатора'!AR46&gt;Z$87,10,IF('Данные индикатора'!AR46&lt;Z$86,0,10-(Z$87-'Данные индикатора'!AR46)/(Z$87-Z$86)*10)),1))</f>
        <v>2.6</v>
      </c>
      <c r="AA44" s="260">
        <f t="shared" si="11"/>
        <v>2.2999999999999998</v>
      </c>
      <c r="AB44" s="261">
        <f t="shared" si="26"/>
        <v>2.7</v>
      </c>
      <c r="AC44" s="246">
        <f>IF('Данные индикатора'!AL46="нет данных","x",ROUND(IF('Данные индикатора'!AL46&gt;AC$87,10,IF('Данные индикатора'!AL46&lt;AC$86,0,10-(AC$87-'Данные индикатора'!AL46)/(AC$87-AC$86)*10)),1))</f>
        <v>0.4</v>
      </c>
      <c r="AD44" s="261">
        <f t="shared" si="22"/>
        <v>0.4</v>
      </c>
      <c r="AE44" s="253">
        <f>IF(OR('Данные индикатора'!AM46="нет данных",'Данные индикатора'!BK46="нет данных"),"x",('Данные индикатора'!AM46/'Данные индикатора'!BK46))</f>
        <v>0</v>
      </c>
      <c r="AF44" s="261">
        <f t="shared" si="23"/>
        <v>0</v>
      </c>
      <c r="AG44" s="246">
        <f>IF('Данные индикатора'!AN46="нет данных","x",ROUND(IF('Данные индикатора'!AN46&lt;$AG$86,10,IF('Данные индикатора'!AN46&gt;$AG$87,0,($AG$87-'Данные индикатора'!AN46)/($AG$87-$AG$86)*10)),1))</f>
        <v>0</v>
      </c>
      <c r="AH44" s="246">
        <f>IF('Данные индикатора'!AO46="нет данных","x",ROUND(IF('Данные индикатора'!AO46&gt;$AH$87,10,IF('Данные индикатора'!AO46&lt;$AH$86,0,10-($AH$87-'Данные индикатора'!AO46)/($AH$87-$AH$86)*10)),1))</f>
        <v>0</v>
      </c>
      <c r="AI44" s="252">
        <f>IF('Данные индикатора'!AP46="нет данных","x",ROUND(IF('Данные индикатора'!AP46&gt;$AI$87,10,IF('Данные индикатора'!AP46&lt;$AI$86,0,10-($AI$87-'Данные индикатора'!AP46)/($AI$87-$AI$86)*10)),1))</f>
        <v>1.3</v>
      </c>
      <c r="AJ44" s="259">
        <f t="shared" si="24"/>
        <v>1.3</v>
      </c>
      <c r="AK44" s="261">
        <f t="shared" si="25"/>
        <v>0.4</v>
      </c>
      <c r="AL44" s="264">
        <f t="shared" si="27"/>
        <v>1.1000000000000001</v>
      </c>
    </row>
    <row r="45" spans="1:38" s="3" customFormat="1" ht="15.75" x14ac:dyDescent="0.25">
      <c r="A45" s="159" t="s">
        <v>325</v>
      </c>
      <c r="B45" s="160" t="s">
        <v>281</v>
      </c>
      <c r="C45" s="181" t="s">
        <v>90</v>
      </c>
      <c r="D45" s="246">
        <f>ROUND(IF('Данные индикатора'!P47="нет данных",IF((0.1233*LN('Данные индикатора'!AU47)-0.4559)&gt;D$87,0,IF((0.1233*LN('Данные индикатора'!AU47)-0.4559)&lt;D$86,10,(D$87-(0.1233*LN('Данные индикатора'!AU47)-0.4559))/(D$87-D$86)*10)),IF('Данные индикатора'!P47&gt;D$87,0,IF('Данные индикатора'!P47&lt;D$86,10,(D$87-'Данные индикатора'!P47)/(D$87-D$86)*10))),1)</f>
        <v>5.6</v>
      </c>
      <c r="E45" s="246">
        <f>IF('Данные индикатора'!Q47="нет данных","x",ROUND((IF('Данные индикатора'!Q47=E$86,0,IF(LOG('Данные индикатора'!Q47*1000)&gt;E$87,10,10-(E$87-LOG('Данные индикатора'!Q47*1000))/(E$87-E$86)*10))),1))</f>
        <v>1.8</v>
      </c>
      <c r="F45" s="247">
        <f>IF('Данные индикатора'!AK47="нет данных","x",ROUND(IF('Данные индикатора'!AK47&gt;F$87,10,IF('Данные индикатора'!AK47&lt;F$86,0,10-(F$87-'Данные индикатора'!AK47)/(F$87-F$86)*10)),1))</f>
        <v>2.1</v>
      </c>
      <c r="G45" s="248">
        <f t="shared" si="6"/>
        <v>3.4</v>
      </c>
      <c r="H45" s="249">
        <f>IF(OR('Данные индикатора'!S47="нет данных",'Данные индикатора'!T47="No data"),"x",IF(OR('Данные индикатора'!U47="нет данных",'Данные индикатора'!V47="нет данных"),1-(POWER((POWER(POWER((POWER((10/IF('Данные индикатора'!S47&lt;10,10,'Данные индикатора'!S47))*(1/'Данные индикатора'!T47),0.5))*('Данные индикатора'!W47)*('Данные индикатора'!Y47),(1/3)),-1)+POWER(POWER((1*('Данные индикатора'!X47)*('Данные индикатора'!Z47)),(1/3)),-1))/2,-1)/POWER((((POWER((10/IF('Данные индикатора'!S47&lt;10,10,'Данные индикатора'!S47))*(1/'Данные индикатора'!T47),0.5)+1)/2)*(('Данные индикатора'!W47+'Данные индикатора'!X47)/2)*(('Данные индикатора'!Y47+'Данные индикатора'!Z47)/2)),(1/3))),IF(OR('Данные индикатора'!S47="No data",'Данные индикатора'!T47="No data"),"x",1-(POWER((POWER(POWER((POWER((10/IF('Данные индикатора'!S47&lt;10,10,'Данные индикатора'!S47))*(1/'Данные индикатора'!T47),0.5))*(POWER(('Данные индикатора'!W47*'Данные индикатора'!U47),0.5))*('Данные индикатора'!Y47),(1/3)),-1)+POWER(POWER(1*(POWER(('Данные индикатора'!X47*'Данные индикатора'!V47),0.5))*('Данные индикатора'!Z47),(1/3)),-1))/2,-1)/POWER((((POWER((10/IF('Данные индикатора'!S47&lt;10,10,'Данные индикатора'!S47))*(1/'Данные индикатора'!T47),0.5)+1)/2)*((POWER(('Данные индикатора'!W47*'Данные индикатора'!U47),0.5)+POWER(('Данные индикатора'!X47*'Данные индикатора'!V47),0.5))/2)*(('Данные индикатора'!Y47+'Данные индикатора'!Z47)/2)),(1/3))))))</f>
        <v>0.1381260660060688</v>
      </c>
      <c r="I45" s="246">
        <f t="shared" si="15"/>
        <v>2.5</v>
      </c>
      <c r="J45" s="246">
        <f>IF('Данные индикатора'!AA47="нет данных","x",ROUND(IF('Данные индикатора'!AA47&gt;J$87,10,IF('Данные индикатора'!AA47&lt;J$86,0,10-(J$87-'Данные индикатора'!AA47)/(J$87-J$86)*10)),1))</f>
        <v>3.5</v>
      </c>
      <c r="K45" s="248">
        <f t="shared" si="16"/>
        <v>3</v>
      </c>
      <c r="L45" s="250">
        <f>SUM(IF('Данные индикатора'!AB47=0,0,'Данные индикатора'!AB47/1000000),SUM('Данные индикатора'!AC47:AD47))</f>
        <v>225.95916199999999</v>
      </c>
      <c r="M45" s="250">
        <f>L45/(SUM('Данные индикатора'!BK$46:'Данные индикатора'!BK$62))*1000000</f>
        <v>11.968459950744593</v>
      </c>
      <c r="N45" s="246">
        <f t="shared" si="17"/>
        <v>0.4</v>
      </c>
      <c r="O45" s="246">
        <f>IF('Данные индикатора'!AE47="нет данных","x",ROUND(IF('Данные индикатора'!AE47&gt;O$87,10,IF('Данные индикатора'!AE47&lt;O$86,0,10-(O$87-'Данные индикатора'!AE47)/(O$87-O$86)*10)),1))</f>
        <v>0</v>
      </c>
      <c r="P45" s="247">
        <f>IF('Данные индикатора'!R47="нет данных","x",ROUND(IF('Данные индикатора'!R47&gt;P$87,10,IF('Данные индикатора'!R47&lt;P$86,0,10-(P$87-'Данные индикатора'!R47)/(P$87-P$86)*10)),1))</f>
        <v>0.1</v>
      </c>
      <c r="Q45" s="248">
        <f t="shared" si="18"/>
        <v>0.2</v>
      </c>
      <c r="R45" s="251">
        <f t="shared" si="19"/>
        <v>2.5</v>
      </c>
      <c r="S45" s="249">
        <f>IF(AND('Данные индикатора'!AF47="нет данных",'Данные индикатора'!AG47="нет данных",'Данные индикатора'!AH47="нет данных"),"x",SUM('Данные индикатора'!AF47:AH47))</f>
        <v>4.29320272064212E-4</v>
      </c>
      <c r="T45" s="247">
        <f t="shared" si="20"/>
        <v>0.1</v>
      </c>
      <c r="U45" s="247">
        <f>IF('Данные индикатора'!M47="нет данных","x",'Данные индикатора'!M47)</f>
        <v>1</v>
      </c>
      <c r="V45" s="248">
        <f t="shared" si="21"/>
        <v>0.6</v>
      </c>
      <c r="W45" s="246">
        <f>IF('Данные индикатора'!AI47="нет данных","x",ROUND(IF('Данные индикатора'!AI47&gt;W$87,10,IF('Данные индикатора'!AI47&lt;W$86,0,10-(W$87-'Данные индикатора'!AI47)/(W$87-W$86)*10)),1))</f>
        <v>5</v>
      </c>
      <c r="X45" s="246">
        <f>IF('Данные индикатора'!AJ47="нет данных","x",ROUND(IF('Данные индикатора'!AJ47&gt;X$87,10,IF('Данные индикатора'!AJ47&lt;X$86,0,10-(X$87-'Данные индикатора'!AJ47)/(X$87-X$86)*10)),1))</f>
        <v>4</v>
      </c>
      <c r="Y45" s="252">
        <f>IF('Данные индикатора'!AQ47="нет данных","x",ROUND(IF('Данные индикатора'!AQ47&gt;Y$87,10,IF('Данные индикатора'!AQ47&lt;Y$86,0,10-(Y$87-'Данные индикатора'!AQ47)/(Y$87-Y$86)*10)),1))</f>
        <v>0.8</v>
      </c>
      <c r="Z45" s="252">
        <f>IF('Данные индикатора'!AR47="нет данных","x",ROUND(IF('Данные индикатора'!AR47&gt;Z$87,10,IF('Данные индикатора'!AR47&lt;Z$86,0,10-(Z$87-'Данные индикатора'!AR47)/(Z$87-Z$86)*10)),1))</f>
        <v>0.9</v>
      </c>
      <c r="AA45" s="247">
        <f t="shared" si="11"/>
        <v>0.9</v>
      </c>
      <c r="AB45" s="248">
        <f t="shared" si="26"/>
        <v>3.3</v>
      </c>
      <c r="AC45" s="246">
        <f>IF('Данные индикатора'!AL47="нет данных","x",ROUND(IF('Данные индикатора'!AL47&gt;AC$87,10,IF('Данные индикатора'!AL47&lt;AC$86,0,10-(AC$87-'Данные индикатора'!AL47)/(AC$87-AC$86)*10)),1))</f>
        <v>1</v>
      </c>
      <c r="AD45" s="248">
        <f t="shared" si="22"/>
        <v>1</v>
      </c>
      <c r="AE45" s="253">
        <f>IF(OR('Данные индикатора'!AM47="нет данных",'Данные индикатора'!BK47="нет данных"),"x",('Данные индикатора'!AM47/'Данные индикатора'!BK47))</f>
        <v>0</v>
      </c>
      <c r="AF45" s="248">
        <f t="shared" si="23"/>
        <v>0</v>
      </c>
      <c r="AG45" s="246">
        <f>IF('Данные индикатора'!AN47="нет данных","x",ROUND(IF('Данные индикатора'!AN47&lt;$AG$86,10,IF('Данные индикатора'!AN47&gt;$AG$87,0,($AG$87-'Данные индикатора'!AN47)/($AG$87-$AG$86)*10)),1))</f>
        <v>0</v>
      </c>
      <c r="AH45" s="246">
        <f>IF('Данные индикатора'!AO47="нет данных","x",ROUND(IF('Данные индикатора'!AO47&gt;$AH$87,10,IF('Данные индикатора'!AO47&lt;$AH$86,0,10-($AH$87-'Данные индикатора'!AO47)/($AH$87-$AH$86)*10)),1))</f>
        <v>0</v>
      </c>
      <c r="AI45" s="252">
        <f>IF('Данные индикатора'!AP47="нет данных","x",ROUND(IF('Данные индикатора'!AP47&gt;$AI$87,10,IF('Данные индикатора'!AP47&lt;$AI$86,0,10-($AI$87-'Данные индикатора'!AP47)/($AI$87-$AI$86)*10)),1))</f>
        <v>1.3</v>
      </c>
      <c r="AJ45" s="246">
        <f t="shared" si="24"/>
        <v>1.3</v>
      </c>
      <c r="AK45" s="248">
        <f t="shared" si="25"/>
        <v>0.4</v>
      </c>
      <c r="AL45" s="251">
        <f t="shared" si="27"/>
        <v>1.4</v>
      </c>
    </row>
    <row r="46" spans="1:38" s="3" customFormat="1" ht="15.75" x14ac:dyDescent="0.25">
      <c r="A46" s="159" t="s">
        <v>325</v>
      </c>
      <c r="B46" s="160" t="s">
        <v>282</v>
      </c>
      <c r="C46" s="181" t="s">
        <v>91</v>
      </c>
      <c r="D46" s="246">
        <f>ROUND(IF('Данные индикатора'!P48="нет данных",IF((0.1233*LN('Данные индикатора'!AU48)-0.4559)&gt;D$87,0,IF((0.1233*LN('Данные индикатора'!AU48)-0.4559)&lt;D$86,10,(D$87-(0.1233*LN('Данные индикатора'!AU48)-0.4559))/(D$87-D$86)*10)),IF('Данные индикатора'!P48&gt;D$87,0,IF('Данные индикатора'!P48&lt;D$86,10,(D$87-'Данные индикатора'!P48)/(D$87-D$86)*10))),1)</f>
        <v>7.6</v>
      </c>
      <c r="E46" s="246">
        <f>IF('Данные индикатора'!Q48="нет данных","x",ROUND((IF('Данные индикатора'!Q48=E$86,0,IF(LOG('Данные индикатора'!Q48*1000)&gt;E$87,10,10-(E$87-LOG('Данные индикатора'!Q48*1000))/(E$87-E$86)*10))),1))</f>
        <v>1.1000000000000001</v>
      </c>
      <c r="F46" s="247">
        <f>IF('Данные индикатора'!AK48="нет данных","x",ROUND(IF('Данные индикатора'!AK48&gt;F$87,10,IF('Данные индикатора'!AK48&lt;F$86,0,10-(F$87-'Данные индикатора'!AK48)/(F$87-F$86)*10)),1))</f>
        <v>2</v>
      </c>
      <c r="G46" s="248">
        <f t="shared" si="6"/>
        <v>4.3</v>
      </c>
      <c r="H46" s="249">
        <f>IF(OR('Данные индикатора'!S48="нет данных",'Данные индикатора'!T48="No data"),"x",IF(OR('Данные индикатора'!U48="нет данных",'Данные индикатора'!V48="нет данных"),1-(POWER((POWER(POWER((POWER((10/IF('Данные индикатора'!S48&lt;10,10,'Данные индикатора'!S48))*(1/'Данные индикатора'!T48),0.5))*('Данные индикатора'!W48)*('Данные индикатора'!Y48),(1/3)),-1)+POWER(POWER((1*('Данные индикатора'!X48)*('Данные индикатора'!Z48)),(1/3)),-1))/2,-1)/POWER((((POWER((10/IF('Данные индикатора'!S48&lt;10,10,'Данные индикатора'!S48))*(1/'Данные индикатора'!T48),0.5)+1)/2)*(('Данные индикатора'!W48+'Данные индикатора'!X48)/2)*(('Данные индикатора'!Y48+'Данные индикатора'!Z48)/2)),(1/3))),IF(OR('Данные индикатора'!S48="No data",'Данные индикатора'!T48="No data"),"x",1-(POWER((POWER(POWER((POWER((10/IF('Данные индикатора'!S48&lt;10,10,'Данные индикатора'!S48))*(1/'Данные индикатора'!T48),0.5))*(POWER(('Данные индикатора'!W48*'Данные индикатора'!U48),0.5))*('Данные индикатора'!Y48),(1/3)),-1)+POWER(POWER(1*(POWER(('Данные индикатора'!X48*'Данные индикатора'!V48),0.5))*('Данные индикатора'!Z48),(1/3)),-1))/2,-1)/POWER((((POWER((10/IF('Данные индикатора'!S48&lt;10,10,'Данные индикатора'!S48))*(1/'Данные индикатора'!T48),0.5)+1)/2)*((POWER(('Данные индикатора'!W48*'Данные индикатора'!U48),0.5)+POWER(('Данные индикатора'!X48*'Данные индикатора'!V48),0.5))/2)*(('Данные индикатора'!Y48+'Данные индикатора'!Z48)/2)),(1/3))))))</f>
        <v>0.20794733887958372</v>
      </c>
      <c r="I46" s="246">
        <f t="shared" si="15"/>
        <v>3.8</v>
      </c>
      <c r="J46" s="246">
        <f>IF('Данные индикатора'!AA48="нет данных","x",ROUND(IF('Данные индикатора'!AA48&gt;J$87,10,IF('Данные индикатора'!AA48&lt;J$86,0,10-(J$87-'Данные индикатора'!AA48)/(J$87-J$86)*10)),1))</f>
        <v>4.4000000000000004</v>
      </c>
      <c r="K46" s="248">
        <f t="shared" si="16"/>
        <v>4.0999999999999996</v>
      </c>
      <c r="L46" s="250">
        <f>SUM(IF('Данные индикатора'!AB48=0,0,'Данные индикатора'!AB48/1000000),SUM('Данные индикатора'!AC48:AD48))</f>
        <v>225.95916199999999</v>
      </c>
      <c r="M46" s="250">
        <f>L46/(SUM('Данные индикатора'!BK$46:'Данные индикатора'!BK$62))*1000000</f>
        <v>11.968459950744593</v>
      </c>
      <c r="N46" s="246">
        <f t="shared" si="17"/>
        <v>0.4</v>
      </c>
      <c r="O46" s="246">
        <f>IF('Данные индикатора'!AE48="нет данных","x",ROUND(IF('Данные индикатора'!AE48&gt;O$87,10,IF('Данные индикатора'!AE48&lt;O$86,0,10-(O$87-'Данные индикатора'!AE48)/(O$87-O$86)*10)),1))</f>
        <v>0</v>
      </c>
      <c r="P46" s="247">
        <f>IF('Данные индикатора'!R48="нет данных","x",ROUND(IF('Данные индикатора'!R48&gt;P$87,10,IF('Данные индикатора'!R48&lt;P$86,0,10-(P$87-'Данные индикатора'!R48)/(P$87-P$86)*10)),1))</f>
        <v>0.1</v>
      </c>
      <c r="Q46" s="248">
        <f t="shared" si="18"/>
        <v>0.2</v>
      </c>
      <c r="R46" s="251">
        <f t="shared" si="19"/>
        <v>3.2</v>
      </c>
      <c r="S46" s="249">
        <f>IF(AND('Данные индикатора'!AF48="нет данных",'Данные индикатора'!AG48="нет данных",'Данные индикатора'!AH48="нет данных"),"x",SUM('Данные индикатора'!AF48:AH48))</f>
        <v>4.4664489752746527E-4</v>
      </c>
      <c r="T46" s="247">
        <f t="shared" si="20"/>
        <v>0.1</v>
      </c>
      <c r="U46" s="247">
        <f>IF('Данные индикатора'!M48="нет данных","x",'Данные индикатора'!M48)</f>
        <v>7</v>
      </c>
      <c r="V46" s="248">
        <f t="shared" si="21"/>
        <v>4.4000000000000004</v>
      </c>
      <c r="W46" s="246">
        <f>IF('Данные индикатора'!AI48="нет данных","x",ROUND(IF('Данные индикатора'!AI48&gt;W$87,10,IF('Данные индикатора'!AI48&lt;W$86,0,10-(W$87-'Данные индикатора'!AI48)/(W$87-W$86)*10)),1))</f>
        <v>3.1</v>
      </c>
      <c r="X46" s="246">
        <f>IF('Данные индикатора'!AJ48="нет данных","x",ROUND(IF('Данные индикатора'!AJ48&gt;X$87,10,IF('Данные индикатора'!AJ48&lt;X$86,0,10-(X$87-'Данные индикатора'!AJ48)/(X$87-X$86)*10)),1))</f>
        <v>3.5</v>
      </c>
      <c r="Y46" s="252">
        <f>IF('Данные индикатора'!AQ48="нет данных","x",ROUND(IF('Данные индикатора'!AQ48&gt;Y$87,10,IF('Данные индикатора'!AQ48&lt;Y$86,0,10-(Y$87-'Данные индикатора'!AQ48)/(Y$87-Y$86)*10)),1))</f>
        <v>0.7</v>
      </c>
      <c r="Z46" s="252">
        <f>IF('Данные индикатора'!AR48="нет данных","x",ROUND(IF('Данные индикатора'!AR48&gt;Z$87,10,IF('Данные индикатора'!AR48&lt;Z$86,0,10-(Z$87-'Данные индикатора'!AR48)/(Z$87-Z$86)*10)),1))</f>
        <v>0.8</v>
      </c>
      <c r="AA46" s="247">
        <f t="shared" si="11"/>
        <v>0.8</v>
      </c>
      <c r="AB46" s="248">
        <f t="shared" si="26"/>
        <v>2.5</v>
      </c>
      <c r="AC46" s="246">
        <f>IF('Данные индикатора'!AL48="нет данных","x",ROUND(IF('Данные индикатора'!AL48&gt;AC$87,10,IF('Данные индикатора'!AL48&lt;AC$86,0,10-(AC$87-'Данные индикатора'!AL48)/(AC$87-AC$86)*10)),1))</f>
        <v>0.9</v>
      </c>
      <c r="AD46" s="248">
        <f t="shared" si="22"/>
        <v>0.9</v>
      </c>
      <c r="AE46" s="253">
        <f>IF(OR('Данные индикатора'!AM48="нет данных",'Данные индикатора'!BK48="нет данных"),"x",('Данные индикатора'!AM48/'Данные индикатора'!BK48))</f>
        <v>0</v>
      </c>
      <c r="AF46" s="248">
        <f t="shared" si="23"/>
        <v>0</v>
      </c>
      <c r="AG46" s="246">
        <f>IF('Данные индикатора'!AN48="нет данных","x",ROUND(IF('Данные индикатора'!AN48&lt;$AG$86,10,IF('Данные индикатора'!AN48&gt;$AG$87,0,($AG$87-'Данные индикатора'!AN48)/($AG$87-$AG$86)*10)),1))</f>
        <v>0</v>
      </c>
      <c r="AH46" s="246">
        <f>IF('Данные индикатора'!AO48="нет данных","x",ROUND(IF('Данные индикатора'!AO48&gt;$AH$87,10,IF('Данные индикатора'!AO48&lt;$AH$86,0,10-($AH$87-'Данные индикатора'!AO48)/($AH$87-$AH$86)*10)),1))</f>
        <v>0</v>
      </c>
      <c r="AI46" s="252">
        <f>IF('Данные индикатора'!AP48="нет данных","x",ROUND(IF('Данные индикатора'!AP48&gt;$AI$87,10,IF('Данные индикатора'!AP48&lt;$AI$86,0,10-($AI$87-'Данные индикатора'!AP48)/($AI$87-$AI$86)*10)),1))</f>
        <v>1.3</v>
      </c>
      <c r="AJ46" s="246">
        <f t="shared" si="24"/>
        <v>1.3</v>
      </c>
      <c r="AK46" s="248">
        <f t="shared" si="25"/>
        <v>0.4</v>
      </c>
      <c r="AL46" s="251">
        <f t="shared" si="27"/>
        <v>2.2000000000000002</v>
      </c>
    </row>
    <row r="47" spans="1:38" s="3" customFormat="1" ht="15.75" x14ac:dyDescent="0.25">
      <c r="A47" s="159" t="s">
        <v>325</v>
      </c>
      <c r="B47" s="187" t="s">
        <v>283</v>
      </c>
      <c r="C47" s="188" t="s">
        <v>92</v>
      </c>
      <c r="D47" s="246">
        <f>ROUND(IF('Данные индикатора'!P49="нет данных",IF((0.1233*LN('Данные индикатора'!AU49)-0.4559)&gt;D$87,0,IF((0.1233*LN('Данные индикатора'!AU49)-0.4559)&lt;D$86,10,(D$87-(0.1233*LN('Данные индикатора'!AU49)-0.4559))/(D$87-D$86)*10)),IF('Данные индикатора'!P49&gt;D$87,0,IF('Данные индикатора'!P49&lt;D$86,10,(D$87-'Данные индикатора'!P49)/(D$87-D$86)*10))),1)</f>
        <v>3</v>
      </c>
      <c r="E47" s="246">
        <f>IF('Данные индикатора'!Q49="нет данных","x",ROUND((IF('Данные индикатора'!Q49=E$86,0,IF(LOG('Данные индикатора'!Q49*1000)&gt;E$87,10,10-(E$87-LOG('Данные индикатора'!Q49*1000))/(E$87-E$86)*10))),1))</f>
        <v>0</v>
      </c>
      <c r="F47" s="247">
        <f>IF('Данные индикатора'!AK49="нет данных","x",ROUND(IF('Данные индикатора'!AK49&gt;F$87,10,IF('Данные индикатора'!AK49&lt;F$86,0,10-(F$87-'Данные индикатора'!AK49)/(F$87-F$86)*10)),1))</f>
        <v>1.9</v>
      </c>
      <c r="G47" s="248">
        <f t="shared" si="6"/>
        <v>1.7</v>
      </c>
      <c r="H47" s="249">
        <f>IF(OR('Данные индикатора'!S49="нет данных",'Данные индикатора'!T49="No data"),"x",IF(OR('Данные индикатора'!U49="нет данных",'Данные индикатора'!V49="нет данных"),1-(POWER((POWER(POWER((POWER((10/IF('Данные индикатора'!S49&lt;10,10,'Данные индикатора'!S49))*(1/'Данные индикатора'!T49),0.5))*('Данные индикатора'!W49)*('Данные индикатора'!Y49),(1/3)),-1)+POWER(POWER((1*('Данные индикатора'!X49)*('Данные индикатора'!Z49)),(1/3)),-1))/2,-1)/POWER((((POWER((10/IF('Данные индикатора'!S49&lt;10,10,'Данные индикатора'!S49))*(1/'Данные индикатора'!T49),0.5)+1)/2)*(('Данные индикатора'!W49+'Данные индикатора'!X49)/2)*(('Данные индикатора'!Y49+'Данные индикатора'!Z49)/2)),(1/3))),IF(OR('Данные индикатора'!S49="No data",'Данные индикатора'!T49="No data"),"x",1-(POWER((POWER(POWER((POWER((10/IF('Данные индикатора'!S49&lt;10,10,'Данные индикатора'!S49))*(1/'Данные индикатора'!T49),0.5))*(POWER(('Данные индикатора'!W49*'Данные индикатора'!U49),0.5))*('Данные индикатора'!Y49),(1/3)),-1)+POWER(POWER(1*(POWER(('Данные индикатора'!X49*'Данные индикатора'!V49),0.5))*('Данные индикатора'!Z49),(1/3)),-1))/2,-1)/POWER((((POWER((10/IF('Данные индикатора'!S49&lt;10,10,'Данные индикатора'!S49))*(1/'Данные индикатора'!T49),0.5)+1)/2)*((POWER(('Данные индикатора'!W49*'Данные индикатора'!U49),0.5)+POWER(('Данные индикатора'!X49*'Данные индикатора'!V49),0.5))/2)*(('Данные индикатора'!Y49+'Данные индикатора'!Z49)/2)),(1/3))))))</f>
        <v>0.11291261369541661</v>
      </c>
      <c r="I47" s="246">
        <f t="shared" si="15"/>
        <v>2.1</v>
      </c>
      <c r="J47" s="246">
        <f>IF('Данные индикатора'!AA49="нет данных","x",ROUND(IF('Данные индикатора'!AA49&gt;J$87,10,IF('Данные индикатора'!AA49&lt;J$86,0,10-(J$87-'Данные индикатора'!AA49)/(J$87-J$86)*10)),1))</f>
        <v>4.5999999999999996</v>
      </c>
      <c r="K47" s="248">
        <f t="shared" si="16"/>
        <v>3.4</v>
      </c>
      <c r="L47" s="250">
        <f>SUM(IF('Данные индикатора'!AB49=0,0,'Данные индикатора'!AB49/1000000),SUM('Данные индикатора'!AC49:AD49))</f>
        <v>225.95916199999999</v>
      </c>
      <c r="M47" s="250">
        <f>L47/(SUM('Данные индикатора'!BK$46:'Данные индикатора'!BK$62))*1000000</f>
        <v>11.968459950744593</v>
      </c>
      <c r="N47" s="246">
        <f t="shared" si="17"/>
        <v>0.4</v>
      </c>
      <c r="O47" s="246">
        <f>IF('Данные индикатора'!AE49="нет данных","x",ROUND(IF('Данные индикатора'!AE49&gt;O$87,10,IF('Данные индикатора'!AE49&lt;O$86,0,10-(O$87-'Данные индикатора'!AE49)/(O$87-O$86)*10)),1))</f>
        <v>0</v>
      </c>
      <c r="P47" s="247">
        <f>IF('Данные индикатора'!R49="нет данных","x",ROUND(IF('Данные индикатора'!R49&gt;P$87,10,IF('Данные индикатора'!R49&lt;P$86,0,10-(P$87-'Данные индикатора'!R49)/(P$87-P$86)*10)),1))</f>
        <v>0.1</v>
      </c>
      <c r="Q47" s="248">
        <f t="shared" si="18"/>
        <v>0.2</v>
      </c>
      <c r="R47" s="251">
        <f t="shared" si="19"/>
        <v>1.8</v>
      </c>
      <c r="S47" s="249">
        <f>IF(AND('Данные индикатора'!AF49="нет данных",'Данные индикатора'!AG49="нет данных",'Данные индикатора'!AH49="нет данных"),"x",SUM('Данные индикатора'!AF49:AH49))</f>
        <v>5.8863180348803223E-4</v>
      </c>
      <c r="T47" s="247">
        <f t="shared" si="20"/>
        <v>0.1</v>
      </c>
      <c r="U47" s="247">
        <f>IF('Данные индикатора'!M49="нет данных","x",'Данные индикатора'!M49)</f>
        <v>1</v>
      </c>
      <c r="V47" s="248">
        <f t="shared" si="21"/>
        <v>0.6</v>
      </c>
      <c r="W47" s="246">
        <f>IF('Данные индикатора'!AI49="нет данных","x",ROUND(IF('Данные индикатора'!AI49&gt;W$87,10,IF('Данные индикатора'!AI49&lt;W$86,0,10-(W$87-'Данные индикатора'!AI49)/(W$87-W$86)*10)),1))</f>
        <v>4.7</v>
      </c>
      <c r="X47" s="246">
        <f>IF('Данные индикатора'!AJ49="нет данных","x",ROUND(IF('Данные индикатора'!AJ49&gt;X$87,10,IF('Данные индикатора'!AJ49&lt;X$86,0,10-(X$87-'Данные индикатора'!AJ49)/(X$87-X$86)*10)),1))</f>
        <v>1.9</v>
      </c>
      <c r="Y47" s="252">
        <f>IF('Данные индикатора'!AQ49="нет данных","x",ROUND(IF('Данные индикатора'!AQ49&gt;Y$87,10,IF('Данные индикатора'!AQ49&lt;Y$86,0,10-(Y$87-'Данные индикатора'!AQ49)/(Y$87-Y$86)*10)),1))</f>
        <v>1.9</v>
      </c>
      <c r="Z47" s="252">
        <f>IF('Данные индикатора'!AR49="нет данных","x",ROUND(IF('Данные индикатора'!AR49&gt;Z$87,10,IF('Данные индикатора'!AR49&lt;Z$86,0,10-(Z$87-'Данные индикатора'!AR49)/(Z$87-Z$86)*10)),1))</f>
        <v>3.9</v>
      </c>
      <c r="AA47" s="247">
        <f t="shared" si="11"/>
        <v>2.9</v>
      </c>
      <c r="AB47" s="248">
        <f t="shared" si="26"/>
        <v>3.2</v>
      </c>
      <c r="AC47" s="246">
        <f>IF('Данные индикатора'!AL49="нет данных","x",ROUND(IF('Данные индикатора'!AL49&gt;AC$87,10,IF('Данные индикатора'!AL49&lt;AC$86,0,10-(AC$87-'Данные индикатора'!AL49)/(AC$87-AC$86)*10)),1))</f>
        <v>0.4</v>
      </c>
      <c r="AD47" s="248">
        <f t="shared" si="22"/>
        <v>0.4</v>
      </c>
      <c r="AE47" s="253">
        <f>IF(OR('Данные индикатора'!AM49="нет данных",'Данные индикатора'!BK49="нет данных"),"x",('Данные индикатора'!AM49/'Данные индикатора'!BK49))</f>
        <v>0</v>
      </c>
      <c r="AF47" s="248">
        <f t="shared" si="23"/>
        <v>0</v>
      </c>
      <c r="AG47" s="246">
        <f>IF('Данные индикатора'!AN49="нет данных","x",ROUND(IF('Данные индикатора'!AN49&lt;$AG$86,10,IF('Данные индикатора'!AN49&gt;$AG$87,0,($AG$87-'Данные индикатора'!AN49)/($AG$87-$AG$86)*10)),1))</f>
        <v>0</v>
      </c>
      <c r="AH47" s="246">
        <f>IF('Данные индикатора'!AO49="нет данных","x",ROUND(IF('Данные индикатора'!AO49&gt;$AH$87,10,IF('Данные индикатора'!AO49&lt;$AH$86,0,10-($AH$87-'Данные индикатора'!AO49)/($AH$87-$AH$86)*10)),1))</f>
        <v>0</v>
      </c>
      <c r="AI47" s="252">
        <f>IF('Данные индикатора'!AP49="нет данных","x",ROUND(IF('Данные индикатора'!AP49&gt;$AI$87,10,IF('Данные индикатора'!AP49&lt;$AI$86,0,10-($AI$87-'Данные индикатора'!AP49)/($AI$87-$AI$86)*10)),1))</f>
        <v>1.3</v>
      </c>
      <c r="AJ47" s="246">
        <f t="shared" si="24"/>
        <v>1.3</v>
      </c>
      <c r="AK47" s="248">
        <f t="shared" si="25"/>
        <v>0.4</v>
      </c>
      <c r="AL47" s="251">
        <f t="shared" si="27"/>
        <v>1.2</v>
      </c>
    </row>
    <row r="48" spans="1:38" s="3" customFormat="1" ht="15.75" x14ac:dyDescent="0.25">
      <c r="A48" s="159" t="s">
        <v>325</v>
      </c>
      <c r="B48" s="187" t="s">
        <v>284</v>
      </c>
      <c r="C48" s="188" t="s">
        <v>94</v>
      </c>
      <c r="D48" s="246">
        <f>ROUND(IF('Данные индикатора'!P50="нет данных",IF((0.1233*LN('Данные индикатора'!AU50)-0.4559)&gt;D$87,0,IF((0.1233*LN('Данные индикатора'!AU50)-0.4559)&lt;D$86,10,(D$87-(0.1233*LN('Данные индикатора'!AU50)-0.4559))/(D$87-D$86)*10)),IF('Данные индикатора'!P50&gt;D$87,0,IF('Данные индикатора'!P50&lt;D$86,10,(D$87-'Данные индикатора'!P50)/(D$87-D$86)*10))),1)</f>
        <v>5.4</v>
      </c>
      <c r="E48" s="246">
        <f>IF('Данные индикатора'!Q50="нет данных","x",ROUND((IF('Данные индикатора'!Q50=E$86,0,IF(LOG('Данные индикатора'!Q50*1000)&gt;E$87,10,10-(E$87-LOG('Данные индикатора'!Q50*1000))/(E$87-E$86)*10))),1))</f>
        <v>2.2000000000000002</v>
      </c>
      <c r="F48" s="247">
        <f>IF('Данные индикатора'!AK50="нет данных","x",ROUND(IF('Данные индикатора'!AK50&gt;F$87,10,IF('Данные индикатора'!AK50&lt;F$86,0,10-(F$87-'Данные индикатора'!AK50)/(F$87-F$86)*10)),1))</f>
        <v>2.6</v>
      </c>
      <c r="G48" s="248">
        <f t="shared" si="6"/>
        <v>3.5</v>
      </c>
      <c r="H48" s="249">
        <f>IF(OR('Данные индикатора'!S50="нет данных",'Данные индикатора'!T50="No data"),"x",IF(OR('Данные индикатора'!U50="нет данных",'Данные индикатора'!V50="нет данных"),1-(POWER((POWER(POWER((POWER((10/IF('Данные индикатора'!S50&lt;10,10,'Данные индикатора'!S50))*(1/'Данные индикатора'!T50),0.5))*('Данные индикатора'!W50)*('Данные индикатора'!Y50),(1/3)),-1)+POWER(POWER((1*('Данные индикатора'!X50)*('Данные индикатора'!Z50)),(1/3)),-1))/2,-1)/POWER((((POWER((10/IF('Данные индикатора'!S50&lt;10,10,'Данные индикатора'!S50))*(1/'Данные индикатора'!T50),0.5)+1)/2)*(('Данные индикатора'!W50+'Данные индикатора'!X50)/2)*(('Данные индикатора'!Y50+'Данные индикатора'!Z50)/2)),(1/3))),IF(OR('Данные индикатора'!S50="No data",'Данные индикатора'!T50="No data"),"x",1-(POWER((POWER(POWER((POWER((10/IF('Данные индикатора'!S50&lt;10,10,'Данные индикатора'!S50))*(1/'Данные индикатора'!T50),0.5))*(POWER(('Данные индикатора'!W50*'Данные индикатора'!U50),0.5))*('Данные индикатора'!Y50),(1/3)),-1)+POWER(POWER(1*(POWER(('Данные индикатора'!X50*'Данные индикатора'!V50),0.5))*('Данные индикатора'!Z50),(1/3)),-1))/2,-1)/POWER((((POWER((10/IF('Данные индикатора'!S50&lt;10,10,'Данные индикатора'!S50))*(1/'Данные индикатора'!T50),0.5)+1)/2)*((POWER(('Данные индикатора'!W50*'Данные индикатора'!U50),0.5)+POWER(('Данные индикатора'!X50*'Данные индикатора'!V50),0.5))/2)*(('Данные индикатора'!Y50+'Данные индикатора'!Z50)/2)),(1/3))))))</f>
        <v>0.17882622111057078</v>
      </c>
      <c r="I48" s="246">
        <f t="shared" si="15"/>
        <v>3.3</v>
      </c>
      <c r="J48" s="246">
        <f>IF('Данные индикатора'!AA50="нет данных","x",ROUND(IF('Данные индикатора'!AA50&gt;J$87,10,IF('Данные индикатора'!AA50&lt;J$86,0,10-(J$87-'Данные индикатора'!AA50)/(J$87-J$86)*10)),1))</f>
        <v>2.1</v>
      </c>
      <c r="K48" s="248">
        <f t="shared" si="16"/>
        <v>2.7</v>
      </c>
      <c r="L48" s="250">
        <f>SUM(IF('Данные индикатора'!AB50=0,0,'Данные индикатора'!AB50/1000000),SUM('Данные индикатора'!AC50:AD50))</f>
        <v>225.95916199999999</v>
      </c>
      <c r="M48" s="250">
        <f>L48/(SUM('Данные индикатора'!BK$46:'Данные индикатора'!BK$62))*1000000</f>
        <v>11.968459950744593</v>
      </c>
      <c r="N48" s="246">
        <f t="shared" si="17"/>
        <v>0.4</v>
      </c>
      <c r="O48" s="246">
        <f>IF('Данные индикатора'!AE50="нет данных","x",ROUND(IF('Данные индикатора'!AE50&gt;O$87,10,IF('Данные индикатора'!AE50&lt;O$86,0,10-(O$87-'Данные индикатора'!AE50)/(O$87-O$86)*10)),1))</f>
        <v>0</v>
      </c>
      <c r="P48" s="247">
        <f>IF('Данные индикатора'!R50="нет данных","x",ROUND(IF('Данные индикатора'!R50&gt;P$87,10,IF('Данные индикатора'!R50&lt;P$86,0,10-(P$87-'Данные индикатора'!R50)/(P$87-P$86)*10)),1))</f>
        <v>0.1</v>
      </c>
      <c r="Q48" s="248">
        <f t="shared" si="18"/>
        <v>0.2</v>
      </c>
      <c r="R48" s="251">
        <f t="shared" si="19"/>
        <v>2.5</v>
      </c>
      <c r="S48" s="249">
        <f>IF(AND('Данные индикатора'!AF50="нет данных",'Данные индикатора'!AG50="нет данных",'Данные индикатора'!AH50="нет данных"),"x",SUM('Данные индикатора'!AF50:AH50))</f>
        <v>4.29320272064212E-4</v>
      </c>
      <c r="T48" s="247">
        <f t="shared" si="20"/>
        <v>0.1</v>
      </c>
      <c r="U48" s="247">
        <f>IF('Данные индикатора'!M50="нет данных","x",'Данные индикатора'!M50)</f>
        <v>1</v>
      </c>
      <c r="V48" s="248">
        <f t="shared" si="21"/>
        <v>0.6</v>
      </c>
      <c r="W48" s="246">
        <f>IF('Данные индикатора'!AI50="нет данных","x",ROUND(IF('Данные индикатора'!AI50&gt;W$87,10,IF('Данные индикатора'!AI50&lt;W$86,0,10-(W$87-'Данные индикатора'!AI50)/(W$87-W$86)*10)),1))</f>
        <v>8.6</v>
      </c>
      <c r="X48" s="246">
        <f>IF('Данные индикатора'!AJ50="нет данных","x",ROUND(IF('Данные индикатора'!AJ50&gt;X$87,10,IF('Данные индикатора'!AJ50&lt;X$86,0,10-(X$87-'Данные индикатора'!AJ50)/(X$87-X$86)*10)),1))</f>
        <v>5.3</v>
      </c>
      <c r="Y48" s="252">
        <f>IF('Данные индикатора'!AQ50="нет данных","x",ROUND(IF('Данные индикатора'!AQ50&gt;Y$87,10,IF('Данные индикатора'!AQ50&lt;Y$86,0,10-(Y$87-'Данные индикатора'!AQ50)/(Y$87-Y$86)*10)),1))</f>
        <v>4.0999999999999996</v>
      </c>
      <c r="Z48" s="252">
        <f>IF('Данные индикатора'!AR50="нет данных","x",ROUND(IF('Данные индикатора'!AR50&gt;Z$87,10,IF('Данные индикатора'!AR50&lt;Z$86,0,10-(Z$87-'Данные индикатора'!AR50)/(Z$87-Z$86)*10)),1))</f>
        <v>3.1</v>
      </c>
      <c r="AA48" s="247">
        <f t="shared" si="11"/>
        <v>3.6</v>
      </c>
      <c r="AB48" s="248">
        <f t="shared" si="26"/>
        <v>5.8</v>
      </c>
      <c r="AC48" s="246">
        <f>IF('Данные индикатора'!AL50="нет данных","x",ROUND(IF('Данные индикатора'!AL50&gt;AC$87,10,IF('Данные индикатора'!AL50&lt;AC$86,0,10-(AC$87-'Данные индикатора'!AL50)/(AC$87-AC$86)*10)),1))</f>
        <v>1.2</v>
      </c>
      <c r="AD48" s="248">
        <f t="shared" si="22"/>
        <v>1.2</v>
      </c>
      <c r="AE48" s="253">
        <f>IF(OR('Данные индикатора'!AM50="нет данных",'Данные индикатора'!BK50="нет данных"),"x",('Данные индикатора'!AM50/'Данные индикатора'!BK50))</f>
        <v>0</v>
      </c>
      <c r="AF48" s="248">
        <f t="shared" si="23"/>
        <v>0</v>
      </c>
      <c r="AG48" s="246">
        <f>IF('Данные индикатора'!AN50="нет данных","x",ROUND(IF('Данные индикатора'!AN50&lt;$AG$86,10,IF('Данные индикатора'!AN50&gt;$AG$87,0,($AG$87-'Данные индикатора'!AN50)/($AG$87-$AG$86)*10)),1))</f>
        <v>0</v>
      </c>
      <c r="AH48" s="246">
        <f>IF('Данные индикатора'!AO50="нет данных","x",ROUND(IF('Данные индикатора'!AO50&gt;$AH$87,10,IF('Данные индикатора'!AO50&lt;$AH$86,0,10-($AH$87-'Данные индикатора'!AO50)/($AH$87-$AH$86)*10)),1))</f>
        <v>0</v>
      </c>
      <c r="AI48" s="252">
        <f>IF('Данные индикатора'!AP50="нет данных","x",ROUND(IF('Данные индикатора'!AP50&gt;$AI$87,10,IF('Данные индикатора'!AP50&lt;$AI$86,0,10-($AI$87-'Данные индикатора'!AP50)/($AI$87-$AI$86)*10)),1))</f>
        <v>1.3</v>
      </c>
      <c r="AJ48" s="246">
        <f t="shared" si="24"/>
        <v>1.3</v>
      </c>
      <c r="AK48" s="248">
        <f t="shared" si="25"/>
        <v>0.4</v>
      </c>
      <c r="AL48" s="251">
        <f t="shared" si="27"/>
        <v>2.2999999999999998</v>
      </c>
    </row>
    <row r="49" spans="1:38" s="3" customFormat="1" ht="15.75" x14ac:dyDescent="0.25">
      <c r="A49" s="159" t="s">
        <v>325</v>
      </c>
      <c r="B49" s="187" t="s">
        <v>285</v>
      </c>
      <c r="C49" s="188" t="s">
        <v>95</v>
      </c>
      <c r="D49" s="246">
        <f>ROUND(IF('Данные индикатора'!P51="нет данных",IF((0.1233*LN('Данные индикатора'!AU51)-0.4559)&gt;D$87,0,IF((0.1233*LN('Данные индикатора'!AU51)-0.4559)&lt;D$86,10,(D$87-(0.1233*LN('Данные индикатора'!AU51)-0.4559))/(D$87-D$86)*10)),IF('Данные индикатора'!P51&gt;D$87,0,IF('Данные индикатора'!P51&lt;D$86,10,(D$87-'Данные индикатора'!P51)/(D$87-D$86)*10))),1)</f>
        <v>6.2</v>
      </c>
      <c r="E49" s="246">
        <f>IF('Данные индикатора'!Q51="нет данных","x",ROUND((IF('Данные индикатора'!Q51=E$86,0,IF(LOG('Данные индикатора'!Q51*1000)&gt;E$87,10,10-(E$87-LOG('Данные индикатора'!Q51*1000))/(E$87-E$86)*10))),1))</f>
        <v>0</v>
      </c>
      <c r="F49" s="247">
        <f>IF('Данные индикатора'!AK51="нет данных","x",ROUND(IF('Данные индикатора'!AK51&gt;F$87,10,IF('Данные индикатора'!AK51&lt;F$86,0,10-(F$87-'Данные индикатора'!AK51)/(F$87-F$86)*10)),1))</f>
        <v>2</v>
      </c>
      <c r="G49" s="248">
        <f t="shared" si="6"/>
        <v>3.2</v>
      </c>
      <c r="H49" s="249">
        <f>IF(OR('Данные индикатора'!S51="нет данных",'Данные индикатора'!T51="No data"),"x",IF(OR('Данные индикатора'!U51="нет данных",'Данные индикатора'!V51="нет данных"),1-(POWER((POWER(POWER((POWER((10/IF('Данные индикатора'!S51&lt;10,10,'Данные индикатора'!S51))*(1/'Данные индикатора'!T51),0.5))*('Данные индикатора'!W51)*('Данные индикатора'!Y51),(1/3)),-1)+POWER(POWER((1*('Данные индикатора'!X51)*('Данные индикатора'!Z51)),(1/3)),-1))/2,-1)/POWER((((POWER((10/IF('Данные индикатора'!S51&lt;10,10,'Данные индикатора'!S51))*(1/'Данные индикатора'!T51),0.5)+1)/2)*(('Данные индикатора'!W51+'Данные индикатора'!X51)/2)*(('Данные индикатора'!Y51+'Данные индикатора'!Z51)/2)),(1/3))),IF(OR('Данные индикатора'!S51="No data",'Данные индикатора'!T51="No data"),"x",1-(POWER((POWER(POWER((POWER((10/IF('Данные индикатора'!S51&lt;10,10,'Данные индикатора'!S51))*(1/'Данные индикатора'!T51),0.5))*(POWER(('Данные индикатора'!W51*'Данные индикатора'!U51),0.5))*('Данные индикатора'!Y51),(1/3)),-1)+POWER(POWER(1*(POWER(('Данные индикатора'!X51*'Данные индикатора'!V51),0.5))*('Данные индикатора'!Z51),(1/3)),-1))/2,-1)/POWER((((POWER((10/IF('Данные индикатора'!S51&lt;10,10,'Данные индикатора'!S51))*(1/'Данные индикатора'!T51),0.5)+1)/2)*((POWER(('Данные индикатора'!W51*'Данные индикатора'!U51),0.5)+POWER(('Данные индикатора'!X51*'Данные индикатора'!V51),0.5))/2)*(('Данные индикатора'!Y51+'Данные индикатора'!Z51)/2)),(1/3))))))</f>
        <v>0.16537259152427375</v>
      </c>
      <c r="I49" s="246">
        <f t="shared" si="15"/>
        <v>3</v>
      </c>
      <c r="J49" s="246">
        <f>IF('Данные индикатора'!AA51="нет данных","x",ROUND(IF('Данные индикатора'!AA51&gt;J$87,10,IF('Данные индикатора'!AA51&lt;J$86,0,10-(J$87-'Данные индикатора'!AA51)/(J$87-J$86)*10)),1))</f>
        <v>4.4000000000000004</v>
      </c>
      <c r="K49" s="248">
        <f t="shared" si="16"/>
        <v>3.7</v>
      </c>
      <c r="L49" s="250">
        <f>SUM(IF('Данные индикатора'!AB51=0,0,'Данные индикатора'!AB51/1000000),SUM('Данные индикатора'!AC51:AD51))</f>
        <v>225.95916199999999</v>
      </c>
      <c r="M49" s="250">
        <f>L49/(SUM('Данные индикатора'!BK$46:'Данные индикатора'!BK$62))*1000000</f>
        <v>11.968459950744593</v>
      </c>
      <c r="N49" s="246">
        <f t="shared" si="17"/>
        <v>0.4</v>
      </c>
      <c r="O49" s="246">
        <f>IF('Данные индикатора'!AE51="нет данных","x",ROUND(IF('Данные индикатора'!AE51&gt;O$87,10,IF('Данные индикатора'!AE51&lt;O$86,0,10-(O$87-'Данные индикатора'!AE51)/(O$87-O$86)*10)),1))</f>
        <v>0</v>
      </c>
      <c r="P49" s="247">
        <f>IF('Данные индикатора'!R51="нет данных","x",ROUND(IF('Данные индикатора'!R51&gt;P$87,10,IF('Данные индикатора'!R51&lt;P$86,0,10-(P$87-'Данные индикатора'!R51)/(P$87-P$86)*10)),1))</f>
        <v>0.1</v>
      </c>
      <c r="Q49" s="248">
        <f t="shared" si="18"/>
        <v>0.2</v>
      </c>
      <c r="R49" s="251">
        <f t="shared" si="19"/>
        <v>2.6</v>
      </c>
      <c r="S49" s="249">
        <f>IF(AND('Данные индикатора'!AF51="нет данных",'Данные индикатора'!AG51="нет данных",'Данные индикатора'!AH51="нет данных"),"x",SUM('Данные индикатора'!AF51:AH51))</f>
        <v>4.29320272064212E-4</v>
      </c>
      <c r="T49" s="247">
        <f t="shared" si="20"/>
        <v>0.1</v>
      </c>
      <c r="U49" s="247">
        <f>IF('Данные индикатора'!M51="нет данных","x",'Данные индикатора'!M51)</f>
        <v>7</v>
      </c>
      <c r="V49" s="248">
        <f t="shared" si="21"/>
        <v>4.4000000000000004</v>
      </c>
      <c r="W49" s="246">
        <f>IF('Данные индикатора'!AI51="нет данных","x",ROUND(IF('Данные индикатора'!AI51&gt;W$87,10,IF('Данные индикатора'!AI51&lt;W$86,0,10-(W$87-'Данные индикатора'!AI51)/(W$87-W$86)*10)),1))</f>
        <v>3.8</v>
      </c>
      <c r="X49" s="246">
        <f>IF('Данные индикатора'!AJ51="нет данных","x",ROUND(IF('Данные индикатора'!AJ51&gt;X$87,10,IF('Данные индикатора'!AJ51&lt;X$86,0,10-(X$87-'Данные индикатора'!AJ51)/(X$87-X$86)*10)),1))</f>
        <v>3.9</v>
      </c>
      <c r="Y49" s="252">
        <f>IF('Данные индикатора'!AQ51="нет данных","x",ROUND(IF('Данные индикатора'!AQ51&gt;Y$87,10,IF('Данные индикатора'!AQ51&lt;Y$86,0,10-(Y$87-'Данные индикатора'!AQ51)/(Y$87-Y$86)*10)),1))</f>
        <v>2.8</v>
      </c>
      <c r="Z49" s="252">
        <f>IF('Данные индикатора'!AR51="нет данных","x",ROUND(IF('Данные индикатора'!AR51&gt;Z$87,10,IF('Данные индикатора'!AR51&lt;Z$86,0,10-(Z$87-'Данные индикатора'!AR51)/(Z$87-Z$86)*10)),1))</f>
        <v>4.5999999999999996</v>
      </c>
      <c r="AA49" s="247">
        <f t="shared" si="11"/>
        <v>3.7</v>
      </c>
      <c r="AB49" s="248">
        <f t="shared" si="26"/>
        <v>3.8</v>
      </c>
      <c r="AC49" s="246">
        <f>IF('Данные индикатора'!AL51="нет данных","x",ROUND(IF('Данные индикатора'!AL51&gt;AC$87,10,IF('Данные индикатора'!AL51&lt;AC$86,0,10-(AC$87-'Данные индикатора'!AL51)/(AC$87-AC$86)*10)),1))</f>
        <v>0.6</v>
      </c>
      <c r="AD49" s="248">
        <f t="shared" si="22"/>
        <v>0.6</v>
      </c>
      <c r="AE49" s="253">
        <f>IF(OR('Данные индикатора'!AM51="нет данных",'Данные индикатора'!BK51="нет данных"),"x",('Данные индикатора'!AM51/'Данные индикатора'!BK51))</f>
        <v>2.9329878273672694E-4</v>
      </c>
      <c r="AF49" s="248">
        <f t="shared" si="23"/>
        <v>0.1</v>
      </c>
      <c r="AG49" s="246">
        <f>IF('Данные индикатора'!AN51="нет данных","x",ROUND(IF('Данные индикатора'!AN51&lt;$AG$86,10,IF('Данные индикатора'!AN51&gt;$AG$87,0,($AG$87-'Данные индикатора'!AN51)/($AG$87-$AG$86)*10)),1))</f>
        <v>0</v>
      </c>
      <c r="AH49" s="246">
        <f>IF('Данные индикатора'!AO51="нет данных","x",ROUND(IF('Данные индикатора'!AO51&gt;$AH$87,10,IF('Данные индикатора'!AO51&lt;$AH$86,0,10-($AH$87-'Данные индикатора'!AO51)/($AH$87-$AH$86)*10)),1))</f>
        <v>0</v>
      </c>
      <c r="AI49" s="252">
        <f>IF('Данные индикатора'!AP51="нет данных","x",ROUND(IF('Данные индикатора'!AP51&gt;$AI$87,10,IF('Данные индикатора'!AP51&lt;$AI$86,0,10-($AI$87-'Данные индикатора'!AP51)/($AI$87-$AI$86)*10)),1))</f>
        <v>1.3</v>
      </c>
      <c r="AJ49" s="246">
        <f t="shared" si="24"/>
        <v>1.3</v>
      </c>
      <c r="AK49" s="248">
        <f t="shared" si="25"/>
        <v>0.4</v>
      </c>
      <c r="AL49" s="251">
        <f t="shared" si="27"/>
        <v>2.5</v>
      </c>
    </row>
    <row r="50" spans="1:38" s="3" customFormat="1" ht="15.75" x14ac:dyDescent="0.25">
      <c r="A50" s="159" t="s">
        <v>325</v>
      </c>
      <c r="B50" s="187" t="s">
        <v>286</v>
      </c>
      <c r="C50" s="188" t="s">
        <v>97</v>
      </c>
      <c r="D50" s="246">
        <f>ROUND(IF('Данные индикатора'!P52="нет данных",IF((0.1233*LN('Данные индикатора'!AU52)-0.4559)&gt;D$87,0,IF((0.1233*LN('Данные индикатора'!AU52)-0.4559)&lt;D$86,10,(D$87-(0.1233*LN('Данные индикатора'!AU52)-0.4559))/(D$87-D$86)*10)),IF('Данные индикатора'!P52&gt;D$87,0,IF('Данные индикатора'!P52&lt;D$86,10,(D$87-'Данные индикатора'!P52)/(D$87-D$86)*10))),1)</f>
        <v>5.6</v>
      </c>
      <c r="E50" s="246">
        <f>IF('Данные индикатора'!Q52="нет данных","x",ROUND((IF('Данные индикатора'!Q52=E$86,0,IF(LOG('Данные индикатора'!Q52*1000)&gt;E$87,10,10-(E$87-LOG('Данные индикатора'!Q52*1000))/(E$87-E$86)*10))),1))</f>
        <v>0</v>
      </c>
      <c r="F50" s="247">
        <f>IF('Данные индикатора'!AK52="нет данных","x",ROUND(IF('Данные индикатора'!AK52&gt;F$87,10,IF('Данные индикатора'!AK52&lt;F$86,0,10-(F$87-'Данные индикатора'!AK52)/(F$87-F$86)*10)),1))</f>
        <v>2.2000000000000002</v>
      </c>
      <c r="G50" s="248">
        <f t="shared" si="6"/>
        <v>2.9</v>
      </c>
      <c r="H50" s="249">
        <f>IF(OR('Данные индикатора'!S52="нет данных",'Данные индикатора'!T52="No data"),"x",IF(OR('Данные индикатора'!U52="нет данных",'Данные индикатора'!V52="нет данных"),1-(POWER((POWER(POWER((POWER((10/IF('Данные индикатора'!S52&lt;10,10,'Данные индикатора'!S52))*(1/'Данные индикатора'!T52),0.5))*('Данные индикатора'!W52)*('Данные индикатора'!Y52),(1/3)),-1)+POWER(POWER((1*('Данные индикатора'!X52)*('Данные индикатора'!Z52)),(1/3)),-1))/2,-1)/POWER((((POWER((10/IF('Данные индикатора'!S52&lt;10,10,'Данные индикатора'!S52))*(1/'Данные индикатора'!T52),0.5)+1)/2)*(('Данные индикатора'!W52+'Данные индикатора'!X52)/2)*(('Данные индикатора'!Y52+'Данные индикатора'!Z52)/2)),(1/3))),IF(OR('Данные индикатора'!S52="No data",'Данные индикатора'!T52="No data"),"x",1-(POWER((POWER(POWER((POWER((10/IF('Данные индикатора'!S52&lt;10,10,'Данные индикатора'!S52))*(1/'Данные индикатора'!T52),0.5))*(POWER(('Данные индикатора'!W52*'Данные индикатора'!U52),0.5))*('Данные индикатора'!Y52),(1/3)),-1)+POWER(POWER(1*(POWER(('Данные индикатора'!X52*'Данные индикатора'!V52),0.5))*('Данные индикатора'!Z52),(1/3)),-1))/2,-1)/POWER((((POWER((10/IF('Данные индикатора'!S52&lt;10,10,'Данные индикатора'!S52))*(1/'Данные индикатора'!T52),0.5)+1)/2)*((POWER(('Данные индикатора'!W52*'Данные индикатора'!U52),0.5)+POWER(('Данные индикатора'!X52*'Данные индикатора'!V52),0.5))/2)*(('Данные индикатора'!Y52+'Данные индикатора'!Z52)/2)),(1/3))))))</f>
        <v>0.23683442755366124</v>
      </c>
      <c r="I50" s="246">
        <f t="shared" si="15"/>
        <v>4.3</v>
      </c>
      <c r="J50" s="246">
        <f>IF('Данные индикатора'!AA52="нет данных","x",ROUND(IF('Данные индикатора'!AA52&gt;J$87,10,IF('Данные индикатора'!AA52&lt;J$86,0,10-(J$87-'Данные индикатора'!AA52)/(J$87-J$86)*10)),1))</f>
        <v>5</v>
      </c>
      <c r="K50" s="248">
        <f t="shared" si="16"/>
        <v>4.7</v>
      </c>
      <c r="L50" s="250">
        <f>SUM(IF('Данные индикатора'!AB52=0,0,'Данные индикатора'!AB52/1000000),SUM('Данные индикатора'!AC52:AD52))</f>
        <v>225.95916199999999</v>
      </c>
      <c r="M50" s="250">
        <f>L50/(SUM('Данные индикатора'!BK$46:'Данные индикатора'!BK$62))*1000000</f>
        <v>11.968459950744593</v>
      </c>
      <c r="N50" s="246">
        <f t="shared" si="17"/>
        <v>0.4</v>
      </c>
      <c r="O50" s="246">
        <f>IF('Данные индикатора'!AE52="нет данных","x",ROUND(IF('Данные индикатора'!AE52&gt;O$87,10,IF('Данные индикатора'!AE52&lt;O$86,0,10-(O$87-'Данные индикатора'!AE52)/(O$87-O$86)*10)),1))</f>
        <v>0</v>
      </c>
      <c r="P50" s="247">
        <f>IF('Данные индикатора'!R52="нет данных","x",ROUND(IF('Данные индикатора'!R52&gt;P$87,10,IF('Данные индикатора'!R52&lt;P$86,0,10-(P$87-'Данные индикатора'!R52)/(P$87-P$86)*10)),1))</f>
        <v>0.1</v>
      </c>
      <c r="Q50" s="248">
        <f t="shared" si="18"/>
        <v>0.2</v>
      </c>
      <c r="R50" s="251">
        <f t="shared" si="19"/>
        <v>2.7</v>
      </c>
      <c r="S50" s="249">
        <f>IF(AND('Данные индикатора'!AF52="нет данных",'Данные индикатора'!AG52="нет данных",'Данные индикатора'!AH52="нет данных"),"x",SUM('Данные индикатора'!AF52:AH52))</f>
        <v>4.29320272064212E-4</v>
      </c>
      <c r="T50" s="247">
        <f t="shared" si="20"/>
        <v>0.1</v>
      </c>
      <c r="U50" s="247">
        <f>IF('Данные индикатора'!M52="нет данных","x",'Данные индикатора'!M52)</f>
        <v>1</v>
      </c>
      <c r="V50" s="248">
        <f t="shared" si="21"/>
        <v>0.6</v>
      </c>
      <c r="W50" s="246">
        <f>IF('Данные индикатора'!AI52="нет данных","x",ROUND(IF('Данные индикатора'!AI52&gt;W$87,10,IF('Данные индикатора'!AI52&lt;W$86,0,10-(W$87-'Данные индикатора'!AI52)/(W$87-W$86)*10)),1))</f>
        <v>4</v>
      </c>
      <c r="X50" s="246">
        <f>IF('Данные индикатора'!AJ52="нет данных","x",ROUND(IF('Данные индикатора'!AJ52&gt;X$87,10,IF('Данные индикатора'!AJ52&lt;X$86,0,10-(X$87-'Данные индикатора'!AJ52)/(X$87-X$86)*10)),1))</f>
        <v>3.5</v>
      </c>
      <c r="Y50" s="252">
        <f>IF('Данные индикатора'!AQ52="нет данных","x",ROUND(IF('Данные индикатора'!AQ52&gt;Y$87,10,IF('Данные индикатора'!AQ52&lt;Y$86,0,10-(Y$87-'Данные индикатора'!AQ52)/(Y$87-Y$86)*10)),1))</f>
        <v>1.8</v>
      </c>
      <c r="Z50" s="252">
        <f>IF('Данные индикатора'!AR52="нет данных","x",ROUND(IF('Данные индикатора'!AR52&gt;Z$87,10,IF('Данные индикатора'!AR52&lt;Z$86,0,10-(Z$87-'Данные индикатора'!AR52)/(Z$87-Z$86)*10)),1))</f>
        <v>4.2</v>
      </c>
      <c r="AA50" s="247">
        <f t="shared" si="11"/>
        <v>3</v>
      </c>
      <c r="AB50" s="248">
        <f t="shared" si="26"/>
        <v>3.5</v>
      </c>
      <c r="AC50" s="246">
        <f>IF('Данные индикатора'!AL52="нет данных","x",ROUND(IF('Данные индикатора'!AL52&gt;AC$87,10,IF('Данные индикатора'!AL52&lt;AC$86,0,10-(AC$87-'Данные индикатора'!AL52)/(AC$87-AC$86)*10)),1))</f>
        <v>0.5</v>
      </c>
      <c r="AD50" s="248">
        <f t="shared" si="22"/>
        <v>0.5</v>
      </c>
      <c r="AE50" s="253">
        <f>IF(OR('Данные индикатора'!AM52="нет данных",'Данные индикатора'!BK52="нет данных"),"x",('Данные индикатора'!AM52/'Данные индикатора'!BK52))</f>
        <v>0</v>
      </c>
      <c r="AF50" s="248">
        <f t="shared" si="23"/>
        <v>0</v>
      </c>
      <c r="AG50" s="246">
        <f>IF('Данные индикатора'!AN52="нет данных","x",ROUND(IF('Данные индикатора'!AN52&lt;$AG$86,10,IF('Данные индикатора'!AN52&gt;$AG$87,0,($AG$87-'Данные индикатора'!AN52)/($AG$87-$AG$86)*10)),1))</f>
        <v>0</v>
      </c>
      <c r="AH50" s="246">
        <f>IF('Данные индикатора'!AO52="нет данных","x",ROUND(IF('Данные индикатора'!AO52&gt;$AH$87,10,IF('Данные индикатора'!AO52&lt;$AH$86,0,10-($AH$87-'Данные индикатора'!AO52)/($AH$87-$AH$86)*10)),1))</f>
        <v>0</v>
      </c>
      <c r="AI50" s="252">
        <f>IF('Данные индикатора'!AP52="нет данных","x",ROUND(IF('Данные индикатора'!AP52&gt;$AI$87,10,IF('Данные индикатора'!AP52&lt;$AI$86,0,10-($AI$87-'Данные индикатора'!AP52)/($AI$87-$AI$86)*10)),1))</f>
        <v>1.3</v>
      </c>
      <c r="AJ50" s="246">
        <f t="shared" si="24"/>
        <v>1.3</v>
      </c>
      <c r="AK50" s="248">
        <f t="shared" si="25"/>
        <v>0.4</v>
      </c>
      <c r="AL50" s="251">
        <f t="shared" si="27"/>
        <v>1.3</v>
      </c>
    </row>
    <row r="51" spans="1:38" s="3" customFormat="1" ht="15.75" x14ac:dyDescent="0.25">
      <c r="A51" s="159" t="s">
        <v>325</v>
      </c>
      <c r="B51" s="187" t="s">
        <v>287</v>
      </c>
      <c r="C51" s="188" t="s">
        <v>98</v>
      </c>
      <c r="D51" s="246">
        <f>ROUND(IF('Данные индикатора'!P53="нет данных",IF((0.1233*LN('Данные индикатора'!AU53)-0.4559)&gt;D$87,0,IF((0.1233*LN('Данные индикатора'!AU53)-0.4559)&lt;D$86,10,(D$87-(0.1233*LN('Данные индикатора'!AU53)-0.4559))/(D$87-D$86)*10)),IF('Данные индикатора'!P53&gt;D$87,0,IF('Данные индикатора'!P53&lt;D$86,10,(D$87-'Данные индикатора'!P53)/(D$87-D$86)*10))),1)</f>
        <v>8.4</v>
      </c>
      <c r="E51" s="246">
        <f>IF('Данные индикатора'!Q53="нет данных","x",ROUND((IF('Данные индикатора'!Q53=E$86,0,IF(LOG('Данные индикатора'!Q53*1000)&gt;E$87,10,10-(E$87-LOG('Данные индикатора'!Q53*1000))/(E$87-E$86)*10))),1))</f>
        <v>0</v>
      </c>
      <c r="F51" s="247">
        <f>IF('Данные индикатора'!AK53="нет данных","x",ROUND(IF('Данные индикатора'!AK53&gt;F$87,10,IF('Данные индикатора'!AK53&lt;F$86,0,10-(F$87-'Данные индикатора'!AK53)/(F$87-F$86)*10)),1))</f>
        <v>2.4</v>
      </c>
      <c r="G51" s="248">
        <f t="shared" si="6"/>
        <v>4.7</v>
      </c>
      <c r="H51" s="249">
        <f>IF(OR('Данные индикатора'!S53="нет данных",'Данные индикатора'!T53="No data"),"x",IF(OR('Данные индикатора'!U53="нет данных",'Данные индикатора'!V53="нет данных"),1-(POWER((POWER(POWER((POWER((10/IF('Данные индикатора'!S53&lt;10,10,'Данные индикатора'!S53))*(1/'Данные индикатора'!T53),0.5))*('Данные индикатора'!W53)*('Данные индикатора'!Y53),(1/3)),-1)+POWER(POWER((1*('Данные индикатора'!X53)*('Данные индикатора'!Z53)),(1/3)),-1))/2,-1)/POWER((((POWER((10/IF('Данные индикатора'!S53&lt;10,10,'Данные индикатора'!S53))*(1/'Данные индикатора'!T53),0.5)+1)/2)*(('Данные индикатора'!W53+'Данные индикатора'!X53)/2)*(('Данные индикатора'!Y53+'Данные индикатора'!Z53)/2)),(1/3))),IF(OR('Данные индикатора'!S53="No data",'Данные индикатора'!T53="No data"),"x",1-(POWER((POWER(POWER((POWER((10/IF('Данные индикатора'!S53&lt;10,10,'Данные индикатора'!S53))*(1/'Данные индикатора'!T53),0.5))*(POWER(('Данные индикатора'!W53*'Данные индикатора'!U53),0.5))*('Данные индикатора'!Y53),(1/3)),-1)+POWER(POWER(1*(POWER(('Данные индикатора'!X53*'Данные индикатора'!V53),0.5))*('Данные индикатора'!Z53),(1/3)),-1))/2,-1)/POWER((((POWER((10/IF('Данные индикатора'!S53&lt;10,10,'Данные индикатора'!S53))*(1/'Данные индикатора'!T53),0.5)+1)/2)*((POWER(('Данные индикатора'!W53*'Данные индикатора'!U53),0.5)+POWER(('Данные индикатора'!X53*'Данные индикатора'!V53),0.5))/2)*(('Данные индикатора'!Y53+'Данные индикатора'!Z53)/2)),(1/3))))))</f>
        <v>0.1848330197085547</v>
      </c>
      <c r="I51" s="246">
        <f t="shared" si="15"/>
        <v>3.4</v>
      </c>
      <c r="J51" s="246">
        <f>IF('Данные индикатора'!AA53="нет данных","x",ROUND(IF('Данные индикатора'!AA53&gt;J$87,10,IF('Данные индикатора'!AA53&lt;J$86,0,10-(J$87-'Данные индикатора'!AA53)/(J$87-J$86)*10)),1))</f>
        <v>3.2</v>
      </c>
      <c r="K51" s="248">
        <f t="shared" si="16"/>
        <v>3.3</v>
      </c>
      <c r="L51" s="250">
        <f>SUM(IF('Данные индикатора'!AB53=0,0,'Данные индикатора'!AB53/1000000),SUM('Данные индикатора'!AC53:AD53))</f>
        <v>225.95916199999999</v>
      </c>
      <c r="M51" s="250">
        <f>L51/(SUM('Данные индикатора'!BK$46:'Данные индикатора'!BK$62))*1000000</f>
        <v>11.968459950744593</v>
      </c>
      <c r="N51" s="246">
        <f t="shared" si="17"/>
        <v>0.4</v>
      </c>
      <c r="O51" s="246">
        <f>IF('Данные индикатора'!AE53="нет данных","x",ROUND(IF('Данные индикатора'!AE53&gt;O$87,10,IF('Данные индикатора'!AE53&lt;O$86,0,10-(O$87-'Данные индикатора'!AE53)/(O$87-O$86)*10)),1))</f>
        <v>0</v>
      </c>
      <c r="P51" s="247">
        <f>IF('Данные индикатора'!R53="нет данных","x",ROUND(IF('Данные индикатора'!R53&gt;P$87,10,IF('Данные индикатора'!R53&lt;P$86,0,10-(P$87-'Данные индикатора'!R53)/(P$87-P$86)*10)),1))</f>
        <v>0.1</v>
      </c>
      <c r="Q51" s="248">
        <f t="shared" si="18"/>
        <v>0.2</v>
      </c>
      <c r="R51" s="251">
        <f t="shared" si="19"/>
        <v>3.2</v>
      </c>
      <c r="S51" s="249">
        <f>IF(AND('Данные индикатора'!AF53="нет данных",'Данные индикатора'!AG53="нет данных",'Данные индикатора'!AH53="нет данных"),"x",SUM('Данные индикатора'!AF53:AH53))</f>
        <v>4.29320272064212E-4</v>
      </c>
      <c r="T51" s="247">
        <f t="shared" si="20"/>
        <v>0.1</v>
      </c>
      <c r="U51" s="247">
        <f>IF('Данные индикатора'!M53="нет данных","x",'Данные индикатора'!M53)</f>
        <v>1</v>
      </c>
      <c r="V51" s="248">
        <f t="shared" si="21"/>
        <v>0.6</v>
      </c>
      <c r="W51" s="246">
        <f>IF('Данные индикатора'!AI53="нет данных","x",ROUND(IF('Данные индикатора'!AI53&gt;W$87,10,IF('Данные индикатора'!AI53&lt;W$86,0,10-(W$87-'Данные индикатора'!AI53)/(W$87-W$86)*10)),1))</f>
        <v>2.7</v>
      </c>
      <c r="X51" s="246">
        <f>IF('Данные индикатора'!AJ53="нет данных","x",ROUND(IF('Данные индикатора'!AJ53&gt;X$87,10,IF('Данные индикатора'!AJ53&lt;X$86,0,10-(X$87-'Данные индикатора'!AJ53)/(X$87-X$86)*10)),1))</f>
        <v>4.5</v>
      </c>
      <c r="Y51" s="252">
        <f>IF('Данные индикатора'!AQ53="нет данных","x",ROUND(IF('Данные индикатора'!AQ53&gt;Y$87,10,IF('Данные индикатора'!AQ53&lt;Y$86,0,10-(Y$87-'Данные индикатора'!AQ53)/(Y$87-Y$86)*10)),1))</f>
        <v>1.7</v>
      </c>
      <c r="Z51" s="252">
        <f>IF('Данные индикатора'!AR53="нет данных","x",ROUND(IF('Данные индикатора'!AR53&gt;Z$87,10,IF('Данные индикатора'!AR53&lt;Z$86,0,10-(Z$87-'Данные индикатора'!AR53)/(Z$87-Z$86)*10)),1))</f>
        <v>0.8</v>
      </c>
      <c r="AA51" s="247">
        <f t="shared" si="11"/>
        <v>1.3</v>
      </c>
      <c r="AB51" s="248">
        <f t="shared" si="26"/>
        <v>2.8</v>
      </c>
      <c r="AC51" s="246">
        <f>IF('Данные индикатора'!AL53="нет данных","x",ROUND(IF('Данные индикатора'!AL53&gt;AC$87,10,IF('Данные индикатора'!AL53&lt;AC$86,0,10-(AC$87-'Данные индикатора'!AL53)/(AC$87-AC$86)*10)),1))</f>
        <v>0.3</v>
      </c>
      <c r="AD51" s="248">
        <f t="shared" si="22"/>
        <v>0.3</v>
      </c>
      <c r="AE51" s="253">
        <f>IF(OR('Данные индикатора'!AM53="нет данных",'Данные индикатора'!BK53="нет данных"),"x",('Данные индикатора'!AM53/'Данные индикатора'!BK53))</f>
        <v>0</v>
      </c>
      <c r="AF51" s="248">
        <f t="shared" si="23"/>
        <v>0</v>
      </c>
      <c r="AG51" s="246">
        <f>IF('Данные индикатора'!AN53="нет данных","x",ROUND(IF('Данные индикатора'!AN53&lt;$AG$86,10,IF('Данные индикатора'!AN53&gt;$AG$87,0,($AG$87-'Данные индикатора'!AN53)/($AG$87-$AG$86)*10)),1))</f>
        <v>0</v>
      </c>
      <c r="AH51" s="246">
        <f>IF('Данные индикатора'!AO53="нет данных","x",ROUND(IF('Данные индикатора'!AO53&gt;$AH$87,10,IF('Данные индикатора'!AO53&lt;$AH$86,0,10-($AH$87-'Данные индикатора'!AO53)/($AH$87-$AH$86)*10)),1))</f>
        <v>0</v>
      </c>
      <c r="AI51" s="252">
        <f>IF('Данные индикатора'!AP53="нет данных","x",ROUND(IF('Данные индикатора'!AP53&gt;$AI$87,10,IF('Данные индикатора'!AP53&lt;$AI$86,0,10-($AI$87-'Данные индикатора'!AP53)/($AI$87-$AI$86)*10)),1))</f>
        <v>1.3</v>
      </c>
      <c r="AJ51" s="246">
        <f t="shared" si="24"/>
        <v>1.3</v>
      </c>
      <c r="AK51" s="248">
        <f t="shared" si="25"/>
        <v>0.4</v>
      </c>
      <c r="AL51" s="251">
        <f t="shared" si="27"/>
        <v>1.1000000000000001</v>
      </c>
    </row>
    <row r="52" spans="1:38" s="3" customFormat="1" ht="15.75" x14ac:dyDescent="0.25">
      <c r="A52" s="159" t="s">
        <v>325</v>
      </c>
      <c r="B52" s="187" t="s">
        <v>288</v>
      </c>
      <c r="C52" s="188" t="s">
        <v>99</v>
      </c>
      <c r="D52" s="246">
        <f>ROUND(IF('Данные индикатора'!P54="нет данных",IF((0.1233*LN('Данные индикатора'!AU54)-0.4559)&gt;D$87,0,IF((0.1233*LN('Данные индикатора'!AU54)-0.4559)&lt;D$86,10,(D$87-(0.1233*LN('Данные индикатора'!AU54)-0.4559))/(D$87-D$86)*10)),IF('Данные индикатора'!P54&gt;D$87,0,IF('Данные индикатора'!P54&lt;D$86,10,(D$87-'Данные индикатора'!P54)/(D$87-D$86)*10))),1)</f>
        <v>8.4</v>
      </c>
      <c r="E52" s="246">
        <f>IF('Данные индикатора'!Q54="нет данных","x",ROUND((IF('Данные индикатора'!Q54=E$86,0,IF(LOG('Данные индикатора'!Q54*1000)&gt;E$87,10,10-(E$87-LOG('Данные индикатора'!Q54*1000))/(E$87-E$86)*10))),1))</f>
        <v>2.2000000000000002</v>
      </c>
      <c r="F52" s="247">
        <f>IF('Данные индикатора'!AK54="нет данных","x",ROUND(IF('Данные индикатора'!AK54&gt;F$87,10,IF('Данные индикатора'!AK54&lt;F$86,0,10-(F$87-'Данные индикатора'!AK54)/(F$87-F$86)*10)),1))</f>
        <v>2.6</v>
      </c>
      <c r="G52" s="248">
        <f t="shared" si="6"/>
        <v>5.2</v>
      </c>
      <c r="H52" s="249">
        <f>IF(OR('Данные индикатора'!S54="нет данных",'Данные индикатора'!T54="No data"),"x",IF(OR('Данные индикатора'!U54="нет данных",'Данные индикатора'!V54="нет данных"),1-(POWER((POWER(POWER((POWER((10/IF('Данные индикатора'!S54&lt;10,10,'Данные индикатора'!S54))*(1/'Данные индикатора'!T54),0.5))*('Данные индикатора'!W54)*('Данные индикатора'!Y54),(1/3)),-1)+POWER(POWER((1*('Данные индикатора'!X54)*('Данные индикатора'!Z54)),(1/3)),-1))/2,-1)/POWER((((POWER((10/IF('Данные индикатора'!S54&lt;10,10,'Данные индикатора'!S54))*(1/'Данные индикатора'!T54),0.5)+1)/2)*(('Данные индикатора'!W54+'Данные индикатора'!X54)/2)*(('Данные индикатора'!Y54+'Данные индикатора'!Z54)/2)),(1/3))),IF(OR('Данные индикатора'!S54="No data",'Данные индикатора'!T54="No data"),"x",1-(POWER((POWER(POWER((POWER((10/IF('Данные индикатора'!S54&lt;10,10,'Данные индикатора'!S54))*(1/'Данные индикатора'!T54),0.5))*(POWER(('Данные индикатора'!W54*'Данные индикатора'!U54),0.5))*('Данные индикатора'!Y54),(1/3)),-1)+POWER(POWER(1*(POWER(('Данные индикатора'!X54*'Данные индикатора'!V54),0.5))*('Данные индикатора'!Z54),(1/3)),-1))/2,-1)/POWER((((POWER((10/IF('Данные индикатора'!S54&lt;10,10,'Данные индикатора'!S54))*(1/'Данные индикатора'!T54),0.5)+1)/2)*((POWER(('Данные индикатора'!W54*'Данные индикатора'!U54),0.5)+POWER(('Данные индикатора'!X54*'Данные индикатора'!V54),0.5))/2)*(('Данные индикатора'!Y54+'Данные индикатора'!Z54)/2)),(1/3))))))</f>
        <v>0.11663826098990671</v>
      </c>
      <c r="I52" s="246">
        <f t="shared" si="15"/>
        <v>2.1</v>
      </c>
      <c r="J52" s="246">
        <f>IF('Данные индикатора'!AA54="нет данных","x",ROUND(IF('Данные индикатора'!AA54&gt;J$87,10,IF('Данные индикатора'!AA54&lt;J$86,0,10-(J$87-'Данные индикатора'!AA54)/(J$87-J$86)*10)),1))</f>
        <v>2.9</v>
      </c>
      <c r="K52" s="248">
        <f t="shared" si="16"/>
        <v>2.5</v>
      </c>
      <c r="L52" s="250">
        <f>SUM(IF('Данные индикатора'!AB54=0,0,'Данные индикатора'!AB54/1000000),SUM('Данные индикатора'!AC54:AD54))</f>
        <v>225.95916199999999</v>
      </c>
      <c r="M52" s="250">
        <f>L52/(SUM('Данные индикатора'!BK$46:'Данные индикатора'!BK$62))*1000000</f>
        <v>11.968459950744593</v>
      </c>
      <c r="N52" s="246">
        <f t="shared" si="17"/>
        <v>0.4</v>
      </c>
      <c r="O52" s="246">
        <f>IF('Данные индикатора'!AE54="нет данных","x",ROUND(IF('Данные индикатора'!AE54&gt;O$87,10,IF('Данные индикатора'!AE54&lt;O$86,0,10-(O$87-'Данные индикатора'!AE54)/(O$87-O$86)*10)),1))</f>
        <v>0</v>
      </c>
      <c r="P52" s="247">
        <f>IF('Данные индикатора'!R54="нет данных","x",ROUND(IF('Данные индикатора'!R54&gt;P$87,10,IF('Данные индикатора'!R54&lt;P$86,0,10-(P$87-'Данные индикатора'!R54)/(P$87-P$86)*10)),1))</f>
        <v>0.1</v>
      </c>
      <c r="Q52" s="248">
        <f t="shared" si="18"/>
        <v>0.2</v>
      </c>
      <c r="R52" s="251">
        <f t="shared" si="19"/>
        <v>3.3</v>
      </c>
      <c r="S52" s="249">
        <f>IF(AND('Данные индикатора'!AF54="нет данных",'Данные индикатора'!AG54="нет данных",'Данные индикатора'!AH54="нет данных"),"x",SUM('Данные индикатора'!AF54:AH54))</f>
        <v>4.29320272064212E-4</v>
      </c>
      <c r="T52" s="247">
        <f t="shared" si="20"/>
        <v>0.1</v>
      </c>
      <c r="U52" s="247">
        <f>IF('Данные индикатора'!M54="нет данных","x",'Данные индикатора'!M54)</f>
        <v>1</v>
      </c>
      <c r="V52" s="248">
        <f t="shared" si="21"/>
        <v>0.6</v>
      </c>
      <c r="W52" s="246">
        <f>IF('Данные индикатора'!AI54="нет данных","x",ROUND(IF('Данные индикатора'!AI54&gt;W$87,10,IF('Данные индикатора'!AI54&lt;W$86,0,10-(W$87-'Данные индикатора'!AI54)/(W$87-W$86)*10)),1))</f>
        <v>10</v>
      </c>
      <c r="X52" s="246">
        <f>IF('Данные индикатора'!AJ54="нет данных","x",ROUND(IF('Данные индикатора'!AJ54&gt;X$87,10,IF('Данные индикатора'!AJ54&lt;X$86,0,10-(X$87-'Данные индикатора'!AJ54)/(X$87-X$86)*10)),1))</f>
        <v>4.0999999999999996</v>
      </c>
      <c r="Y52" s="252">
        <f>IF('Данные индикатора'!AQ54="нет данных","x",ROUND(IF('Данные индикатора'!AQ54&gt;Y$87,10,IF('Данные индикатора'!AQ54&lt;Y$86,0,10-(Y$87-'Данные индикатора'!AQ54)/(Y$87-Y$86)*10)),1))</f>
        <v>0.8</v>
      </c>
      <c r="Z52" s="252">
        <f>IF('Данные индикатора'!AR54="нет данных","x",ROUND(IF('Данные индикатора'!AR54&gt;Z$87,10,IF('Данные индикатора'!AR54&lt;Z$86,0,10-(Z$87-'Данные индикатора'!AR54)/(Z$87-Z$86)*10)),1))</f>
        <v>0.4</v>
      </c>
      <c r="AA52" s="247">
        <f t="shared" si="11"/>
        <v>0.6</v>
      </c>
      <c r="AB52" s="248">
        <f t="shared" si="26"/>
        <v>4.9000000000000004</v>
      </c>
      <c r="AC52" s="246">
        <f>IF('Данные индикатора'!AL54="нет данных","x",ROUND(IF('Данные индикатора'!AL54&gt;AC$87,10,IF('Данные индикатора'!AL54&lt;AC$86,0,10-(AC$87-'Данные индикатора'!AL54)/(AC$87-AC$86)*10)),1))</f>
        <v>0.3</v>
      </c>
      <c r="AD52" s="248">
        <f t="shared" si="22"/>
        <v>0.3</v>
      </c>
      <c r="AE52" s="253">
        <f>IF(OR('Данные индикатора'!AM54="нет данных",'Данные индикатора'!BK54="нет данных"),"x",('Данные индикатора'!AM54/'Данные индикатора'!BK54))</f>
        <v>0</v>
      </c>
      <c r="AF52" s="248">
        <f t="shared" si="23"/>
        <v>0</v>
      </c>
      <c r="AG52" s="246">
        <f>IF('Данные индикатора'!AN54="нет данных","x",ROUND(IF('Данные индикатора'!AN54&lt;$AG$86,10,IF('Данные индикатора'!AN54&gt;$AG$87,0,($AG$87-'Данные индикатора'!AN54)/($AG$87-$AG$86)*10)),1))</f>
        <v>0</v>
      </c>
      <c r="AH52" s="246">
        <f>IF('Данные индикатора'!AO54="нет данных","x",ROUND(IF('Данные индикатора'!AO54&gt;$AH$87,10,IF('Данные индикатора'!AO54&lt;$AH$86,0,10-($AH$87-'Данные индикатора'!AO54)/($AH$87-$AH$86)*10)),1))</f>
        <v>0</v>
      </c>
      <c r="AI52" s="252">
        <f>IF('Данные индикатора'!AP54="нет данных","x",ROUND(IF('Данные индикатора'!AP54&gt;$AI$87,10,IF('Данные индикатора'!AP54&lt;$AI$86,0,10-($AI$87-'Данные индикатора'!AP54)/($AI$87-$AI$86)*10)),1))</f>
        <v>1.3</v>
      </c>
      <c r="AJ52" s="246">
        <f t="shared" si="24"/>
        <v>1.3</v>
      </c>
      <c r="AK52" s="248">
        <f t="shared" si="25"/>
        <v>0.4</v>
      </c>
      <c r="AL52" s="251">
        <f t="shared" si="27"/>
        <v>1.8</v>
      </c>
    </row>
    <row r="53" spans="1:38" s="3" customFormat="1" ht="15.75" x14ac:dyDescent="0.25">
      <c r="A53" s="159" t="s">
        <v>325</v>
      </c>
      <c r="B53" s="187" t="s">
        <v>289</v>
      </c>
      <c r="C53" s="188" t="s">
        <v>100</v>
      </c>
      <c r="D53" s="246">
        <f>ROUND(IF('Данные индикатора'!P55="нет данных",IF((0.1233*LN('Данные индикатора'!AU55)-0.4559)&gt;D$87,0,IF((0.1233*LN('Данные индикатора'!AU55)-0.4559)&lt;D$86,10,(D$87-(0.1233*LN('Данные индикатора'!AU55)-0.4559))/(D$87-D$86)*10)),IF('Данные индикатора'!P55&gt;D$87,0,IF('Данные индикатора'!P55&lt;D$86,10,(D$87-'Данные индикатора'!P55)/(D$87-D$86)*10))),1)</f>
        <v>7.2</v>
      </c>
      <c r="E53" s="246">
        <f>IF('Данные индикатора'!Q55="нет данных","x",ROUND((IF('Данные индикатора'!Q55=E$86,0,IF(LOG('Данные индикатора'!Q55*1000)&gt;E$87,10,10-(E$87-LOG('Данные индикатора'!Q55*1000))/(E$87-E$86)*10))),1))</f>
        <v>0</v>
      </c>
      <c r="F53" s="247">
        <f>IF('Данные индикатора'!AK55="нет данных","x",ROUND(IF('Данные индикатора'!AK55&gt;F$87,10,IF('Данные индикатора'!AK55&lt;F$86,0,10-(F$87-'Данные индикатора'!AK55)/(F$87-F$86)*10)),1))</f>
        <v>2.2999999999999998</v>
      </c>
      <c r="G53" s="248">
        <f t="shared" si="6"/>
        <v>3.8</v>
      </c>
      <c r="H53" s="249">
        <f>IF(OR('Данные индикатора'!S55="нет данных",'Данные индикатора'!T55="No data"),"x",IF(OR('Данные индикатора'!U55="нет данных",'Данные индикатора'!V55="нет данных"),1-(POWER((POWER(POWER((POWER((10/IF('Данные индикатора'!S55&lt;10,10,'Данные индикатора'!S55))*(1/'Данные индикатора'!T55),0.5))*('Данные индикатора'!W55)*('Данные индикатора'!Y55),(1/3)),-1)+POWER(POWER((1*('Данные индикатора'!X55)*('Данные индикатора'!Z55)),(1/3)),-1))/2,-1)/POWER((((POWER((10/IF('Данные индикатора'!S55&lt;10,10,'Данные индикатора'!S55))*(1/'Данные индикатора'!T55),0.5)+1)/2)*(('Данные индикатора'!W55+'Данные индикатора'!X55)/2)*(('Данные индикатора'!Y55+'Данные индикатора'!Z55)/2)),(1/3))),IF(OR('Данные индикатора'!S55="No data",'Данные индикатора'!T55="No data"),"x",1-(POWER((POWER(POWER((POWER((10/IF('Данные индикатора'!S55&lt;10,10,'Данные индикатора'!S55))*(1/'Данные индикатора'!T55),0.5))*(POWER(('Данные индикатора'!W55*'Данные индикатора'!U55),0.5))*('Данные индикатора'!Y55),(1/3)),-1)+POWER(POWER(1*(POWER(('Данные индикатора'!X55*'Данные индикатора'!V55),0.5))*('Данные индикатора'!Z55),(1/3)),-1))/2,-1)/POWER((((POWER((10/IF('Данные индикатора'!S55&lt;10,10,'Данные индикатора'!S55))*(1/'Данные индикатора'!T55),0.5)+1)/2)*((POWER(('Данные индикатора'!W55*'Данные индикатора'!U55),0.5)+POWER(('Данные индикатора'!X55*'Данные индикатора'!V55),0.5))/2)*(('Данные индикатора'!Y55+'Данные индикатора'!Z55)/2)),(1/3))))))</f>
        <v>0.17098991544543984</v>
      </c>
      <c r="I53" s="246">
        <f t="shared" si="15"/>
        <v>3.1</v>
      </c>
      <c r="J53" s="246">
        <f>IF('Данные индикатора'!AA55="нет данных","x",ROUND(IF('Данные индикатора'!AA55&gt;J$87,10,IF('Данные индикатора'!AA55&lt;J$86,0,10-(J$87-'Данные индикатора'!AA55)/(J$87-J$86)*10)),1))</f>
        <v>1.1000000000000001</v>
      </c>
      <c r="K53" s="248">
        <f t="shared" si="16"/>
        <v>2.1</v>
      </c>
      <c r="L53" s="250">
        <f>SUM(IF('Данные индикатора'!AB55=0,0,'Данные индикатора'!AB55/1000000),SUM('Данные индикатора'!AC55:AD55))</f>
        <v>225.95916199999999</v>
      </c>
      <c r="M53" s="250">
        <f>L53/(SUM('Данные индикатора'!BK$46:'Данные индикатора'!BK$62))*1000000</f>
        <v>11.968459950744593</v>
      </c>
      <c r="N53" s="246">
        <f t="shared" si="17"/>
        <v>0.4</v>
      </c>
      <c r="O53" s="246">
        <f>IF('Данные индикатора'!AE55="нет данных","x",ROUND(IF('Данные индикатора'!AE55&gt;O$87,10,IF('Данные индикатора'!AE55&lt;O$86,0,10-(O$87-'Данные индикатора'!AE55)/(O$87-O$86)*10)),1))</f>
        <v>0</v>
      </c>
      <c r="P53" s="247">
        <f>IF('Данные индикатора'!R55="нет данных","x",ROUND(IF('Данные индикатора'!R55&gt;P$87,10,IF('Данные индикатора'!R55&lt;P$86,0,10-(P$87-'Данные индикатора'!R55)/(P$87-P$86)*10)),1))</f>
        <v>0.1</v>
      </c>
      <c r="Q53" s="248">
        <f t="shared" si="18"/>
        <v>0.2</v>
      </c>
      <c r="R53" s="251">
        <f t="shared" si="19"/>
        <v>2.5</v>
      </c>
      <c r="S53" s="249">
        <f>IF(AND('Данные индикатора'!AF55="нет данных",'Данные индикатора'!AG55="нет данных",'Данные индикатора'!AH55="нет данных"),"x",SUM('Данные индикатора'!AF55:AH55))</f>
        <v>4.29320272064212E-4</v>
      </c>
      <c r="T53" s="247">
        <f t="shared" si="20"/>
        <v>0.1</v>
      </c>
      <c r="U53" s="247">
        <f>IF('Данные индикатора'!M55="нет данных","x",'Данные индикатора'!M55)</f>
        <v>1</v>
      </c>
      <c r="V53" s="248">
        <f t="shared" si="21"/>
        <v>0.6</v>
      </c>
      <c r="W53" s="246">
        <f>IF('Данные индикатора'!AI55="нет данных","x",ROUND(IF('Данные индикатора'!AI55&gt;W$87,10,IF('Данные индикатора'!AI55&lt;W$86,0,10-(W$87-'Данные индикатора'!AI55)/(W$87-W$86)*10)),1))</f>
        <v>8.6</v>
      </c>
      <c r="X53" s="246">
        <f>IF('Данные индикатора'!AJ55="нет данных","x",ROUND(IF('Данные индикатора'!AJ55&gt;X$87,10,IF('Данные индикатора'!AJ55&lt;X$86,0,10-(X$87-'Данные индикатора'!AJ55)/(X$87-X$86)*10)),1))</f>
        <v>4.2</v>
      </c>
      <c r="Y53" s="252">
        <f>IF('Данные индикатора'!AQ55="нет данных","x",ROUND(IF('Данные индикатора'!AQ55&gt;Y$87,10,IF('Данные индикатора'!AQ55&lt;Y$86,0,10-(Y$87-'Данные индикатора'!AQ55)/(Y$87-Y$86)*10)),1))</f>
        <v>1</v>
      </c>
      <c r="Z53" s="252">
        <f>IF('Данные индикатора'!AR55="нет данных","x",ROUND(IF('Данные индикатора'!AR55&gt;Z$87,10,IF('Данные индикатора'!AR55&lt;Z$86,0,10-(Z$87-'Данные индикатора'!AR55)/(Z$87-Z$86)*10)),1))</f>
        <v>1.6</v>
      </c>
      <c r="AA53" s="247">
        <f t="shared" si="11"/>
        <v>1.3</v>
      </c>
      <c r="AB53" s="248">
        <f t="shared" si="26"/>
        <v>4.7</v>
      </c>
      <c r="AC53" s="246">
        <f>IF('Данные индикатора'!AL55="нет данных","x",ROUND(IF('Данные индикатора'!AL55&gt;AC$87,10,IF('Данные индикатора'!AL55&lt;AC$86,0,10-(AC$87-'Данные индикатора'!AL55)/(AC$87-AC$86)*10)),1))</f>
        <v>0.6</v>
      </c>
      <c r="AD53" s="248">
        <f t="shared" si="22"/>
        <v>0.6</v>
      </c>
      <c r="AE53" s="253">
        <f>IF(OR('Данные индикатора'!AM55="нет данных",'Данные индикатора'!BK55="нет данных"),"x",('Данные индикатора'!AM55/'Данные индикатора'!BK55))</f>
        <v>0</v>
      </c>
      <c r="AF53" s="248">
        <f t="shared" si="23"/>
        <v>0</v>
      </c>
      <c r="AG53" s="246">
        <f>IF('Данные индикатора'!AN55="нет данных","x",ROUND(IF('Данные индикатора'!AN55&lt;$AG$86,10,IF('Данные индикатора'!AN55&gt;$AG$87,0,($AG$87-'Данные индикатора'!AN55)/($AG$87-$AG$86)*10)),1))</f>
        <v>0</v>
      </c>
      <c r="AH53" s="246">
        <f>IF('Данные индикатора'!AO55="нет данных","x",ROUND(IF('Данные индикатора'!AO55&gt;$AH$87,10,IF('Данные индикатора'!AO55&lt;$AH$86,0,10-($AH$87-'Данные индикатора'!AO55)/($AH$87-$AH$86)*10)),1))</f>
        <v>0</v>
      </c>
      <c r="AI53" s="252">
        <f>IF('Данные индикатора'!AP55="нет данных","x",ROUND(IF('Данные индикатора'!AP55&gt;$AI$87,10,IF('Данные индикатора'!AP55&lt;$AI$86,0,10-($AI$87-'Данные индикатора'!AP55)/($AI$87-$AI$86)*10)),1))</f>
        <v>1.3</v>
      </c>
      <c r="AJ53" s="246">
        <f t="shared" si="24"/>
        <v>1.3</v>
      </c>
      <c r="AK53" s="248">
        <f t="shared" si="25"/>
        <v>0.4</v>
      </c>
      <c r="AL53" s="251">
        <f t="shared" si="27"/>
        <v>1.8</v>
      </c>
    </row>
    <row r="54" spans="1:38" s="3" customFormat="1" ht="15.75" x14ac:dyDescent="0.25">
      <c r="A54" s="159" t="s">
        <v>325</v>
      </c>
      <c r="B54" s="189" t="s">
        <v>290</v>
      </c>
      <c r="C54" s="188" t="s">
        <v>101</v>
      </c>
      <c r="D54" s="246">
        <f>ROUND(IF('Данные индикатора'!P56="нет данных",IF((0.1233*LN('Данные индикатора'!AU56)-0.4559)&gt;D$87,0,IF((0.1233*LN('Данные индикатора'!AU56)-0.4559)&lt;D$86,10,(D$87-(0.1233*LN('Данные индикатора'!AU56)-0.4559))/(D$87-D$86)*10)),IF('Данные индикатора'!P56&gt;D$87,0,IF('Данные индикатора'!P56&lt;D$86,10,(D$87-'Данные индикатора'!P56)/(D$87-D$86)*10))),1)</f>
        <v>9.1999999999999993</v>
      </c>
      <c r="E54" s="246">
        <f>IF('Данные индикатора'!Q56="нет данных","x",ROUND((IF('Данные индикатора'!Q56=E$86,0,IF(LOG('Данные индикатора'!Q56*1000)&gt;E$87,10,10-(E$87-LOG('Данные индикатора'!Q56*1000))/(E$87-E$86)*10))),1))</f>
        <v>0</v>
      </c>
      <c r="F54" s="247">
        <f>IF('Данные индикатора'!AK56="нет данных","x",ROUND(IF('Данные индикатора'!AK56&gt;F$87,10,IF('Данные индикатора'!AK56&lt;F$86,0,10-(F$87-'Данные индикатора'!AK56)/(F$87-F$86)*10)),1))</f>
        <v>2.4</v>
      </c>
      <c r="G54" s="248">
        <f t="shared" si="6"/>
        <v>5.4</v>
      </c>
      <c r="H54" s="249">
        <f>IF(OR('Данные индикатора'!S56="нет данных",'Данные индикатора'!T56="No data"),"x",IF(OR('Данные индикатора'!U56="нет данных",'Данные индикатора'!V56="нет данных"),1-(POWER((POWER(POWER((POWER((10/IF('Данные индикатора'!S56&lt;10,10,'Данные индикатора'!S56))*(1/'Данные индикатора'!T56),0.5))*('Данные индикатора'!W56)*('Данные индикатора'!Y56),(1/3)),-1)+POWER(POWER((1*('Данные индикатора'!X56)*('Данные индикатора'!Z56)),(1/3)),-1))/2,-1)/POWER((((POWER((10/IF('Данные индикатора'!S56&lt;10,10,'Данные индикатора'!S56))*(1/'Данные индикатора'!T56),0.5)+1)/2)*(('Данные индикатора'!W56+'Данные индикатора'!X56)/2)*(('Данные индикатора'!Y56+'Данные индикатора'!Z56)/2)),(1/3))),IF(OR('Данные индикатора'!S56="No data",'Данные индикатора'!T56="No data"),"x",1-(POWER((POWER(POWER((POWER((10/IF('Данные индикатора'!S56&lt;10,10,'Данные индикатора'!S56))*(1/'Данные индикатора'!T56),0.5))*(POWER(('Данные индикатора'!W56*'Данные индикатора'!U56),0.5))*('Данные индикатора'!Y56),(1/3)),-1)+POWER(POWER(1*(POWER(('Данные индикатора'!X56*'Данные индикатора'!V56),0.5))*('Данные индикатора'!Z56),(1/3)),-1))/2,-1)/POWER((((POWER((10/IF('Данные индикатора'!S56&lt;10,10,'Данные индикатора'!S56))*(1/'Данные индикатора'!T56),0.5)+1)/2)*((POWER(('Данные индикатора'!W56*'Данные индикатора'!U56),0.5)+POWER(('Данные индикатора'!X56*'Данные индикатора'!V56),0.5))/2)*(('Данные индикатора'!Y56+'Данные индикатора'!Z56)/2)),(1/3))))))</f>
        <v>0.11426509767398429</v>
      </c>
      <c r="I54" s="246">
        <f t="shared" si="15"/>
        <v>2.1</v>
      </c>
      <c r="J54" s="246">
        <f>IF('Данные индикатора'!AA56="нет данных","x",ROUND(IF('Данные индикатора'!AA56&gt;J$87,10,IF('Данные индикатора'!AA56&lt;J$86,0,10-(J$87-'Данные индикатора'!AA56)/(J$87-J$86)*10)),1))</f>
        <v>4.9000000000000004</v>
      </c>
      <c r="K54" s="248">
        <f t="shared" si="16"/>
        <v>3.5</v>
      </c>
      <c r="L54" s="250">
        <f>SUM(IF('Данные индикатора'!AB56=0,0,'Данные индикатора'!AB56/1000000),SUM('Данные индикатора'!AC56:AD56))</f>
        <v>225.95916199999999</v>
      </c>
      <c r="M54" s="250">
        <f>L54/(SUM('Данные индикатора'!BK$46:'Данные индикатора'!BK$62))*1000000</f>
        <v>11.968459950744593</v>
      </c>
      <c r="N54" s="246">
        <f t="shared" si="17"/>
        <v>0.4</v>
      </c>
      <c r="O54" s="246">
        <f>IF('Данные индикатора'!AE56="нет данных","x",ROUND(IF('Данные индикатора'!AE56&gt;O$87,10,IF('Данные индикатора'!AE56&lt;O$86,0,10-(O$87-'Данные индикатора'!AE56)/(O$87-O$86)*10)),1))</f>
        <v>0</v>
      </c>
      <c r="P54" s="247">
        <f>IF('Данные индикатора'!R56="нет данных","x",ROUND(IF('Данные индикатора'!R56&gt;P$87,10,IF('Данные индикатора'!R56&lt;P$86,0,10-(P$87-'Данные индикатора'!R56)/(P$87-P$86)*10)),1))</f>
        <v>0.1</v>
      </c>
      <c r="Q54" s="248">
        <f t="shared" si="18"/>
        <v>0.2</v>
      </c>
      <c r="R54" s="251">
        <f t="shared" si="19"/>
        <v>3.6</v>
      </c>
      <c r="S54" s="249">
        <f>IF(AND('Данные индикатора'!AF56="нет данных",'Данные индикатора'!AG56="нет данных",'Данные индикатора'!AH56="нет данных"),"x",SUM('Данные индикатора'!AF56:AH56))</f>
        <v>4.29320272064212E-4</v>
      </c>
      <c r="T54" s="247">
        <f t="shared" si="20"/>
        <v>0.1</v>
      </c>
      <c r="U54" s="247">
        <f>IF('Данные индикатора'!M56="нет данных","x",'Данные индикатора'!M56)</f>
        <v>1</v>
      </c>
      <c r="V54" s="248">
        <f t="shared" si="21"/>
        <v>0.6</v>
      </c>
      <c r="W54" s="246">
        <f>IF('Данные индикатора'!AI56="нет данных","x",ROUND(IF('Данные индикатора'!AI56&gt;W$87,10,IF('Данные индикатора'!AI56&lt;W$86,0,10-(W$87-'Данные индикатора'!AI56)/(W$87-W$86)*10)),1))</f>
        <v>3.5</v>
      </c>
      <c r="X54" s="246">
        <f>IF('Данные индикатора'!AJ56="нет данных","x",ROUND(IF('Данные индикатора'!AJ56&gt;X$87,10,IF('Данные индикатора'!AJ56&lt;X$86,0,10-(X$87-'Данные индикатора'!AJ56)/(X$87-X$86)*10)),1))</f>
        <v>5</v>
      </c>
      <c r="Y54" s="252">
        <f>IF('Данные индикатора'!AQ56="нет данных","x",ROUND(IF('Данные индикатора'!AQ56&gt;Y$87,10,IF('Данные индикатора'!AQ56&lt;Y$86,0,10-(Y$87-'Данные индикатора'!AQ56)/(Y$87-Y$86)*10)),1))</f>
        <v>3.2</v>
      </c>
      <c r="Z54" s="252">
        <f>IF('Данные индикатора'!AR56="нет данных","x",ROUND(IF('Данные индикатора'!AR56&gt;Z$87,10,IF('Данные индикатора'!AR56&lt;Z$86,0,10-(Z$87-'Данные индикатора'!AR56)/(Z$87-Z$86)*10)),1))</f>
        <v>1.5</v>
      </c>
      <c r="AA54" s="247">
        <f t="shared" si="11"/>
        <v>2.4</v>
      </c>
      <c r="AB54" s="248">
        <f t="shared" si="26"/>
        <v>3.6</v>
      </c>
      <c r="AC54" s="246">
        <f>IF('Данные индикатора'!AL56="нет данных","x",ROUND(IF('Данные индикатора'!AL56&gt;AC$87,10,IF('Данные индикатора'!AL56&lt;AC$86,0,10-(AC$87-'Данные индикатора'!AL56)/(AC$87-AC$86)*10)),1))</f>
        <v>0.3</v>
      </c>
      <c r="AD54" s="248">
        <f t="shared" si="22"/>
        <v>0.3</v>
      </c>
      <c r="AE54" s="253">
        <f>IF(OR('Данные индикатора'!AM56="нет данных",'Данные индикатора'!BK56="нет данных"),"x",('Данные индикатора'!AM56/'Данные индикатора'!BK56))</f>
        <v>0</v>
      </c>
      <c r="AF54" s="248">
        <f t="shared" si="23"/>
        <v>0</v>
      </c>
      <c r="AG54" s="246">
        <f>IF('Данные индикатора'!AN56="нет данных","x",ROUND(IF('Данные индикатора'!AN56&lt;$AG$86,10,IF('Данные индикатора'!AN56&gt;$AG$87,0,($AG$87-'Данные индикатора'!AN56)/($AG$87-$AG$86)*10)),1))</f>
        <v>0</v>
      </c>
      <c r="AH54" s="246">
        <f>IF('Данные индикатора'!AO56="нет данных","x",ROUND(IF('Данные индикатора'!AO56&gt;$AH$87,10,IF('Данные индикатора'!AO56&lt;$AH$86,0,10-($AH$87-'Данные индикатора'!AO56)/($AH$87-$AH$86)*10)),1))</f>
        <v>0</v>
      </c>
      <c r="AI54" s="252">
        <f>IF('Данные индикатора'!AP56="нет данных","x",ROUND(IF('Данные индикатора'!AP56&gt;$AI$87,10,IF('Данные индикатора'!AP56&lt;$AI$86,0,10-($AI$87-'Данные индикатора'!AP56)/($AI$87-$AI$86)*10)),1))</f>
        <v>1.3</v>
      </c>
      <c r="AJ54" s="246">
        <f t="shared" si="24"/>
        <v>1.3</v>
      </c>
      <c r="AK54" s="248">
        <f t="shared" si="25"/>
        <v>0.4</v>
      </c>
      <c r="AL54" s="251">
        <f t="shared" si="27"/>
        <v>1.3</v>
      </c>
    </row>
    <row r="55" spans="1:38" s="3" customFormat="1" ht="15.75" x14ac:dyDescent="0.25">
      <c r="A55" s="159" t="s">
        <v>325</v>
      </c>
      <c r="B55" s="189" t="s">
        <v>291</v>
      </c>
      <c r="C55" s="188" t="s">
        <v>93</v>
      </c>
      <c r="D55" s="246">
        <f>ROUND(IF('Данные индикатора'!P57="нет данных",IF((0.1233*LN('Данные индикатора'!AU57)-0.4559)&gt;D$87,0,IF((0.1233*LN('Данные индикатора'!AU57)-0.4559)&lt;D$86,10,(D$87-(0.1233*LN('Данные индикатора'!AU57)-0.4559))/(D$87-D$86)*10)),IF('Данные индикатора'!P57&gt;D$87,0,IF('Данные индикатора'!P57&lt;D$86,10,(D$87-'Данные индикатора'!P57)/(D$87-D$86)*10))),1)</f>
        <v>1</v>
      </c>
      <c r="E55" s="246">
        <f>IF('Данные индикатора'!Q57="нет данных","x",ROUND((IF('Данные индикатора'!Q57=E$86,0,IF(LOG('Данные индикатора'!Q57*1000)&gt;E$87,10,10-(E$87-LOG('Данные индикатора'!Q57*1000))/(E$87-E$86)*10))),1))</f>
        <v>0</v>
      </c>
      <c r="F55" s="247">
        <f>IF('Данные индикатора'!AK57="нет данных","x",ROUND(IF('Данные индикатора'!AK57&gt;F$87,10,IF('Данные индикатора'!AK57&lt;F$86,0,10-(F$87-'Данные индикатора'!AK57)/(F$87-F$86)*10)),1))</f>
        <v>1.5</v>
      </c>
      <c r="G55" s="248">
        <f t="shared" si="6"/>
        <v>0.9</v>
      </c>
      <c r="H55" s="249">
        <f>IF(OR('Данные индикатора'!S57="нет данных",'Данные индикатора'!T57="No data"),"x",IF(OR('Данные индикатора'!U57="нет данных",'Данные индикатора'!V57="нет данных"),1-(POWER((POWER(POWER((POWER((10/IF('Данные индикатора'!S57&lt;10,10,'Данные индикатора'!S57))*(1/'Данные индикатора'!T57),0.5))*('Данные индикатора'!W57)*('Данные индикатора'!Y57),(1/3)),-1)+POWER(POWER((1*('Данные индикатора'!X57)*('Данные индикатора'!Z57)),(1/3)),-1))/2,-1)/POWER((((POWER((10/IF('Данные индикатора'!S57&lt;10,10,'Данные индикатора'!S57))*(1/'Данные индикатора'!T57),0.5)+1)/2)*(('Данные индикатора'!W57+'Данные индикатора'!X57)/2)*(('Данные индикатора'!Y57+'Данные индикатора'!Z57)/2)),(1/3))),IF(OR('Данные индикатора'!S57="No data",'Данные индикатора'!T57="No data"),"x",1-(POWER((POWER(POWER((POWER((10/IF('Данные индикатора'!S57&lt;10,10,'Данные индикатора'!S57))*(1/'Данные индикатора'!T57),0.5))*(POWER(('Данные индикатора'!W57*'Данные индикатора'!U57),0.5))*('Данные индикатора'!Y57),(1/3)),-1)+POWER(POWER(1*(POWER(('Данные индикатора'!X57*'Данные индикатора'!V57),0.5))*('Данные индикатора'!Z57),(1/3)),-1))/2,-1)/POWER((((POWER((10/IF('Данные индикатора'!S57&lt;10,10,'Данные индикатора'!S57))*(1/'Данные индикатора'!T57),0.5)+1)/2)*((POWER(('Данные индикатора'!W57*'Данные индикатора'!U57),0.5)+POWER(('Данные индикатора'!X57*'Данные индикатора'!V57),0.5))/2)*(('Данные индикатора'!Y57+'Данные индикатора'!Z57)/2)),(1/3))))))</f>
        <v>7.6511294540060559E-2</v>
      </c>
      <c r="I55" s="246">
        <f t="shared" si="15"/>
        <v>1.4</v>
      </c>
      <c r="J55" s="246">
        <f>IF('Данные индикатора'!AA57="нет данных","x",ROUND(IF('Данные индикатора'!AA57&gt;J$87,10,IF('Данные индикатора'!AA57&lt;J$86,0,10-(J$87-'Данные индикатора'!AA57)/(J$87-J$86)*10)),1))</f>
        <v>2.9</v>
      </c>
      <c r="K55" s="248">
        <f t="shared" si="16"/>
        <v>2.2000000000000002</v>
      </c>
      <c r="L55" s="250">
        <f>SUM(IF('Данные индикатора'!AB57=0,0,'Данные индикатора'!AB57/1000000),SUM('Данные индикатора'!AC57:AD57))</f>
        <v>225.95916199999999</v>
      </c>
      <c r="M55" s="250">
        <f>L55/(SUM('Данные индикатора'!BK$46:'Данные индикатора'!BK$62))*1000000</f>
        <v>11.968459950744593</v>
      </c>
      <c r="N55" s="246">
        <f t="shared" si="17"/>
        <v>0.4</v>
      </c>
      <c r="O55" s="246">
        <f>IF('Данные индикатора'!AE57="нет данных","x",ROUND(IF('Данные индикатора'!AE57&gt;O$87,10,IF('Данные индикатора'!AE57&lt;O$86,0,10-(O$87-'Данные индикатора'!AE57)/(O$87-O$86)*10)),1))</f>
        <v>0</v>
      </c>
      <c r="P55" s="247">
        <f>IF('Данные индикатора'!R57="нет данных","x",ROUND(IF('Данные индикатора'!R57&gt;P$87,10,IF('Данные индикатора'!R57&lt;P$86,0,10-(P$87-'Данные индикатора'!R57)/(P$87-P$86)*10)),1))</f>
        <v>0.1</v>
      </c>
      <c r="Q55" s="248">
        <f t="shared" si="18"/>
        <v>0.2</v>
      </c>
      <c r="R55" s="251">
        <f t="shared" si="19"/>
        <v>1.1000000000000001</v>
      </c>
      <c r="S55" s="249">
        <f>IF(AND('Данные индикатора'!AF57="нет данных",'Данные индикатора'!AG57="нет данных",'Данные индикатора'!AH57="нет данных"),"x",SUM('Данные индикатора'!AF57:AH57))</f>
        <v>4.3100887509137065E-4</v>
      </c>
      <c r="T55" s="247">
        <f t="shared" si="20"/>
        <v>0.1</v>
      </c>
      <c r="U55" s="247">
        <f>IF('Данные индикатора'!M57="нет данных","x",'Данные индикатора'!M57)</f>
        <v>1</v>
      </c>
      <c r="V55" s="248">
        <f t="shared" si="21"/>
        <v>0.6</v>
      </c>
      <c r="W55" s="246">
        <f>IF('Данные индикатора'!AI57="нет данных","x",ROUND(IF('Данные индикатора'!AI57&gt;W$87,10,IF('Данные индикатора'!AI57&lt;W$86,0,10-(W$87-'Данные индикатора'!AI57)/(W$87-W$86)*10)),1))</f>
        <v>4.7</v>
      </c>
      <c r="X55" s="246">
        <f>IF('Данные индикатора'!AJ57="нет данных","x",ROUND(IF('Данные индикатора'!AJ57&gt;X$87,10,IF('Данные индикатора'!AJ57&lt;X$86,0,10-(X$87-'Данные индикатора'!AJ57)/(X$87-X$86)*10)),1))</f>
        <v>1.9</v>
      </c>
      <c r="Y55" s="252">
        <f>IF('Данные индикатора'!AQ57="нет данных","x",ROUND(IF('Данные индикатора'!AQ57&gt;Y$87,10,IF('Данные индикатора'!AQ57&lt;Y$86,0,10-(Y$87-'Данные индикатора'!AQ57)/(Y$87-Y$86)*10)),1))</f>
        <v>3.1</v>
      </c>
      <c r="Z55" s="252">
        <f>IF('Данные индикатора'!AR57="нет данных","x",ROUND(IF('Данные индикатора'!AR57&gt;Z$87,10,IF('Данные индикатора'!AR57&lt;Z$86,0,10-(Z$87-'Данные индикатора'!AR57)/(Z$87-Z$86)*10)),1))</f>
        <v>6.2</v>
      </c>
      <c r="AA55" s="247">
        <f t="shared" si="11"/>
        <v>4.7</v>
      </c>
      <c r="AB55" s="248">
        <f t="shared" si="26"/>
        <v>3.8</v>
      </c>
      <c r="AC55" s="246">
        <f>IF('Данные индикатора'!AL57="нет данных","x",ROUND(IF('Данные индикатора'!AL57&gt;AC$87,10,IF('Данные индикатора'!AL57&lt;AC$86,0,10-(AC$87-'Данные индикатора'!AL57)/(AC$87-AC$86)*10)),1))</f>
        <v>0.4</v>
      </c>
      <c r="AD55" s="248">
        <f t="shared" si="22"/>
        <v>0.4</v>
      </c>
      <c r="AE55" s="253">
        <f>IF(OR('Данные индикатора'!AM57="нет данных",'Данные индикатора'!BK57="нет данных"),"x",('Данные индикатора'!AM57/'Данные индикатора'!BK57))</f>
        <v>0</v>
      </c>
      <c r="AF55" s="248">
        <f t="shared" si="23"/>
        <v>0</v>
      </c>
      <c r="AG55" s="246">
        <f>IF('Данные индикатора'!AN57="нет данных","x",ROUND(IF('Данные индикатора'!AN57&lt;$AG$86,10,IF('Данные индикатора'!AN57&gt;$AG$87,0,($AG$87-'Данные индикатора'!AN57)/($AG$87-$AG$86)*10)),1))</f>
        <v>0</v>
      </c>
      <c r="AH55" s="246">
        <f>IF('Данные индикатора'!AO57="нет данных","x",ROUND(IF('Данные индикатора'!AO57&gt;$AH$87,10,IF('Данные индикатора'!AO57&lt;$AH$86,0,10-($AH$87-'Данные индикатора'!AO57)/($AH$87-$AH$86)*10)),1))</f>
        <v>0</v>
      </c>
      <c r="AI55" s="252">
        <f>IF('Данные индикатора'!AP57="нет данных","x",ROUND(IF('Данные индикатора'!AP57&gt;$AI$87,10,IF('Данные индикатора'!AP57&lt;$AI$86,0,10-($AI$87-'Данные индикатора'!AP57)/($AI$87-$AI$86)*10)),1))</f>
        <v>1.3</v>
      </c>
      <c r="AJ55" s="246">
        <f t="shared" si="24"/>
        <v>1.3</v>
      </c>
      <c r="AK55" s="248">
        <f t="shared" si="25"/>
        <v>0.4</v>
      </c>
      <c r="AL55" s="251">
        <f t="shared" si="27"/>
        <v>1.4</v>
      </c>
    </row>
    <row r="56" spans="1:38" s="3" customFormat="1" ht="15.75" x14ac:dyDescent="0.25">
      <c r="A56" s="159" t="s">
        <v>325</v>
      </c>
      <c r="B56" s="189" t="s">
        <v>292</v>
      </c>
      <c r="C56" s="188" t="s">
        <v>102</v>
      </c>
      <c r="D56" s="246">
        <f>ROUND(IF('Данные индикатора'!P58="нет данных",IF((0.1233*LN('Данные индикатора'!AU58)-0.4559)&gt;D$87,0,IF((0.1233*LN('Данные индикатора'!AU58)-0.4559)&lt;D$86,10,(D$87-(0.1233*LN('Данные индикатора'!AU58)-0.4559))/(D$87-D$86)*10)),IF('Данные индикатора'!P58&gt;D$87,0,IF('Данные индикатора'!P58&lt;D$86,10,(D$87-'Данные индикатора'!P58)/(D$87-D$86)*10))),1)</f>
        <v>4.4000000000000004</v>
      </c>
      <c r="E56" s="246">
        <f>IF('Данные индикатора'!Q58="нет данных","x",ROUND((IF('Данные индикатора'!Q58=E$86,0,IF(LOG('Данные индикатора'!Q58*1000)&gt;E$87,10,10-(E$87-LOG('Данные индикатора'!Q58*1000))/(E$87-E$86)*10))),1))</f>
        <v>0</v>
      </c>
      <c r="F56" s="247">
        <f>IF('Данные индикатора'!AK58="нет данных","x",ROUND(IF('Данные индикатора'!AK58&gt;F$87,10,IF('Данные индикатора'!AK58&lt;F$86,0,10-(F$87-'Данные индикатора'!AK58)/(F$87-F$86)*10)),1))</f>
        <v>1.7</v>
      </c>
      <c r="G56" s="248">
        <f t="shared" si="6"/>
        <v>2.2000000000000002</v>
      </c>
      <c r="H56" s="249">
        <f>IF(OR('Данные индикатора'!S58="нет данных",'Данные индикатора'!T58="No data"),"x",IF(OR('Данные индикатора'!U58="нет данных",'Данные индикатора'!V58="нет данных"),1-(POWER((POWER(POWER((POWER((10/IF('Данные индикатора'!S58&lt;10,10,'Данные индикатора'!S58))*(1/'Данные индикатора'!T58),0.5))*('Данные индикатора'!W58)*('Данные индикатора'!Y58),(1/3)),-1)+POWER(POWER((1*('Данные индикатора'!X58)*('Данные индикатора'!Z58)),(1/3)),-1))/2,-1)/POWER((((POWER((10/IF('Данные индикатора'!S58&lt;10,10,'Данные индикатора'!S58))*(1/'Данные индикатора'!T58),0.5)+1)/2)*(('Данные индикатора'!W58+'Данные индикатора'!X58)/2)*(('Данные индикатора'!Y58+'Данные индикатора'!Z58)/2)),(1/3))),IF(OR('Данные индикатора'!S58="No data",'Данные индикатора'!T58="No data"),"x",1-(POWER((POWER(POWER((POWER((10/IF('Данные индикатора'!S58&lt;10,10,'Данные индикатора'!S58))*(1/'Данные индикатора'!T58),0.5))*(POWER(('Данные индикатора'!W58*'Данные индикатора'!U58),0.5))*('Данные индикатора'!Y58),(1/3)),-1)+POWER(POWER(1*(POWER(('Данные индикатора'!X58*'Данные индикатора'!V58),0.5))*('Данные индикатора'!Z58),(1/3)),-1))/2,-1)/POWER((((POWER((10/IF('Данные индикатора'!S58&lt;10,10,'Данные индикатора'!S58))*(1/'Данные индикатора'!T58),0.5)+1)/2)*((POWER(('Данные индикатора'!W58*'Данные индикатора'!U58),0.5)+POWER(('Данные индикатора'!X58*'Данные индикатора'!V58),0.5))/2)*(('Данные индикатора'!Y58+'Данные индикатора'!Z58)/2)),(1/3))))))</f>
        <v>0.11209251549711419</v>
      </c>
      <c r="I56" s="246">
        <f t="shared" si="15"/>
        <v>2</v>
      </c>
      <c r="J56" s="246">
        <f>IF('Данные индикатора'!AA58="нет данных","x",ROUND(IF('Данные индикатора'!AA58&gt;J$87,10,IF('Данные индикатора'!AA58&lt;J$86,0,10-(J$87-'Данные индикатора'!AA58)/(J$87-J$86)*10)),1))</f>
        <v>4</v>
      </c>
      <c r="K56" s="248">
        <f t="shared" si="16"/>
        <v>3</v>
      </c>
      <c r="L56" s="250">
        <f>SUM(IF('Данные индикатора'!AB58=0,0,'Данные индикатора'!AB58/1000000),SUM('Данные индикатора'!AC58:AD58))</f>
        <v>225.95916199999999</v>
      </c>
      <c r="M56" s="250">
        <f>L56/(SUM('Данные индикатора'!BK$46:'Данные индикатора'!BK$62))*1000000</f>
        <v>11.968459950744593</v>
      </c>
      <c r="N56" s="246">
        <f t="shared" si="17"/>
        <v>0.4</v>
      </c>
      <c r="O56" s="246">
        <f>IF('Данные индикатора'!AE58="нет данных","x",ROUND(IF('Данные индикатора'!AE58&gt;O$87,10,IF('Данные индикатора'!AE58&lt;O$86,0,10-(O$87-'Данные индикатора'!AE58)/(O$87-O$86)*10)),1))</f>
        <v>0</v>
      </c>
      <c r="P56" s="247">
        <f>IF('Данные индикатора'!R58="нет данных","x",ROUND(IF('Данные индикатора'!R58&gt;P$87,10,IF('Данные индикатора'!R58&lt;P$86,0,10-(P$87-'Данные индикатора'!R58)/(P$87-P$86)*10)),1))</f>
        <v>0.1</v>
      </c>
      <c r="Q56" s="248">
        <f t="shared" si="18"/>
        <v>0.2</v>
      </c>
      <c r="R56" s="251">
        <f t="shared" si="19"/>
        <v>1.9</v>
      </c>
      <c r="S56" s="249">
        <f>IF(AND('Данные индикатора'!AF58="нет данных",'Данные индикатора'!AG58="нет данных",'Данные индикатора'!AH58="нет данных"),"x",SUM('Данные индикатора'!AF58:AH58))</f>
        <v>4.29320272064212E-4</v>
      </c>
      <c r="T56" s="247">
        <f t="shared" si="20"/>
        <v>0.1</v>
      </c>
      <c r="U56" s="247">
        <f>IF('Данные индикатора'!M58="нет данных","x",'Данные индикатора'!M58)</f>
        <v>1</v>
      </c>
      <c r="V56" s="248">
        <f t="shared" si="21"/>
        <v>0.6</v>
      </c>
      <c r="W56" s="246">
        <f>IF('Данные индикатора'!AI58="нет данных","x",ROUND(IF('Данные индикатора'!AI58&gt;W$87,10,IF('Данные индикатора'!AI58&lt;W$86,0,10-(W$87-'Данные индикатора'!AI58)/(W$87-W$86)*10)),1))</f>
        <v>3.3</v>
      </c>
      <c r="X56" s="246">
        <f>IF('Данные индикатора'!AJ58="нет данных","x",ROUND(IF('Данные индикатора'!AJ58&gt;X$87,10,IF('Данные индикатора'!AJ58&lt;X$86,0,10-(X$87-'Данные индикатора'!AJ58)/(X$87-X$86)*10)),1))</f>
        <v>3.6</v>
      </c>
      <c r="Y56" s="252">
        <f>IF('Данные индикатора'!AQ58="нет данных","x",ROUND(IF('Данные индикатора'!AQ58&gt;Y$87,10,IF('Данные индикатора'!AQ58&lt;Y$86,0,10-(Y$87-'Данные индикатора'!AQ58)/(Y$87-Y$86)*10)),1))</f>
        <v>2.4</v>
      </c>
      <c r="Z56" s="252">
        <f>IF('Данные индикатора'!AR58="нет данных","x",ROUND(IF('Данные индикатора'!AR58&gt;Z$87,10,IF('Данные индикатора'!AR58&lt;Z$86,0,10-(Z$87-'Данные индикатора'!AR58)/(Z$87-Z$86)*10)),1))</f>
        <v>2.1</v>
      </c>
      <c r="AA56" s="247">
        <f t="shared" si="11"/>
        <v>2.2999999999999998</v>
      </c>
      <c r="AB56" s="248">
        <f t="shared" si="26"/>
        <v>3.1</v>
      </c>
      <c r="AC56" s="246">
        <f>IF('Данные индикатора'!AL58="нет данных","x",ROUND(IF('Данные индикатора'!AL58&gt;AC$87,10,IF('Данные индикатора'!AL58&lt;AC$86,0,10-(AC$87-'Данные индикатора'!AL58)/(AC$87-AC$86)*10)),1))</f>
        <v>0.3</v>
      </c>
      <c r="AD56" s="248">
        <f t="shared" si="22"/>
        <v>0.3</v>
      </c>
      <c r="AE56" s="253">
        <f>IF(OR('Данные индикатора'!AM58="нет данных",'Данные индикатора'!BK58="нет данных"),"x",('Данные индикатора'!AM58/'Данные индикатора'!BK58))</f>
        <v>0</v>
      </c>
      <c r="AF56" s="248">
        <f t="shared" si="23"/>
        <v>0</v>
      </c>
      <c r="AG56" s="246">
        <f>IF('Данные индикатора'!AN58="нет данных","x",ROUND(IF('Данные индикатора'!AN58&lt;$AG$86,10,IF('Данные индикатора'!AN58&gt;$AG$87,0,($AG$87-'Данные индикатора'!AN58)/($AG$87-$AG$86)*10)),1))</f>
        <v>0</v>
      </c>
      <c r="AH56" s="246">
        <f>IF('Данные индикатора'!AO58="нет данных","x",ROUND(IF('Данные индикатора'!AO58&gt;$AH$87,10,IF('Данные индикатора'!AO58&lt;$AH$86,0,10-($AH$87-'Данные индикатора'!AO58)/($AH$87-$AH$86)*10)),1))</f>
        <v>0</v>
      </c>
      <c r="AI56" s="252">
        <f>IF('Данные индикатора'!AP58="нет данных","x",ROUND(IF('Данные индикатора'!AP58&gt;$AI$87,10,IF('Данные индикатора'!AP58&lt;$AI$86,0,10-($AI$87-'Данные индикатора'!AP58)/($AI$87-$AI$86)*10)),1))</f>
        <v>1.3</v>
      </c>
      <c r="AJ56" s="246">
        <f t="shared" si="24"/>
        <v>1.3</v>
      </c>
      <c r="AK56" s="248">
        <f t="shared" si="25"/>
        <v>0.4</v>
      </c>
      <c r="AL56" s="251">
        <f t="shared" si="27"/>
        <v>1.2</v>
      </c>
    </row>
    <row r="57" spans="1:38" s="3" customFormat="1" ht="15.75" x14ac:dyDescent="0.25">
      <c r="A57" s="159" t="s">
        <v>325</v>
      </c>
      <c r="B57" s="189" t="s">
        <v>293</v>
      </c>
      <c r="C57" s="188" t="s">
        <v>174</v>
      </c>
      <c r="D57" s="246">
        <f>ROUND(IF('Данные индикатора'!P59="нет данных",IF((0.1233*LN('Данные индикатора'!AU59)-0.4559)&gt;D$87,0,IF((0.1233*LN('Данные индикатора'!AU59)-0.4559)&lt;D$86,10,(D$87-(0.1233*LN('Данные индикатора'!AU59)-0.4559))/(D$87-D$86)*10)),IF('Данные индикатора'!P59&gt;D$87,0,IF('Данные индикатора'!P59&lt;D$86,10,(D$87-'Данные индикатора'!P59)/(D$87-D$86)*10))),1)</f>
        <v>4.8</v>
      </c>
      <c r="E57" s="246" t="str">
        <f>IF('Данные индикатора'!Q59="нет данных","x",ROUND((IF('Данные индикатора'!Q59=E$86,0,IF(LOG('Данные индикатора'!Q59*1000)&gt;E$87,10,10-(E$87-LOG('Данные индикатора'!Q59*1000))/(E$87-E$86)*10))),1))</f>
        <v>x</v>
      </c>
      <c r="F57" s="247">
        <f>IF('Данные индикатора'!AK59="нет данных","x",ROUND(IF('Данные индикатора'!AK59&gt;F$87,10,IF('Данные индикатора'!AK59&lt;F$86,0,10-(F$87-'Данные индикатора'!AK59)/(F$87-F$86)*10)),1))</f>
        <v>2.2999999999999998</v>
      </c>
      <c r="G57" s="248">
        <f t="shared" si="6"/>
        <v>3.7</v>
      </c>
      <c r="H57" s="249">
        <f>IF(OR('Данные индикатора'!S59="нет данных",'Данные индикатора'!T59="No data"),"x",IF(OR('Данные индикатора'!U59="нет данных",'Данные индикатора'!V59="нет данных"),1-(POWER((POWER(POWER((POWER((10/IF('Данные индикатора'!S59&lt;10,10,'Данные индикатора'!S59))*(1/'Данные индикатора'!T59),0.5))*('Данные индикатора'!W59)*('Данные индикатора'!Y59),(1/3)),-1)+POWER(POWER((1*('Данные индикатора'!X59)*('Данные индикатора'!Z59)),(1/3)),-1))/2,-1)/POWER((((POWER((10/IF('Данные индикатора'!S59&lt;10,10,'Данные индикатора'!S59))*(1/'Данные индикатора'!T59),0.5)+1)/2)*(('Данные индикатора'!W59+'Данные индикатора'!X59)/2)*(('Данные индикатора'!Y59+'Данные индикатора'!Z59)/2)),(1/3))),IF(OR('Данные индикатора'!S59="No data",'Данные индикатора'!T59="No data"),"x",1-(POWER((POWER(POWER((POWER((10/IF('Данные индикатора'!S59&lt;10,10,'Данные индикатора'!S59))*(1/'Данные индикатора'!T59),0.5))*(POWER(('Данные индикатора'!W59*'Данные индикатора'!U59),0.5))*('Данные индикатора'!Y59),(1/3)),-1)+POWER(POWER(1*(POWER(('Данные индикатора'!X59*'Данные индикатора'!V59),0.5))*('Данные индикатора'!Z59),(1/3)),-1))/2,-1)/POWER((((POWER((10/IF('Данные индикатора'!S59&lt;10,10,'Данные индикатора'!S59))*(1/'Данные индикатора'!T59),0.5)+1)/2)*((POWER(('Данные индикатора'!W59*'Данные индикатора'!U59),0.5)+POWER(('Данные индикатора'!X59*'Данные индикатора'!V59),0.5))/2)*(('Данные индикатора'!Y59+'Данные индикатора'!Z59)/2)),(1/3))))))</f>
        <v>0.14549059854838853</v>
      </c>
      <c r="I57" s="246">
        <f t="shared" si="15"/>
        <v>2.6</v>
      </c>
      <c r="J57" s="246">
        <f>IF('Данные индикатора'!AA59="нет данных","x",ROUND(IF('Данные индикатора'!AA59&gt;J$87,10,IF('Данные индикатора'!AA59&lt;J$86,0,10-(J$87-'Данные индикатора'!AA59)/(J$87-J$86)*10)),1))</f>
        <v>1.5</v>
      </c>
      <c r="K57" s="248">
        <f t="shared" si="16"/>
        <v>2.1</v>
      </c>
      <c r="L57" s="250">
        <f>SUM(IF('Данные индикатора'!AB59=0,0,'Данные индикатора'!AB59/1000000),SUM('Данные индикатора'!AC59:AD59))</f>
        <v>225.95916199999999</v>
      </c>
      <c r="M57" s="250">
        <f>L57/(SUM('Данные индикатора'!BK$46:'Данные индикатора'!BK$62))*1000000</f>
        <v>11.968459950744593</v>
      </c>
      <c r="N57" s="246">
        <f t="shared" si="17"/>
        <v>0.4</v>
      </c>
      <c r="O57" s="246">
        <f>IF('Данные индикатора'!AE59="нет данных","x",ROUND(IF('Данные индикатора'!AE59&gt;O$87,10,IF('Данные индикатора'!AE59&lt;O$86,0,10-(O$87-'Данные индикатора'!AE59)/(O$87-O$86)*10)),1))</f>
        <v>0</v>
      </c>
      <c r="P57" s="247">
        <f>IF('Данные индикатора'!R59="нет данных","x",ROUND(IF('Данные индикатора'!R59&gt;P$87,10,IF('Данные индикатора'!R59&lt;P$86,0,10-(P$87-'Данные индикатора'!R59)/(P$87-P$86)*10)),1))</f>
        <v>0.1</v>
      </c>
      <c r="Q57" s="248">
        <f t="shared" si="18"/>
        <v>0.2</v>
      </c>
      <c r="R57" s="251">
        <f t="shared" si="19"/>
        <v>2.4</v>
      </c>
      <c r="S57" s="249">
        <f>IF(AND('Данные индикатора'!AF59="нет данных",'Данные индикатора'!AG59="нет данных",'Данные индикатора'!AH59="нет данных"),"x",SUM('Данные индикатора'!AF59:AH59))</f>
        <v>5.1215211597551303E-4</v>
      </c>
      <c r="T57" s="247">
        <f t="shared" si="20"/>
        <v>0.1</v>
      </c>
      <c r="U57" s="247" t="str">
        <f>IF('Данные индикатора'!M59="нет данных","x",'Данные индикатора'!M59)</f>
        <v>x</v>
      </c>
      <c r="V57" s="248">
        <f t="shared" si="21"/>
        <v>0.1</v>
      </c>
      <c r="W57" s="246">
        <f>IF('Данные индикатора'!AI59="нет данных","x",ROUND(IF('Данные индикатора'!AI59&gt;W$87,10,IF('Данные индикатора'!AI59&lt;W$86,0,10-(W$87-'Данные индикатора'!AI59)/(W$87-W$86)*10)),1))</f>
        <v>4.4000000000000004</v>
      </c>
      <c r="X57" s="246">
        <f>IF('Данные индикатора'!AJ59="нет данных","x",ROUND(IF('Данные индикатора'!AJ59&gt;X$87,10,IF('Данные индикатора'!AJ59&lt;X$86,0,10-(X$87-'Данные индикатора'!AJ59)/(X$87-X$86)*10)),1))</f>
        <v>3.3</v>
      </c>
      <c r="Y57" s="252">
        <f>IF('Данные индикатора'!AQ59="нет данных","x",ROUND(IF('Данные индикатора'!AQ59&gt;Y$87,10,IF('Данные индикатора'!AQ59&lt;Y$86,0,10-(Y$87-'Данные индикатора'!AQ59)/(Y$87-Y$86)*10)),1))</f>
        <v>1</v>
      </c>
      <c r="Z57" s="252">
        <f>IF('Данные индикатора'!AR59="нет данных","x",ROUND(IF('Данные индикатора'!AR59&gt;Z$87,10,IF('Данные индикатора'!AR59&lt;Z$86,0,10-(Z$87-'Данные индикатора'!AR59)/(Z$87-Z$86)*10)),1))</f>
        <v>1.5</v>
      </c>
      <c r="AA57" s="247">
        <f t="shared" si="11"/>
        <v>1.3</v>
      </c>
      <c r="AB57" s="248">
        <f t="shared" si="26"/>
        <v>3</v>
      </c>
      <c r="AC57" s="246">
        <f>IF('Данные индикатора'!AL59="нет данных","x",ROUND(IF('Данные индикатора'!AL59&gt;AC$87,10,IF('Данные индикатора'!AL59&lt;AC$86,0,10-(AC$87-'Данные индикатора'!AL59)/(AC$87-AC$86)*10)),1))</f>
        <v>0.7</v>
      </c>
      <c r="AD57" s="248">
        <f t="shared" si="22"/>
        <v>0.7</v>
      </c>
      <c r="AE57" s="253">
        <f>IF(OR('Данные индикатора'!AM59="нет данных",'Данные индикатора'!BK59="нет данных"),"x",('Данные индикатора'!AM59/'Данные индикатора'!BK59))</f>
        <v>0</v>
      </c>
      <c r="AF57" s="248">
        <f t="shared" si="23"/>
        <v>0</v>
      </c>
      <c r="AG57" s="246">
        <f>IF('Данные индикатора'!AN59="нет данных","x",ROUND(IF('Данные индикатора'!AN59&lt;$AG$86,10,IF('Данные индикатора'!AN59&gt;$AG$87,0,($AG$87-'Данные индикатора'!AN59)/($AG$87-$AG$86)*10)),1))</f>
        <v>0</v>
      </c>
      <c r="AH57" s="246">
        <f>IF('Данные индикатора'!AO59="нет данных","x",ROUND(IF('Данные индикатора'!AO59&gt;$AH$87,10,IF('Данные индикатора'!AO59&lt;$AH$86,0,10-($AH$87-'Данные индикатора'!AO59)/($AH$87-$AH$86)*10)),1))</f>
        <v>0</v>
      </c>
      <c r="AI57" s="252">
        <f>IF('Данные индикатора'!AP59="нет данных","x",ROUND(IF('Данные индикатора'!AP59&gt;$AI$87,10,IF('Данные индикатора'!AP59&lt;$AI$86,0,10-($AI$87-'Данные индикатора'!AP59)/($AI$87-$AI$86)*10)),1))</f>
        <v>1.3</v>
      </c>
      <c r="AJ57" s="246">
        <f t="shared" si="24"/>
        <v>1.3</v>
      </c>
      <c r="AK57" s="248">
        <f t="shared" si="25"/>
        <v>0.4</v>
      </c>
      <c r="AL57" s="251">
        <f t="shared" si="27"/>
        <v>1.1000000000000001</v>
      </c>
    </row>
    <row r="58" spans="1:38" s="3" customFormat="1" ht="15.75" x14ac:dyDescent="0.25">
      <c r="A58" s="159" t="s">
        <v>325</v>
      </c>
      <c r="B58" s="189" t="s">
        <v>294</v>
      </c>
      <c r="C58" s="188" t="s">
        <v>103</v>
      </c>
      <c r="D58" s="246">
        <f>ROUND(IF('Данные индикатора'!P60="нет данных",IF((0.1233*LN('Данные индикатора'!AU60)-0.4559)&gt;D$87,0,IF((0.1233*LN('Данные индикатора'!AU60)-0.4559)&lt;D$86,10,(D$87-(0.1233*LN('Данные индикатора'!AU60)-0.4559))/(D$87-D$86)*10)),IF('Данные индикатора'!P60&gt;D$87,0,IF('Данные индикатора'!P60&lt;D$86,10,(D$87-'Данные индикатора'!P60)/(D$87-D$86)*10))),1)</f>
        <v>9</v>
      </c>
      <c r="E58" s="246">
        <f>IF('Данные индикатора'!Q60="нет данных","x",ROUND((IF('Данные индикатора'!Q60=E$86,0,IF(LOG('Данные индикатора'!Q60*1000)&gt;E$87,10,10-(E$87-LOG('Данные индикатора'!Q60*1000))/(E$87-E$86)*10))),1))</f>
        <v>2.2000000000000002</v>
      </c>
      <c r="F58" s="247">
        <f>IF('Данные индикатора'!AK60="нет данных","x",ROUND(IF('Данные индикатора'!AK60&gt;F$87,10,IF('Данные индикатора'!AK60&lt;F$86,0,10-(F$87-'Данные индикатора'!AK60)/(F$87-F$86)*10)),1))</f>
        <v>2.4</v>
      </c>
      <c r="G58" s="248">
        <f t="shared" si="6"/>
        <v>5.6</v>
      </c>
      <c r="H58" s="249">
        <f>IF(OR('Данные индикатора'!S60="нет данных",'Данные индикатора'!T60="No data"),"x",IF(OR('Данные индикатора'!U60="нет данных",'Данные индикатора'!V60="нет данных"),1-(POWER((POWER(POWER((POWER((10/IF('Данные индикатора'!S60&lt;10,10,'Данные индикатора'!S60))*(1/'Данные индикатора'!T60),0.5))*('Данные индикатора'!W60)*('Данные индикатора'!Y60),(1/3)),-1)+POWER(POWER((1*('Данные индикатора'!X60)*('Данные индикатора'!Z60)),(1/3)),-1))/2,-1)/POWER((((POWER((10/IF('Данные индикатора'!S60&lt;10,10,'Данные индикатора'!S60))*(1/'Данные индикатора'!T60),0.5)+1)/2)*(('Данные индикатора'!W60+'Данные индикатора'!X60)/2)*(('Данные индикатора'!Y60+'Данные индикатора'!Z60)/2)),(1/3))),IF(OR('Данные индикатора'!S60="No data",'Данные индикатора'!T60="No data"),"x",1-(POWER((POWER(POWER((POWER((10/IF('Данные индикатора'!S60&lt;10,10,'Данные индикатора'!S60))*(1/'Данные индикатора'!T60),0.5))*(POWER(('Данные индикатора'!W60*'Данные индикатора'!U60),0.5))*('Данные индикатора'!Y60),(1/3)),-1)+POWER(POWER(1*(POWER(('Данные индикатора'!X60*'Данные индикатора'!V60),0.5))*('Данные индикатора'!Z60),(1/3)),-1))/2,-1)/POWER((((POWER((10/IF('Данные индикатора'!S60&lt;10,10,'Данные индикатора'!S60))*(1/'Данные индикатора'!T60),0.5)+1)/2)*((POWER(('Данные индикатора'!W60*'Данные индикатора'!U60),0.5)+POWER(('Данные индикатора'!X60*'Данные индикатора'!V60),0.5))/2)*(('Данные индикатора'!Y60+'Данные индикатора'!Z60)/2)),(1/3))))))</f>
        <v>0.16620458425408213</v>
      </c>
      <c r="I58" s="246">
        <f t="shared" si="15"/>
        <v>3</v>
      </c>
      <c r="J58" s="246">
        <f>IF('Данные индикатора'!AA60="нет данных","x",ROUND(IF('Данные индикатора'!AA60&gt;J$87,10,IF('Данные индикатора'!AA60&lt;J$86,0,10-(J$87-'Данные индикатора'!AA60)/(J$87-J$86)*10)),1))</f>
        <v>1.2</v>
      </c>
      <c r="K58" s="248">
        <f t="shared" si="16"/>
        <v>2.1</v>
      </c>
      <c r="L58" s="250">
        <f>SUM(IF('Данные индикатора'!AB60=0,0,'Данные индикатора'!AB60/1000000),SUM('Данные индикатора'!AC60:AD60))</f>
        <v>225.95916199999999</v>
      </c>
      <c r="M58" s="250">
        <f>L58/(SUM('Данные индикатора'!BK$46:'Данные индикатора'!BK$62))*1000000</f>
        <v>11.968459950744593</v>
      </c>
      <c r="N58" s="246">
        <f t="shared" si="17"/>
        <v>0.4</v>
      </c>
      <c r="O58" s="246">
        <f>IF('Данные индикатора'!AE60="нет данных","x",ROUND(IF('Данные индикатора'!AE60&gt;O$87,10,IF('Данные индикатора'!AE60&lt;O$86,0,10-(O$87-'Данные индикатора'!AE60)/(O$87-O$86)*10)),1))</f>
        <v>0</v>
      </c>
      <c r="P58" s="247">
        <f>IF('Данные индикатора'!R60="нет данных","x",ROUND(IF('Данные индикатора'!R60&gt;P$87,10,IF('Данные индикатора'!R60&lt;P$86,0,10-(P$87-'Данные индикатора'!R60)/(P$87-P$86)*10)),1))</f>
        <v>0.1</v>
      </c>
      <c r="Q58" s="248">
        <f t="shared" si="18"/>
        <v>0.2</v>
      </c>
      <c r="R58" s="251">
        <f t="shared" si="19"/>
        <v>3.4</v>
      </c>
      <c r="S58" s="249">
        <f>IF(AND('Данные индикатора'!AF60="нет данных",'Данные индикатора'!AG60="нет данных",'Данные индикатора'!AH60="нет данных"),"x",SUM('Данные индикатора'!AF60:AH60))</f>
        <v>4.29320272064212E-4</v>
      </c>
      <c r="T58" s="247">
        <f t="shared" si="20"/>
        <v>0.1</v>
      </c>
      <c r="U58" s="247">
        <f>IF('Данные индикатора'!M60="нет данных","x",'Данные индикатора'!M60)</f>
        <v>1</v>
      </c>
      <c r="V58" s="248">
        <f t="shared" si="21"/>
        <v>0.6</v>
      </c>
      <c r="W58" s="246">
        <f>IF('Данные индикатора'!AI60="нет данных","x",ROUND(IF('Данные индикатора'!AI60&gt;W$87,10,IF('Данные индикатора'!AI60&lt;W$86,0,10-(W$87-'Данные индикатора'!AI60)/(W$87-W$86)*10)),1))</f>
        <v>4.8</v>
      </c>
      <c r="X58" s="246">
        <f>IF('Данные индикатора'!AJ60="нет данных","x",ROUND(IF('Данные индикатора'!AJ60&gt;X$87,10,IF('Данные индикатора'!AJ60&lt;X$86,0,10-(X$87-'Данные индикатора'!AJ60)/(X$87-X$86)*10)),1))</f>
        <v>2.9</v>
      </c>
      <c r="Y58" s="252">
        <f>IF('Данные индикатора'!AQ60="нет данных","x",ROUND(IF('Данные индикатора'!AQ60&gt;Y$87,10,IF('Данные индикатора'!AQ60&lt;Y$86,0,10-(Y$87-'Данные индикатора'!AQ60)/(Y$87-Y$86)*10)),1))</f>
        <v>0.4</v>
      </c>
      <c r="Z58" s="252">
        <f>IF('Данные индикатора'!AR60="нет данных","x",ROUND(IF('Данные индикатора'!AR60&gt;Z$87,10,IF('Данные индикатора'!AR60&lt;Z$86,0,10-(Z$87-'Данные индикатора'!AR60)/(Z$87-Z$86)*10)),1))</f>
        <v>0.4</v>
      </c>
      <c r="AA58" s="247">
        <f t="shared" si="11"/>
        <v>0.4</v>
      </c>
      <c r="AB58" s="248">
        <f t="shared" si="26"/>
        <v>2.7</v>
      </c>
      <c r="AC58" s="246">
        <f>IF('Данные индикатора'!AL60="нет данных","x",ROUND(IF('Данные индикатора'!AL60&gt;AC$87,10,IF('Данные индикатора'!AL60&lt;AC$86,0,10-(AC$87-'Данные индикатора'!AL60)/(AC$87-AC$86)*10)),1))</f>
        <v>0.7</v>
      </c>
      <c r="AD58" s="248">
        <f t="shared" si="22"/>
        <v>0.7</v>
      </c>
      <c r="AE58" s="253">
        <f>IF(OR('Данные индикатора'!AM60="нет данных",'Данные индикатора'!BK60="нет данных"),"x",('Данные индикатора'!AM60/'Данные индикатора'!BK60))</f>
        <v>1.6138955428117583E-2</v>
      </c>
      <c r="AF58" s="248">
        <f t="shared" si="23"/>
        <v>3.2</v>
      </c>
      <c r="AG58" s="246">
        <f>IF('Данные индикатора'!AN60="нет данных","x",ROUND(IF('Данные индикатора'!AN60&lt;$AG$86,10,IF('Данные индикатора'!AN60&gt;$AG$87,0,($AG$87-'Данные индикатора'!AN60)/($AG$87-$AG$86)*10)),1))</f>
        <v>0</v>
      </c>
      <c r="AH58" s="246">
        <f>IF('Данные индикатора'!AO60="нет данных","x",ROUND(IF('Данные индикатора'!AO60&gt;$AH$87,10,IF('Данные индикатора'!AO60&lt;$AH$86,0,10-($AH$87-'Данные индикатора'!AO60)/($AH$87-$AH$86)*10)),1))</f>
        <v>0</v>
      </c>
      <c r="AI58" s="252">
        <f>IF('Данные индикатора'!AP60="нет данных","x",ROUND(IF('Данные индикатора'!AP60&gt;$AI$87,10,IF('Данные индикатора'!AP60&lt;$AI$86,0,10-($AI$87-'Данные индикатора'!AP60)/($AI$87-$AI$86)*10)),1))</f>
        <v>1.3</v>
      </c>
      <c r="AJ58" s="246">
        <f t="shared" si="24"/>
        <v>1.3</v>
      </c>
      <c r="AK58" s="248">
        <f t="shared" si="25"/>
        <v>0.4</v>
      </c>
      <c r="AL58" s="251">
        <f t="shared" si="27"/>
        <v>1.6</v>
      </c>
    </row>
    <row r="59" spans="1:38" s="3" customFormat="1" ht="15.75" x14ac:dyDescent="0.25">
      <c r="A59" s="159" t="s">
        <v>325</v>
      </c>
      <c r="B59" s="187" t="s">
        <v>295</v>
      </c>
      <c r="C59" s="188" t="s">
        <v>104</v>
      </c>
      <c r="D59" s="246">
        <f>ROUND(IF('Данные индикатора'!P61="нет данных",IF((0.1233*LN('Данные индикатора'!AU61)-0.4559)&gt;D$87,0,IF((0.1233*LN('Данные индикатора'!AU61)-0.4559)&lt;D$86,10,(D$87-(0.1233*LN('Данные индикатора'!AU61)-0.4559))/(D$87-D$86)*10)),IF('Данные индикатора'!P61&gt;D$87,0,IF('Данные индикатора'!P61&lt;D$86,10,(D$87-'Данные индикатора'!P61)/(D$87-D$86)*10))),1)</f>
        <v>6</v>
      </c>
      <c r="E59" s="246">
        <f>IF('Данные индикатора'!Q61="нет данных","x",ROUND((IF('Данные индикатора'!Q61=E$86,0,IF(LOG('Данные индикатора'!Q61*1000)&gt;E$87,10,10-(E$87-LOG('Данные индикатора'!Q61*1000))/(E$87-E$86)*10))),1))</f>
        <v>0</v>
      </c>
      <c r="F59" s="247">
        <f>IF('Данные индикатора'!AK61="нет данных","x",ROUND(IF('Данные индикатора'!AK61&gt;F$87,10,IF('Данные индикатора'!AK61&lt;F$86,0,10-(F$87-'Данные индикатора'!AK61)/(F$87-F$86)*10)),1))</f>
        <v>1.7</v>
      </c>
      <c r="G59" s="248">
        <f t="shared" si="6"/>
        <v>3</v>
      </c>
      <c r="H59" s="249">
        <f>IF(OR('Данные индикатора'!S61="нет данных",'Данные индикатора'!T61="No data"),"x",IF(OR('Данные индикатора'!U61="нет данных",'Данные индикатора'!V61="нет данных"),1-(POWER((POWER(POWER((POWER((10/IF('Данные индикатора'!S61&lt;10,10,'Данные индикатора'!S61))*(1/'Данные индикатора'!T61),0.5))*('Данные индикатора'!W61)*('Данные индикатора'!Y61),(1/3)),-1)+POWER(POWER((1*('Данные индикатора'!X61)*('Данные индикатора'!Z61)),(1/3)),-1))/2,-1)/POWER((((POWER((10/IF('Данные индикатора'!S61&lt;10,10,'Данные индикатора'!S61))*(1/'Данные индикатора'!T61),0.5)+1)/2)*(('Данные индикатора'!W61+'Данные индикатора'!X61)/2)*(('Данные индикатора'!Y61+'Данные индикатора'!Z61)/2)),(1/3))),IF(OR('Данные индикатора'!S61="No data",'Данные индикатора'!T61="No data"),"x",1-(POWER((POWER(POWER((POWER((10/IF('Данные индикатора'!S61&lt;10,10,'Данные индикатора'!S61))*(1/'Данные индикатора'!T61),0.5))*(POWER(('Данные индикатора'!W61*'Данные индикатора'!U61),0.5))*('Данные индикатора'!Y61),(1/3)),-1)+POWER(POWER(1*(POWER(('Данные индикатора'!X61*'Данные индикатора'!V61),0.5))*('Данные индикатора'!Z61),(1/3)),-1))/2,-1)/POWER((((POWER((10/IF('Данные индикатора'!S61&lt;10,10,'Данные индикатора'!S61))*(1/'Данные индикатора'!T61),0.5)+1)/2)*((POWER(('Данные индикатора'!W61*'Данные индикатора'!U61),0.5)+POWER(('Данные индикатора'!X61*'Данные индикатора'!V61),0.5))/2)*(('Данные индикатора'!Y61+'Данные индикатора'!Z61)/2)),(1/3))))))</f>
        <v>0.11916664119785092</v>
      </c>
      <c r="I59" s="246">
        <f t="shared" si="15"/>
        <v>2.2000000000000002</v>
      </c>
      <c r="J59" s="246">
        <f>IF('Данные индикатора'!AA61="нет данных","x",ROUND(IF('Данные индикатора'!AA61&gt;J$87,10,IF('Данные индикатора'!AA61&lt;J$86,0,10-(J$87-'Данные индикатора'!AA61)/(J$87-J$86)*10)),1))</f>
        <v>3.5</v>
      </c>
      <c r="K59" s="248">
        <f t="shared" si="16"/>
        <v>2.9</v>
      </c>
      <c r="L59" s="250">
        <f>SUM(IF('Данные индикатора'!AB61=0,0,'Данные индикатора'!AB61/1000000),SUM('Данные индикатора'!AC61:AD61))</f>
        <v>225.95916199999999</v>
      </c>
      <c r="M59" s="250">
        <f>L59/(SUM('Данные индикатора'!BK$46:'Данные индикатора'!BK$62))*1000000</f>
        <v>11.968459950744593</v>
      </c>
      <c r="N59" s="246">
        <f t="shared" si="17"/>
        <v>0.4</v>
      </c>
      <c r="O59" s="246">
        <f>IF('Данные индикатора'!AE61="нет данных","x",ROUND(IF('Данные индикатора'!AE61&gt;O$87,10,IF('Данные индикатора'!AE61&lt;O$86,0,10-(O$87-'Данные индикатора'!AE61)/(O$87-O$86)*10)),1))</f>
        <v>0</v>
      </c>
      <c r="P59" s="247">
        <f>IF('Данные индикатора'!R61="нет данных","x",ROUND(IF('Данные индикатора'!R61&gt;P$87,10,IF('Данные индикатора'!R61&lt;P$86,0,10-(P$87-'Данные индикатора'!R61)/(P$87-P$86)*10)),1))</f>
        <v>0.1</v>
      </c>
      <c r="Q59" s="248">
        <f t="shared" si="18"/>
        <v>0.2</v>
      </c>
      <c r="R59" s="251">
        <f t="shared" si="19"/>
        <v>2.2999999999999998</v>
      </c>
      <c r="S59" s="249">
        <f>IF(AND('Данные индикатора'!AF61="нет данных",'Данные индикатора'!AG61="нет данных",'Данные индикатора'!AH61="нет данных"),"x",SUM('Данные индикатора'!AF61:AH61))</f>
        <v>4.3083240847101301E-4</v>
      </c>
      <c r="T59" s="247">
        <f t="shared" si="20"/>
        <v>0.1</v>
      </c>
      <c r="U59" s="247">
        <f>IF('Данные индикатора'!M61="нет данных","x",'Данные индикатора'!M61)</f>
        <v>1</v>
      </c>
      <c r="V59" s="248">
        <f t="shared" si="21"/>
        <v>0.6</v>
      </c>
      <c r="W59" s="246">
        <f>IF('Данные индикатора'!AI61="нет данных","x",ROUND(IF('Данные индикатора'!AI61&gt;W$87,10,IF('Данные индикатора'!AI61&lt;W$86,0,10-(W$87-'Данные индикатора'!AI61)/(W$87-W$86)*10)),1))</f>
        <v>5.5</v>
      </c>
      <c r="X59" s="246">
        <f>IF('Данные индикатора'!AJ61="нет данных","x",ROUND(IF('Данные индикатора'!AJ61&gt;X$87,10,IF('Данные индикатора'!AJ61&lt;X$86,0,10-(X$87-'Данные индикатора'!AJ61)/(X$87-X$86)*10)),1))</f>
        <v>3.8</v>
      </c>
      <c r="Y59" s="252">
        <f>IF('Данные индикатора'!AQ61="нет данных","x",ROUND(IF('Данные индикатора'!AQ61&gt;Y$87,10,IF('Данные индикатора'!AQ61&lt;Y$86,0,10-(Y$87-'Данные индикатора'!AQ61)/(Y$87-Y$86)*10)),1))</f>
        <v>2.8</v>
      </c>
      <c r="Z59" s="252">
        <f>IF('Данные индикатора'!AR61="нет данных","x",ROUND(IF('Данные индикатора'!AR61&gt;Z$87,10,IF('Данные индикатора'!AR61&lt;Z$86,0,10-(Z$87-'Данные индикатора'!AR61)/(Z$87-Z$86)*10)),1))</f>
        <v>5.0999999999999996</v>
      </c>
      <c r="AA59" s="247">
        <f t="shared" si="11"/>
        <v>4</v>
      </c>
      <c r="AB59" s="248">
        <f t="shared" si="26"/>
        <v>4.4000000000000004</v>
      </c>
      <c r="AC59" s="246">
        <f>IF('Данные индикатора'!AL61="нет данных","x",ROUND(IF('Данные индикатора'!AL61&gt;AC$87,10,IF('Данные индикатора'!AL61&lt;AC$86,0,10-(AC$87-'Данные индикатора'!AL61)/(AC$87-AC$86)*10)),1))</f>
        <v>0.5</v>
      </c>
      <c r="AD59" s="248">
        <f t="shared" si="22"/>
        <v>0.5</v>
      </c>
      <c r="AE59" s="253">
        <f>IF(OR('Данные индикатора'!AM61="нет данных",'Данные индикатора'!BK61="нет данных"),"x",('Данные индикатора'!AM61/'Данные индикатора'!BK61))</f>
        <v>0</v>
      </c>
      <c r="AF59" s="248">
        <f t="shared" si="23"/>
        <v>0</v>
      </c>
      <c r="AG59" s="246">
        <f>IF('Данные индикатора'!AN61="нет данных","x",ROUND(IF('Данные индикатора'!AN61&lt;$AG$86,10,IF('Данные индикатора'!AN61&gt;$AG$87,0,($AG$87-'Данные индикатора'!AN61)/($AG$87-$AG$86)*10)),1))</f>
        <v>0</v>
      </c>
      <c r="AH59" s="246">
        <f>IF('Данные индикатора'!AO61="нет данных","x",ROUND(IF('Данные индикатора'!AO61&gt;$AH$87,10,IF('Данные индикатора'!AO61&lt;$AH$86,0,10-($AH$87-'Данные индикатора'!AO61)/($AH$87-$AH$86)*10)),1))</f>
        <v>0</v>
      </c>
      <c r="AI59" s="252">
        <f>IF('Данные индикатора'!AP61="нет данных","x",ROUND(IF('Данные индикатора'!AP61&gt;$AI$87,10,IF('Данные индикатора'!AP61&lt;$AI$86,0,10-($AI$87-'Данные индикатора'!AP61)/($AI$87-$AI$86)*10)),1))</f>
        <v>1.3</v>
      </c>
      <c r="AJ59" s="246">
        <f t="shared" si="24"/>
        <v>1.3</v>
      </c>
      <c r="AK59" s="248">
        <f t="shared" si="25"/>
        <v>0.4</v>
      </c>
      <c r="AL59" s="251">
        <f t="shared" si="27"/>
        <v>1.6</v>
      </c>
    </row>
    <row r="60" spans="1:38" s="3" customFormat="1" ht="15.75" x14ac:dyDescent="0.25">
      <c r="A60" s="167" t="s">
        <v>325</v>
      </c>
      <c r="B60" s="187" t="s">
        <v>296</v>
      </c>
      <c r="C60" s="188" t="s">
        <v>96</v>
      </c>
      <c r="D60" s="246">
        <f>ROUND(IF('Данные индикатора'!P62="нет данных",IF((0.1233*LN('Данные индикатора'!AU62)-0.4559)&gt;D$87,0,IF((0.1233*LN('Данные индикатора'!AU62)-0.4559)&lt;D$86,10,(D$87-(0.1233*LN('Данные индикатора'!AU62)-0.4559))/(D$87-D$86)*10)),IF('Данные индикатора'!P62&gt;D$87,0,IF('Данные индикатора'!P62&lt;D$86,10,(D$87-'Данные индикатора'!P62)/(D$87-D$86)*10))),1)</f>
        <v>5.6</v>
      </c>
      <c r="E60" s="246">
        <f>IF('Данные индикатора'!Q62="нет данных","x",ROUND((IF('Данные индикатора'!Q62=E$86,0,IF(LOG('Данные индикатора'!Q62*1000)&gt;E$87,10,10-(E$87-LOG('Данные индикатора'!Q62*1000))/(E$87-E$86)*10))),1))</f>
        <v>1.1000000000000001</v>
      </c>
      <c r="F60" s="247">
        <f>IF('Данные индикатора'!AK62="нет данных","x",ROUND(IF('Данные индикатора'!AK62&gt;F$87,10,IF('Данные индикатора'!AK62&lt;F$86,0,10-(F$87-'Данные индикатора'!AK62)/(F$87-F$86)*10)),1))</f>
        <v>2.2999999999999998</v>
      </c>
      <c r="G60" s="248">
        <f t="shared" si="6"/>
        <v>3.2</v>
      </c>
      <c r="H60" s="249">
        <f>IF(OR('Данные индикатора'!S62="нет данных",'Данные индикатора'!T62="No data"),"x",IF(OR('Данные индикатора'!U62="нет данных",'Данные индикатора'!V62="нет данных"),1-(POWER((POWER(POWER((POWER((10/IF('Данные индикатора'!S62&lt;10,10,'Данные индикатора'!S62))*(1/'Данные индикатора'!T62),0.5))*('Данные индикатора'!W62)*('Данные индикатора'!Y62),(1/3)),-1)+POWER(POWER((1*('Данные индикатора'!X62)*('Данные индикатора'!Z62)),(1/3)),-1))/2,-1)/POWER((((POWER((10/IF('Данные индикатора'!S62&lt;10,10,'Данные индикатора'!S62))*(1/'Данные индикатора'!T62),0.5)+1)/2)*(('Данные индикатора'!W62+'Данные индикатора'!X62)/2)*(('Данные индикатора'!Y62+'Данные индикатора'!Z62)/2)),(1/3))),IF(OR('Данные индикатора'!S62="No data",'Данные индикатора'!T62="No data"),"x",1-(POWER((POWER(POWER((POWER((10/IF('Данные индикатора'!S62&lt;10,10,'Данные индикатора'!S62))*(1/'Данные индикатора'!T62),0.5))*(POWER(('Данные индикатора'!W62*'Данные индикатора'!U62),0.5))*('Данные индикатора'!Y62),(1/3)),-1)+POWER(POWER(1*(POWER(('Данные индикатора'!X62*'Данные индикатора'!V62),0.5))*('Данные индикатора'!Z62),(1/3)),-1))/2,-1)/POWER((((POWER((10/IF('Данные индикатора'!S62&lt;10,10,'Данные индикатора'!S62))*(1/'Данные индикатора'!T62),0.5)+1)/2)*((POWER(('Данные индикатора'!W62*'Данные индикатора'!U62),0.5)+POWER(('Данные индикатора'!X62*'Данные индикатора'!V62),0.5))/2)*(('Данные индикатора'!Y62+'Данные индикатора'!Z62)/2)),(1/3))))))</f>
        <v>0.18058327828675547</v>
      </c>
      <c r="I60" s="246">
        <f t="shared" si="15"/>
        <v>3.3</v>
      </c>
      <c r="J60" s="246">
        <f>IF('Данные индикатора'!AA62="нет данных","x",ROUND(IF('Данные индикатора'!AA62&gt;J$87,10,IF('Данные индикатора'!AA62&lt;J$86,0,10-(J$87-'Данные индикатора'!AA62)/(J$87-J$86)*10)),1))</f>
        <v>2.9</v>
      </c>
      <c r="K60" s="248">
        <f t="shared" si="16"/>
        <v>3.1</v>
      </c>
      <c r="L60" s="250">
        <f>SUM(IF('Данные индикатора'!AB62=0,0,'Данные индикатора'!AB62/1000000),SUM('Данные индикатора'!AC62:AD62))</f>
        <v>225.95916199999999</v>
      </c>
      <c r="M60" s="250">
        <f>L60/(SUM('Данные индикатора'!BK$46:'Данные индикатора'!BK$62))*1000000</f>
        <v>11.968459950744593</v>
      </c>
      <c r="N60" s="246">
        <f t="shared" si="17"/>
        <v>0.4</v>
      </c>
      <c r="O60" s="246">
        <f>IF('Данные индикатора'!AE62="нет данных","x",ROUND(IF('Данные индикатора'!AE62&gt;O$87,10,IF('Данные индикатора'!AE62&lt;O$86,0,10-(O$87-'Данные индикатора'!AE62)/(O$87-O$86)*10)),1))</f>
        <v>0</v>
      </c>
      <c r="P60" s="247">
        <f>IF('Данные индикатора'!R62="нет данных","x",ROUND(IF('Данные индикатора'!R62&gt;P$87,10,IF('Данные индикатора'!R62&lt;P$86,0,10-(P$87-'Данные индикатора'!R62)/(P$87-P$86)*10)),1))</f>
        <v>0.1</v>
      </c>
      <c r="Q60" s="248">
        <f t="shared" si="18"/>
        <v>0.2</v>
      </c>
      <c r="R60" s="251">
        <f t="shared" si="19"/>
        <v>2.4</v>
      </c>
      <c r="S60" s="249">
        <f>IF(AND('Данные индикатора'!AF62="нет данных",'Данные индикатора'!AG62="нет данных",'Данные индикатора'!AH62="нет данных"),"x",SUM('Данные индикатора'!AF62:AH62))</f>
        <v>4.3019808721740828E-4</v>
      </c>
      <c r="T60" s="247">
        <f t="shared" si="20"/>
        <v>0.1</v>
      </c>
      <c r="U60" s="247">
        <f>IF('Данные индикатора'!M62="нет данных","x",'Данные индикатора'!M62)</f>
        <v>1</v>
      </c>
      <c r="V60" s="248">
        <f t="shared" si="21"/>
        <v>0.6</v>
      </c>
      <c r="W60" s="246">
        <f>IF('Данные индикатора'!AI62="нет данных","x",ROUND(IF('Данные индикатора'!AI62&gt;W$87,10,IF('Данные индикатора'!AI62&lt;W$86,0,10-(W$87-'Данные индикатора'!AI62)/(W$87-W$86)*10)),1))</f>
        <v>3.6</v>
      </c>
      <c r="X60" s="246">
        <f>IF('Данные индикатора'!AJ62="нет данных","x",ROUND(IF('Данные индикатора'!AJ62&gt;X$87,10,IF('Данные индикатора'!AJ62&lt;X$86,0,10-(X$87-'Данные индикатора'!AJ62)/(X$87-X$86)*10)),1))</f>
        <v>3.6</v>
      </c>
      <c r="Y60" s="252">
        <f>IF('Данные индикатора'!AQ62="нет данных","x",ROUND(IF('Данные индикатора'!AQ62&gt;Y$87,10,IF('Данные индикатора'!AQ62&lt;Y$86,0,10-(Y$87-'Данные индикатора'!AQ62)/(Y$87-Y$86)*10)),1))</f>
        <v>0.9</v>
      </c>
      <c r="Z60" s="252">
        <f>IF('Данные индикатора'!AR62="нет данных","x",ROUND(IF('Данные индикатора'!AR62&gt;Z$87,10,IF('Данные индикатора'!AR62&lt;Z$86,0,10-(Z$87-'Данные индикатора'!AR62)/(Z$87-Z$86)*10)),1))</f>
        <v>1.1000000000000001</v>
      </c>
      <c r="AA60" s="247">
        <f t="shared" si="11"/>
        <v>1</v>
      </c>
      <c r="AB60" s="248">
        <f t="shared" si="26"/>
        <v>2.7</v>
      </c>
      <c r="AC60" s="246">
        <f>IF('Данные индикатора'!AL62="нет данных","x",ROUND(IF('Данные индикатора'!AL62&gt;AC$87,10,IF('Данные индикатора'!AL62&lt;AC$86,0,10-(AC$87-'Данные индикатора'!AL62)/(AC$87-AC$86)*10)),1))</f>
        <v>1</v>
      </c>
      <c r="AD60" s="248">
        <f t="shared" si="22"/>
        <v>1</v>
      </c>
      <c r="AE60" s="253">
        <f>IF(OR('Данные индикатора'!AM62="нет данных",'Данные индикатора'!BK62="нет данных"),"x",('Данные индикатора'!AM62/'Данные индикатора'!BK62))</f>
        <v>0</v>
      </c>
      <c r="AF60" s="248">
        <f t="shared" si="23"/>
        <v>0</v>
      </c>
      <c r="AG60" s="246">
        <f>IF('Данные индикатора'!AN62="нет данных","x",ROUND(IF('Данные индикатора'!AN62&lt;$AG$86,10,IF('Данные индикатора'!AN62&gt;$AG$87,0,($AG$87-'Данные индикатора'!AN62)/($AG$87-$AG$86)*10)),1))</f>
        <v>0</v>
      </c>
      <c r="AH60" s="246">
        <f>IF('Данные индикатора'!AO62="нет данных","x",ROUND(IF('Данные индикатора'!AO62&gt;$AH$87,10,IF('Данные индикатора'!AO62&lt;$AH$86,0,10-($AH$87-'Данные индикатора'!AO62)/($AH$87-$AH$86)*10)),1))</f>
        <v>0</v>
      </c>
      <c r="AI60" s="252">
        <f>IF('Данные индикатора'!AP62="нет данных","x",ROUND(IF('Данные индикатора'!AP62&gt;$AI$87,10,IF('Данные индикатора'!AP62&lt;$AI$86,0,10-($AI$87-'Данные индикатора'!AP62)/($AI$87-$AI$86)*10)),1))</f>
        <v>1.3</v>
      </c>
      <c r="AJ60" s="246">
        <f t="shared" si="24"/>
        <v>1.3</v>
      </c>
      <c r="AK60" s="248">
        <f t="shared" si="25"/>
        <v>0.4</v>
      </c>
      <c r="AL60" s="251">
        <f t="shared" si="27"/>
        <v>1.2</v>
      </c>
    </row>
    <row r="61" spans="1:38" s="3" customFormat="1" ht="15.75" x14ac:dyDescent="0.25">
      <c r="A61" s="168" t="s">
        <v>324</v>
      </c>
      <c r="B61" s="169" t="s">
        <v>297</v>
      </c>
      <c r="C61" s="186" t="s">
        <v>105</v>
      </c>
      <c r="D61" s="246">
        <f>ROUND(IF('Данные индикатора'!P63="нет данных",IF((0.1233*LN('Данные индикатора'!AU63)-0.4559)&gt;D$87,0,IF((0.1233*LN('Данные индикатора'!AU63)-0.4559)&lt;D$86,10,(D$87-(0.1233*LN('Данные индикатора'!AU63)-0.4559))/(D$87-D$86)*10)),IF('Данные индикатора'!P63&gt;D$87,0,IF('Данные индикатора'!P63&lt;D$86,10,(D$87-'Данные индикатора'!P63)/(D$87-D$86)*10))),1)</f>
        <v>5.6</v>
      </c>
      <c r="E61" s="246">
        <f>IF('Данные индикатора'!Q63="нет данных","x",ROUND((IF('Данные индикатора'!Q63=E$86,0,IF(LOG('Данные индикатора'!Q63*1000)&gt;E$87,10,10-(E$87-LOG('Данные индикатора'!Q63*1000))/(E$87-E$86)*10))),1))</f>
        <v>5.0999999999999996</v>
      </c>
      <c r="F61" s="247">
        <f>IF('Данные индикатора'!AK63="нет данных","x",ROUND(IF('Данные индикатора'!AK63&gt;F$87,10,IF('Данные индикатора'!AK63&lt;F$86,0,10-(F$87-'Данные индикатора'!AK63)/(F$87-F$86)*10)),1))</f>
        <v>6.6</v>
      </c>
      <c r="G61" s="261">
        <f t="shared" si="6"/>
        <v>5.8</v>
      </c>
      <c r="H61" s="249">
        <f>IF(OR('Данные индикатора'!S63="нет данных",'Данные индикатора'!T63="No data"),"x",IF(OR('Данные индикатора'!U63="нет данных",'Данные индикатора'!V63="нет данных"),1-(POWER((POWER(POWER((POWER((10/IF('Данные индикатора'!S63&lt;10,10,'Данные индикатора'!S63))*(1/'Данные индикатора'!T63),0.5))*('Данные индикатора'!W63)*('Данные индикатора'!Y63),(1/3)),-1)+POWER(POWER((1*('Данные индикатора'!X63)*('Данные индикатора'!Z63)),(1/3)),-1))/2,-1)/POWER((((POWER((10/IF('Данные индикатора'!S63&lt;10,10,'Данные индикатора'!S63))*(1/'Данные индикатора'!T63),0.5)+1)/2)*(('Данные индикатора'!W63+'Данные индикатора'!X63)/2)*(('Данные индикатора'!Y63+'Данные индикатора'!Z63)/2)),(1/3))),IF(OR('Данные индикатора'!S63="No data",'Данные индикатора'!T63="No data"),"x",1-(POWER((POWER(POWER((POWER((10/IF('Данные индикатора'!S63&lt;10,10,'Данные индикатора'!S63))*(1/'Данные индикатора'!T63),0.5))*(POWER(('Данные индикатора'!W63*'Данные индикатора'!U63),0.5))*('Данные индикатора'!Y63),(1/3)),-1)+POWER(POWER(1*(POWER(('Данные индикатора'!X63*'Данные индикатора'!V63),0.5))*('Данные индикатора'!Z63),(1/3)),-1))/2,-1)/POWER((((POWER((10/IF('Данные индикатора'!S63&lt;10,10,'Данные индикатора'!S63))*(1/'Данные индикатора'!T63),0.5)+1)/2)*((POWER(('Данные индикатора'!W63*'Данные индикатора'!U63),0.5)+POWER(('Данные индикатора'!X63*'Данные индикатора'!V63),0.5))/2)*(('Данные индикатора'!Y63+'Данные индикатора'!Z63)/2)),(1/3))))))</f>
        <v>0.37045480673714282</v>
      </c>
      <c r="I61" s="259">
        <f t="shared" si="15"/>
        <v>6.7</v>
      </c>
      <c r="J61" s="246">
        <f>IF('Данные индикатора'!AA63="нет данных","x",ROUND(IF('Данные индикатора'!AA63&gt;J$87,10,IF('Данные индикатора'!AA63&lt;J$86,0,10-(J$87-'Данные индикатора'!AA63)/(J$87-J$86)*10)),1))</f>
        <v>3.7</v>
      </c>
      <c r="K61" s="261">
        <f t="shared" si="16"/>
        <v>5.2</v>
      </c>
      <c r="L61" s="262">
        <f>SUM(IF('Данные индикатора'!AB63=0,0,'Данные индикатора'!AB63/1000000),SUM('Данные индикатора'!AC63:AD63))</f>
        <v>798.67894000000001</v>
      </c>
      <c r="M61" s="262">
        <f>L61/(SUM('Данные индикатора'!BK$63:'Данные индикатора'!BK$67))*1000000</f>
        <v>85.752210698103895</v>
      </c>
      <c r="N61" s="259">
        <f t="shared" si="17"/>
        <v>2.9</v>
      </c>
      <c r="O61" s="246">
        <f>IF('Данные индикатора'!AE63="нет данных","x",ROUND(IF('Данные индикатора'!AE63&gt;O$87,10,IF('Данные индикатора'!AE63&lt;O$86,0,10-(O$87-'Данные индикатора'!AE63)/(O$87-O$86)*10)),1))</f>
        <v>4.9000000000000004</v>
      </c>
      <c r="P61" s="247">
        <f>IF('Данные индикатора'!R63="нет данных","x",ROUND(IF('Данные индикатора'!R63&gt;P$87,10,IF('Данные индикатора'!R63&lt;P$86,0,10-(P$87-'Данные индикатора'!R63)/(P$87-P$86)*10)),1))</f>
        <v>9.1</v>
      </c>
      <c r="Q61" s="261">
        <f t="shared" si="18"/>
        <v>5.6</v>
      </c>
      <c r="R61" s="264">
        <f t="shared" si="19"/>
        <v>5.6</v>
      </c>
      <c r="S61" s="249">
        <f>IF(AND('Данные индикатора'!AF63="нет данных",'Данные индикатора'!AG63="нет данных",'Данные индикатора'!AH63="нет данных"),"x",SUM('Данные индикатора'!AF63:AH63))</f>
        <v>2.9358766179148729E-3</v>
      </c>
      <c r="T61" s="260">
        <f t="shared" si="20"/>
        <v>0.6</v>
      </c>
      <c r="U61" s="247">
        <f>IF('Данные индикатора'!M63="нет данных","x",'Данные индикатора'!M63)</f>
        <v>1</v>
      </c>
      <c r="V61" s="261">
        <f t="shared" si="21"/>
        <v>0.8</v>
      </c>
      <c r="W61" s="246">
        <f>IF('Данные индикатора'!AI63="нет данных","x",ROUND(IF('Данные индикатора'!AI63&gt;W$87,10,IF('Данные индикатора'!AI63&lt;W$86,0,10-(W$87-'Данные индикатора'!AI63)/(W$87-W$86)*10)),1))</f>
        <v>4</v>
      </c>
      <c r="X61" s="246">
        <f>IF('Данные индикатора'!AJ63="нет данных","x",ROUND(IF('Данные индикатора'!AJ63&gt;X$87,10,IF('Данные индикатора'!AJ63&lt;X$86,0,10-(X$87-'Данные индикатора'!AJ63)/(X$87-X$86)*10)),1))</f>
        <v>4.8</v>
      </c>
      <c r="Y61" s="252">
        <f>IF('Данные индикатора'!AQ63="нет данных","x",ROUND(IF('Данные индикатора'!AQ63&gt;Y$87,10,IF('Данные индикатора'!AQ63&lt;Y$86,0,10-(Y$87-'Данные индикатора'!AQ63)/(Y$87-Y$86)*10)),1))</f>
        <v>0.3</v>
      </c>
      <c r="Z61" s="252">
        <f>IF('Данные индикатора'!AR63="нет данных","x",ROUND(IF('Данные индикатора'!AR63&gt;Z$87,10,IF('Данные индикатора'!AR63&lt;Z$86,0,10-(Z$87-'Данные индикатора'!AR63)/(Z$87-Z$86)*10)),1))</f>
        <v>0.2</v>
      </c>
      <c r="AA61" s="260">
        <f t="shared" si="11"/>
        <v>0.3</v>
      </c>
      <c r="AB61" s="261">
        <f t="shared" si="26"/>
        <v>3</v>
      </c>
      <c r="AC61" s="246">
        <f>IF('Данные индикатора'!AL63="нет данных","x",ROUND(IF('Данные индикатора'!AL63&gt;AC$87,10,IF('Данные индикатора'!AL63&lt;AC$86,0,10-(AC$87-'Данные индикатора'!AL63)/(AC$87-AC$86)*10)),1))</f>
        <v>2.2999999999999998</v>
      </c>
      <c r="AD61" s="261">
        <f t="shared" si="22"/>
        <v>2.2999999999999998</v>
      </c>
      <c r="AE61" s="253">
        <f>IF(OR('Данные индикатора'!AM63="нет данных",'Данные индикатора'!BK63="нет данных"),"x",('Данные индикатора'!AM63/'Данные индикатора'!BK63))</f>
        <v>1.6598180894778153E-3</v>
      </c>
      <c r="AF61" s="261">
        <f t="shared" si="23"/>
        <v>0.3</v>
      </c>
      <c r="AG61" s="246">
        <f>IF('Данные индикатора'!AN63="нет данных","x",ROUND(IF('Данные индикатора'!AN63&lt;$AG$86,10,IF('Данные индикатора'!AN63&gt;$AG$87,0,($AG$87-'Данные индикатора'!AN63)/($AG$87-$AG$86)*10)),1))</f>
        <v>10</v>
      </c>
      <c r="AH61" s="246">
        <f>IF('Данные индикатора'!AO63="нет данных","x",ROUND(IF('Данные индикатора'!AO63&gt;$AH$87,10,IF('Данные индикатора'!AO63&lt;$AH$86,0,10-($AH$87-'Данные индикатора'!AO63)/($AH$87-$AH$86)*10)),1))</f>
        <v>9.4</v>
      </c>
      <c r="AI61" s="252">
        <f>IF('Данные индикатора'!AP63="нет данных","x",ROUND(IF('Данные индикатора'!AP63&gt;$AI$87,10,IF('Данные индикатора'!AP63&lt;$AI$86,0,10-($AI$87-'Данные индикатора'!AP63)/($AI$87-$AI$86)*10)),1))</f>
        <v>10</v>
      </c>
      <c r="AJ61" s="259">
        <f t="shared" si="24"/>
        <v>10</v>
      </c>
      <c r="AK61" s="261">
        <f t="shared" si="25"/>
        <v>9.8000000000000007</v>
      </c>
      <c r="AL61" s="264">
        <f t="shared" si="27"/>
        <v>5.5</v>
      </c>
    </row>
    <row r="62" spans="1:38" s="3" customFormat="1" ht="15.75" x14ac:dyDescent="0.25">
      <c r="A62" s="159" t="s">
        <v>324</v>
      </c>
      <c r="B62" s="175" t="s">
        <v>298</v>
      </c>
      <c r="C62" s="176" t="s">
        <v>106</v>
      </c>
      <c r="D62" s="246">
        <f>ROUND(IF('Данные индикатора'!P64="нет данных",IF((0.1233*LN('Данные индикатора'!AU64)-0.4559)&gt;D$87,0,IF((0.1233*LN('Данные индикатора'!AU64)-0.4559)&lt;D$86,10,(D$87-(0.1233*LN('Данные индикатора'!AU64)-0.4559))/(D$87-D$86)*10)),IF('Данные индикатора'!P64&gt;D$87,0,IF('Данные индикатора'!P64&lt;D$86,10,(D$87-'Данные индикатора'!P64)/(D$87-D$86)*10))),1)</f>
        <v>3.8</v>
      </c>
      <c r="E62" s="246">
        <f>IF('Данные индикатора'!Q64="нет данных","x",ROUND((IF('Данные индикатора'!Q64=E$86,0,IF(LOG('Данные индикатора'!Q64*1000)&gt;E$87,10,10-(E$87-LOG('Данные индикатора'!Q64*1000))/(E$87-E$86)*10))),1))</f>
        <v>3.3</v>
      </c>
      <c r="F62" s="247">
        <f>IF('Данные индикатора'!AK64="нет данных","x",ROUND(IF('Данные индикатора'!AK64&gt;F$87,10,IF('Данные индикатора'!AK64&lt;F$86,0,10-(F$87-'Данные индикатора'!AK64)/(F$87-F$86)*10)),1))</f>
        <v>6.6</v>
      </c>
      <c r="G62" s="248">
        <f t="shared" si="6"/>
        <v>4.7</v>
      </c>
      <c r="H62" s="249">
        <f>IF(OR('Данные индикатора'!S64="нет данных",'Данные индикатора'!T64="No data"),"x",IF(OR('Данные индикатора'!U64="нет данных",'Данные индикатора'!V64="нет данных"),1-(POWER((POWER(POWER((POWER((10/IF('Данные индикатора'!S64&lt;10,10,'Данные индикатора'!S64))*(1/'Данные индикатора'!T64),0.5))*('Данные индикатора'!W64)*('Данные индикатора'!Y64),(1/3)),-1)+POWER(POWER((1*('Данные индикатора'!X64)*('Данные индикатора'!Z64)),(1/3)),-1))/2,-1)/POWER((((POWER((10/IF('Данные индикатора'!S64&lt;10,10,'Данные индикатора'!S64))*(1/'Данные индикатора'!T64),0.5)+1)/2)*(('Данные индикатора'!W64+'Данные индикатора'!X64)/2)*(('Данные индикатора'!Y64+'Данные индикатора'!Z64)/2)),(1/3))),IF(OR('Данные индикатора'!S64="No data",'Данные индикатора'!T64="No data"),"x",1-(POWER((POWER(POWER((POWER((10/IF('Данные индикатора'!S64&lt;10,10,'Данные индикатора'!S64))*(1/'Данные индикатора'!T64),0.5))*(POWER(('Данные индикатора'!W64*'Данные индикатора'!U64),0.5))*('Данные индикатора'!Y64),(1/3)),-1)+POWER(POWER(1*(POWER(('Данные индикатора'!X64*'Данные индикатора'!V64),0.5))*('Данные индикатора'!Z64),(1/3)),-1))/2,-1)/POWER((((POWER((10/IF('Данные индикатора'!S64&lt;10,10,'Данные индикатора'!S64))*(1/'Данные индикатора'!T64),0.5)+1)/2)*((POWER(('Данные индикатора'!W64*'Данные индикатора'!U64),0.5)+POWER(('Данные индикатора'!X64*'Данные индикатора'!V64),0.5))/2)*(('Данные индикатора'!Y64+'Данные индикатора'!Z64)/2)),(1/3))))))</f>
        <v>0.36700346072824663</v>
      </c>
      <c r="I62" s="246">
        <f t="shared" si="15"/>
        <v>6.7</v>
      </c>
      <c r="J62" s="246">
        <f>IF('Данные индикатора'!AA64="нет данных","x",ROUND(IF('Данные индикатора'!AA64&gt;J$87,10,IF('Данные индикатора'!AA64&lt;J$86,0,10-(J$87-'Данные индикатора'!AA64)/(J$87-J$86)*10)),1))</f>
        <v>3.7</v>
      </c>
      <c r="K62" s="248">
        <f t="shared" si="16"/>
        <v>5.2</v>
      </c>
      <c r="L62" s="250">
        <f>SUM(IF('Данные индикатора'!AB64=0,0,'Данные индикатора'!AB64/1000000),SUM('Данные индикатора'!AC64:AD64))</f>
        <v>798.67894000000001</v>
      </c>
      <c r="M62" s="250">
        <f>L62/(SUM('Данные индикатора'!BK$63:'Данные индикатора'!BK$67))*1000000</f>
        <v>85.752210698103895</v>
      </c>
      <c r="N62" s="246">
        <f t="shared" si="17"/>
        <v>2.9</v>
      </c>
      <c r="O62" s="246">
        <f>IF('Данные индикатора'!AE64="нет данных","x",ROUND(IF('Данные индикатора'!AE64&gt;O$87,10,IF('Данные индикатора'!AE64&lt;O$86,0,10-(O$87-'Данные индикатора'!AE64)/(O$87-O$86)*10)),1))</f>
        <v>4.9000000000000004</v>
      </c>
      <c r="P62" s="247">
        <f>IF('Данные индикатора'!R64="нет данных","x",ROUND(IF('Данные индикатора'!R64&gt;P$87,10,IF('Данные индикатора'!R64&lt;P$86,0,10-(P$87-'Данные индикатора'!R64)/(P$87-P$86)*10)),1))</f>
        <v>9.1</v>
      </c>
      <c r="Q62" s="248">
        <f t="shared" si="18"/>
        <v>5.6</v>
      </c>
      <c r="R62" s="251">
        <f t="shared" si="19"/>
        <v>5.0999999999999996</v>
      </c>
      <c r="S62" s="249">
        <f>IF(AND('Данные индикатора'!AF64="нет данных",'Данные индикатора'!AG64="нет данных",'Данные индикатора'!AH64="нет данных"),"x",SUM('Данные индикатора'!AF64:AH64))</f>
        <v>1.1163966443361536E-3</v>
      </c>
      <c r="T62" s="247">
        <f t="shared" si="20"/>
        <v>0.2</v>
      </c>
      <c r="U62" s="247">
        <f>IF('Данные индикатора'!M64="нет данных","x",'Данные индикатора'!M64)</f>
        <v>1</v>
      </c>
      <c r="V62" s="248">
        <f t="shared" si="21"/>
        <v>0.6</v>
      </c>
      <c r="W62" s="246">
        <f>IF('Данные индикатора'!AI64="нет данных","x",ROUND(IF('Данные индикатора'!AI64&gt;W$87,10,IF('Данные индикатора'!AI64&lt;W$86,0,10-(W$87-'Данные индикатора'!AI64)/(W$87-W$86)*10)),1))</f>
        <v>4</v>
      </c>
      <c r="X62" s="246">
        <f>IF('Данные индикатора'!AJ64="нет данных","x",ROUND(IF('Данные индикатора'!AJ64&gt;X$87,10,IF('Данные индикатора'!AJ64&lt;X$86,0,10-(X$87-'Данные индикатора'!AJ64)/(X$87-X$86)*10)),1))</f>
        <v>5.6</v>
      </c>
      <c r="Y62" s="252">
        <f>IF('Данные индикатора'!AQ64="нет данных","x",ROUND(IF('Данные индикатора'!AQ64&gt;Y$87,10,IF('Данные индикатора'!AQ64&lt;Y$86,0,10-(Y$87-'Данные индикатора'!AQ64)/(Y$87-Y$86)*10)),1))</f>
        <v>0.3</v>
      </c>
      <c r="Z62" s="252">
        <f>IF('Данные индикатора'!AR64="нет данных","x",ROUND(IF('Данные индикатора'!AR64&gt;Z$87,10,IF('Данные индикатора'!AR64&lt;Z$86,0,10-(Z$87-'Данные индикатора'!AR64)/(Z$87-Z$86)*10)),1))</f>
        <v>0.2</v>
      </c>
      <c r="AA62" s="247">
        <f t="shared" si="11"/>
        <v>0.3</v>
      </c>
      <c r="AB62" s="248">
        <f t="shared" si="26"/>
        <v>3.3</v>
      </c>
      <c r="AC62" s="246">
        <f>IF('Данные индикатора'!AL64="нет данных","x",ROUND(IF('Данные индикатора'!AL64&gt;AC$87,10,IF('Данные индикатора'!AL64&lt;AC$86,0,10-(AC$87-'Данные индикатора'!AL64)/(AC$87-AC$86)*10)),1))</f>
        <v>4.4000000000000004</v>
      </c>
      <c r="AD62" s="248">
        <f t="shared" si="22"/>
        <v>4.4000000000000004</v>
      </c>
      <c r="AE62" s="253">
        <f>IF(OR('Данные индикатора'!AM64="нет данных",'Данные индикатора'!BK64="нет данных"),"x",('Данные индикатора'!AM64/'Данные индикатора'!BK64))</f>
        <v>0</v>
      </c>
      <c r="AF62" s="248">
        <f t="shared" si="23"/>
        <v>0</v>
      </c>
      <c r="AG62" s="246">
        <f>IF('Данные индикатора'!AN64="нет данных","x",ROUND(IF('Данные индикатора'!AN64&lt;$AG$86,10,IF('Данные индикатора'!AN64&gt;$AG$87,0,($AG$87-'Данные индикатора'!AN64)/($AG$87-$AG$86)*10)),1))</f>
        <v>10</v>
      </c>
      <c r="AH62" s="246">
        <f>IF('Данные индикатора'!AO64="нет данных","x",ROUND(IF('Данные индикатора'!AO64&gt;$AH$87,10,IF('Данные индикатора'!AO64&lt;$AH$86,0,10-($AH$87-'Данные индикатора'!AO64)/($AH$87-$AH$86)*10)),1))</f>
        <v>9.4</v>
      </c>
      <c r="AI62" s="252">
        <f>IF('Данные индикатора'!AP64="нет данных","x",ROUND(IF('Данные индикатора'!AP64&gt;$AI$87,10,IF('Данные индикатора'!AP64&lt;$AI$86,0,10-($AI$87-'Данные индикатора'!AP64)/($AI$87-$AI$86)*10)),1))</f>
        <v>10</v>
      </c>
      <c r="AJ62" s="246">
        <f t="shared" si="24"/>
        <v>10</v>
      </c>
      <c r="AK62" s="248">
        <f t="shared" si="25"/>
        <v>9.8000000000000007</v>
      </c>
      <c r="AL62" s="251">
        <f t="shared" si="27"/>
        <v>5.9</v>
      </c>
    </row>
    <row r="63" spans="1:38" s="3" customFormat="1" ht="15.75" x14ac:dyDescent="0.25">
      <c r="A63" s="159" t="s">
        <v>324</v>
      </c>
      <c r="B63" s="175" t="s">
        <v>299</v>
      </c>
      <c r="C63" s="176" t="s">
        <v>107</v>
      </c>
      <c r="D63" s="246">
        <f>ROUND(IF('Данные индикатора'!P65="нет данных",IF((0.1233*LN('Данные индикатора'!AU65)-0.4559)&gt;D$87,0,IF((0.1233*LN('Данные индикатора'!AU65)-0.4559)&lt;D$86,10,(D$87-(0.1233*LN('Данные индикатора'!AU65)-0.4559))/(D$87-D$86)*10)),IF('Данные индикатора'!P65&gt;D$87,0,IF('Данные индикатора'!P65&lt;D$86,10,(D$87-'Данные индикатора'!P65)/(D$87-D$86)*10))),1)</f>
        <v>5</v>
      </c>
      <c r="E63" s="246">
        <f>IF('Данные индикатора'!Q65="нет данных","x",ROUND((IF('Данные индикатора'!Q65=E$86,0,IF(LOG('Данные индикатора'!Q65*1000)&gt;E$87,10,10-(E$87-LOG('Данные индикатора'!Q65*1000))/(E$87-E$86)*10))),1))</f>
        <v>5.0999999999999996</v>
      </c>
      <c r="F63" s="247">
        <f>IF('Данные индикатора'!AK65="нет данных","x",ROUND(IF('Данные индикатора'!AK65&gt;F$87,10,IF('Данные индикатора'!AK65&lt;F$86,0,10-(F$87-'Данные индикатора'!AK65)/(F$87-F$86)*10)),1))</f>
        <v>6.6</v>
      </c>
      <c r="G63" s="248">
        <f t="shared" si="6"/>
        <v>5.6</v>
      </c>
      <c r="H63" s="249">
        <f>IF(OR('Данные индикатора'!S65="нет данных",'Данные индикатора'!T65="No data"),"x",IF(OR('Данные индикатора'!U65="нет данных",'Данные индикатора'!V65="нет данных"),1-(POWER((POWER(POWER((POWER((10/IF('Данные индикатора'!S65&lt;10,10,'Данные индикатора'!S65))*(1/'Данные индикатора'!T65),0.5))*('Данные индикатора'!W65)*('Данные индикатора'!Y65),(1/3)),-1)+POWER(POWER((1*('Данные индикатора'!X65)*('Данные индикатора'!Z65)),(1/3)),-1))/2,-1)/POWER((((POWER((10/IF('Данные индикатора'!S65&lt;10,10,'Данные индикатора'!S65))*(1/'Данные индикатора'!T65),0.5)+1)/2)*(('Данные индикатора'!W65+'Данные индикатора'!X65)/2)*(('Данные индикатора'!Y65+'Данные индикатора'!Z65)/2)),(1/3))),IF(OR('Данные индикатора'!S65="No data",'Данные индикатора'!T65="No data"),"x",1-(POWER((POWER(POWER((POWER((10/IF('Данные индикатора'!S65&lt;10,10,'Данные индикатора'!S65))*(1/'Данные индикатора'!T65),0.5))*(POWER(('Данные индикатора'!W65*'Данные индикатора'!U65),0.5))*('Данные индикатора'!Y65),(1/3)),-1)+POWER(POWER(1*(POWER(('Данные индикатора'!X65*'Данные индикатора'!V65),0.5))*('Данные индикатора'!Z65),(1/3)),-1))/2,-1)/POWER((((POWER((10/IF('Данные индикатора'!S65&lt;10,10,'Данные индикатора'!S65))*(1/'Данные индикатора'!T65),0.5)+1)/2)*((POWER(('Данные индикатора'!W65*'Данные индикатора'!U65),0.5)+POWER(('Данные индикатора'!X65*'Данные индикатора'!V65),0.5))/2)*(('Данные индикатора'!Y65+'Данные индикатора'!Z65)/2)),(1/3))))))</f>
        <v>0.31354573961946441</v>
      </c>
      <c r="I63" s="246">
        <f t="shared" si="15"/>
        <v>5.7</v>
      </c>
      <c r="J63" s="246">
        <f>IF('Данные индикатора'!AA65="нет данных","x",ROUND(IF('Данные индикатора'!AA65&gt;J$87,10,IF('Данные индикатора'!AA65&lt;J$86,0,10-(J$87-'Данные индикатора'!AA65)/(J$87-J$86)*10)),1))</f>
        <v>6.7</v>
      </c>
      <c r="K63" s="248">
        <f t="shared" si="16"/>
        <v>6.2</v>
      </c>
      <c r="L63" s="250">
        <f>SUM(IF('Данные индикатора'!AB65=0,0,'Данные индикатора'!AB65/1000000),SUM('Данные индикатора'!AC65:AD65))</f>
        <v>798.67894000000001</v>
      </c>
      <c r="M63" s="250">
        <f>L63/(SUM('Данные индикатора'!BK$63:'Данные индикатора'!BK$67))*1000000</f>
        <v>85.752210698103895</v>
      </c>
      <c r="N63" s="246">
        <f t="shared" si="17"/>
        <v>2.9</v>
      </c>
      <c r="O63" s="246">
        <f>IF('Данные индикатора'!AE65="нет данных","x",ROUND(IF('Данные индикатора'!AE65&gt;O$87,10,IF('Данные индикатора'!AE65&lt;O$86,0,10-(O$87-'Данные индикатора'!AE65)/(O$87-O$86)*10)),1))</f>
        <v>4.9000000000000004</v>
      </c>
      <c r="P63" s="247">
        <f>IF('Данные индикатора'!R65="нет данных","x",ROUND(IF('Данные индикатора'!R65&gt;P$87,10,IF('Данные индикатора'!R65&lt;P$86,0,10-(P$87-'Данные индикатора'!R65)/(P$87-P$86)*10)),1))</f>
        <v>9.1</v>
      </c>
      <c r="Q63" s="248">
        <f t="shared" si="18"/>
        <v>5.6</v>
      </c>
      <c r="R63" s="251">
        <f t="shared" si="19"/>
        <v>5.8</v>
      </c>
      <c r="S63" s="249">
        <f>IF(AND('Данные индикатора'!AF65="нет данных",'Данные индикатора'!AG65="нет данных",'Данные индикатора'!AH65="нет данных"),"x",SUM('Данные индикатора'!AF65:AH65))</f>
        <v>6.8554188408597989E-4</v>
      </c>
      <c r="T63" s="247">
        <f t="shared" si="20"/>
        <v>0.1</v>
      </c>
      <c r="U63" s="247">
        <f>IF('Данные индикатора'!M65="нет данных","x",'Данные индикатора'!M65)</f>
        <v>7</v>
      </c>
      <c r="V63" s="248">
        <f t="shared" si="21"/>
        <v>4.4000000000000004</v>
      </c>
      <c r="W63" s="246">
        <f>IF('Данные индикатора'!AI65="нет данных","x",ROUND(IF('Данные индикатора'!AI65&gt;W$87,10,IF('Данные индикатора'!AI65&lt;W$86,0,10-(W$87-'Данные индикатора'!AI65)/(W$87-W$86)*10)),1))</f>
        <v>4</v>
      </c>
      <c r="X63" s="246">
        <f>IF('Данные индикатора'!AJ65="нет данных","x",ROUND(IF('Данные индикатора'!AJ65&gt;X$87,10,IF('Данные индикатора'!AJ65&lt;X$86,0,10-(X$87-'Данные индикатора'!AJ65)/(X$87-X$86)*10)),1))</f>
        <v>8.1999999999999993</v>
      </c>
      <c r="Y63" s="252">
        <f>IF('Данные индикатора'!AQ65="нет данных","x",ROUND(IF('Данные индикатора'!AQ65&gt;Y$87,10,IF('Данные индикатора'!AQ65&lt;Y$86,0,10-(Y$87-'Данные индикатора'!AQ65)/(Y$87-Y$86)*10)),1))</f>
        <v>0.3</v>
      </c>
      <c r="Z63" s="252">
        <f>IF('Данные индикатора'!AR65="нет данных","x",ROUND(IF('Данные индикатора'!AR65&gt;Z$87,10,IF('Данные индикатора'!AR65&lt;Z$86,0,10-(Z$87-'Данные индикатора'!AR65)/(Z$87-Z$86)*10)),1))</f>
        <v>0.2</v>
      </c>
      <c r="AA63" s="247">
        <f t="shared" si="11"/>
        <v>0.3</v>
      </c>
      <c r="AB63" s="248">
        <f t="shared" si="26"/>
        <v>4.2</v>
      </c>
      <c r="AC63" s="246">
        <f>IF('Данные индикатора'!AL65="нет данных","x",ROUND(IF('Данные индикатора'!AL65&gt;AC$87,10,IF('Данные индикатора'!AL65&lt;AC$86,0,10-(AC$87-'Данные индикатора'!AL65)/(AC$87-AC$86)*10)),1))</f>
        <v>5.3</v>
      </c>
      <c r="AD63" s="248">
        <f t="shared" si="22"/>
        <v>5.3</v>
      </c>
      <c r="AE63" s="253">
        <f>IF(OR('Данные индикатора'!AM65="нет данных",'Данные индикатора'!BK65="нет данных"),"x",('Данные индикатора'!AM65/'Данные индикатора'!BK65))</f>
        <v>0</v>
      </c>
      <c r="AF63" s="248">
        <f t="shared" si="23"/>
        <v>0</v>
      </c>
      <c r="AG63" s="246">
        <f>IF('Данные индикатора'!AN65="нет данных","x",ROUND(IF('Данные индикатора'!AN65&lt;$AG$86,10,IF('Данные индикатора'!AN65&gt;$AG$87,0,($AG$87-'Данные индикатора'!AN65)/($AG$87-$AG$86)*10)),1))</f>
        <v>10</v>
      </c>
      <c r="AH63" s="246">
        <f>IF('Данные индикатора'!AO65="нет данных","x",ROUND(IF('Данные индикатора'!AO65&gt;$AH$87,10,IF('Данные индикатора'!AO65&lt;$AH$86,0,10-($AH$87-'Данные индикатора'!AO65)/($AH$87-$AH$86)*10)),1))</f>
        <v>9.4</v>
      </c>
      <c r="AI63" s="252">
        <f>IF('Данные индикатора'!AP65="нет данных","x",ROUND(IF('Данные индикатора'!AP65&gt;$AI$87,10,IF('Данные индикатора'!AP65&lt;$AI$86,0,10-($AI$87-'Данные индикатора'!AP65)/($AI$87-$AI$86)*10)),1))</f>
        <v>10</v>
      </c>
      <c r="AJ63" s="246">
        <f t="shared" si="24"/>
        <v>10</v>
      </c>
      <c r="AK63" s="248">
        <f t="shared" si="25"/>
        <v>9.8000000000000007</v>
      </c>
      <c r="AL63" s="251">
        <f t="shared" si="27"/>
        <v>6.8</v>
      </c>
    </row>
    <row r="64" spans="1:38" s="3" customFormat="1" ht="15.75" x14ac:dyDescent="0.25">
      <c r="A64" s="159" t="s">
        <v>324</v>
      </c>
      <c r="B64" s="175" t="s">
        <v>300</v>
      </c>
      <c r="C64" s="176" t="s">
        <v>108</v>
      </c>
      <c r="D64" s="246">
        <f>ROUND(IF('Данные индикатора'!P66="нет данных",IF((0.1233*LN('Данные индикатора'!AU66)-0.4559)&gt;D$87,0,IF((0.1233*LN('Данные индикатора'!AU66)-0.4559)&lt;D$86,10,(D$87-(0.1233*LN('Данные индикатора'!AU66)-0.4559))/(D$87-D$86)*10)),IF('Данные индикатора'!P66&gt;D$87,0,IF('Данные индикатора'!P66&lt;D$86,10,(D$87-'Данные индикатора'!P66)/(D$87-D$86)*10))),1)</f>
        <v>5.4</v>
      </c>
      <c r="E64" s="246">
        <f>IF('Данные индикатора'!Q66="нет данных","x",ROUND((IF('Данные индикатора'!Q66=E$86,0,IF(LOG('Данные индикатора'!Q66*1000)&gt;E$87,10,10-(E$87-LOG('Данные индикатора'!Q66*1000))/(E$87-E$86)*10))),1))</f>
        <v>6</v>
      </c>
      <c r="F64" s="247">
        <f>IF('Данные индикатора'!AK66="нет данных","x",ROUND(IF('Данные индикатора'!AK66&gt;F$87,10,IF('Данные индикатора'!AK66&lt;F$86,0,10-(F$87-'Данные индикатора'!AK66)/(F$87-F$86)*10)),1))</f>
        <v>6.6</v>
      </c>
      <c r="G64" s="248">
        <f t="shared" si="6"/>
        <v>6</v>
      </c>
      <c r="H64" s="249">
        <f>IF(OR('Данные индикатора'!S66="нет данных",'Данные индикатора'!T66="No data"),"x",IF(OR('Данные индикатора'!U66="нет данных",'Данные индикатора'!V66="нет данных"),1-(POWER((POWER(POWER((POWER((10/IF('Данные индикатора'!S66&lt;10,10,'Данные индикатора'!S66))*(1/'Данные индикатора'!T66),0.5))*('Данные индикатора'!W66)*('Данные индикатора'!Y66),(1/3)),-1)+POWER(POWER((1*('Данные индикатора'!X66)*('Данные индикатора'!Z66)),(1/3)),-1))/2,-1)/POWER((((POWER((10/IF('Данные индикатора'!S66&lt;10,10,'Данные индикатора'!S66))*(1/'Данные индикатора'!T66),0.5)+1)/2)*(('Данные индикатора'!W66+'Данные индикатора'!X66)/2)*(('Данные индикатора'!Y66+'Данные индикатора'!Z66)/2)),(1/3))),IF(OR('Данные индикатора'!S66="No data",'Данные индикатора'!T66="No data"),"x",1-(POWER((POWER(POWER((POWER((10/IF('Данные индикатора'!S66&lt;10,10,'Данные индикатора'!S66))*(1/'Данные индикатора'!T66),0.5))*(POWER(('Данные индикатора'!W66*'Данные индикатора'!U66),0.5))*('Данные индикатора'!Y66),(1/3)),-1)+POWER(POWER(1*(POWER(('Данные индикатора'!X66*'Данные индикатора'!V66),0.5))*('Данные индикатора'!Z66),(1/3)),-1))/2,-1)/POWER((((POWER((10/IF('Данные индикатора'!S66&lt;10,10,'Данные индикатора'!S66))*(1/'Данные индикатора'!T66),0.5)+1)/2)*((POWER(('Данные индикатора'!W66*'Данные индикатора'!U66),0.5)+POWER(('Данные индикатора'!X66*'Данные индикатора'!V66),0.5))/2)*(('Данные индикатора'!Y66+'Данные индикатора'!Z66)/2)),(1/3))))))</f>
        <v>0.33727442125538443</v>
      </c>
      <c r="I64" s="246">
        <f t="shared" si="15"/>
        <v>6.1</v>
      </c>
      <c r="J64" s="246">
        <f>IF('Данные индикатора'!AA66="нет данных","x",ROUND(IF('Данные индикатора'!AA66&gt;J$87,10,IF('Данные индикатора'!AA66&lt;J$86,0,10-(J$87-'Данные индикатора'!AA66)/(J$87-J$86)*10)),1))</f>
        <v>3.7</v>
      </c>
      <c r="K64" s="248">
        <f t="shared" si="16"/>
        <v>4.9000000000000004</v>
      </c>
      <c r="L64" s="250">
        <f>SUM(IF('Данные индикатора'!AB66=0,0,'Данные индикатора'!AB66/1000000),SUM('Данные индикатора'!AC66:AD66))</f>
        <v>798.67894000000001</v>
      </c>
      <c r="M64" s="250">
        <f>L64/(SUM('Данные индикатора'!BK$63:'Данные индикатора'!BK$67))*1000000</f>
        <v>85.752210698103895</v>
      </c>
      <c r="N64" s="246">
        <f t="shared" si="17"/>
        <v>2.9</v>
      </c>
      <c r="O64" s="246">
        <f>IF('Данные индикатора'!AE66="нет данных","x",ROUND(IF('Данные индикатора'!AE66&gt;O$87,10,IF('Данные индикатора'!AE66&lt;O$86,0,10-(O$87-'Данные индикатора'!AE66)/(O$87-O$86)*10)),1))</f>
        <v>4.9000000000000004</v>
      </c>
      <c r="P64" s="247">
        <f>IF('Данные индикатора'!R66="нет данных","x",ROUND(IF('Данные индикатора'!R66&gt;P$87,10,IF('Данные индикатора'!R66&lt;P$86,0,10-(P$87-'Данные индикатора'!R66)/(P$87-P$86)*10)),1))</f>
        <v>9.1</v>
      </c>
      <c r="Q64" s="248">
        <f t="shared" si="18"/>
        <v>5.6</v>
      </c>
      <c r="R64" s="251">
        <f t="shared" si="19"/>
        <v>5.6</v>
      </c>
      <c r="S64" s="249">
        <f>IF(AND('Данные индикатора'!AF66="нет данных",'Данные индикатора'!AG66="нет данных",'Данные индикатора'!AH66="нет данных"),"x",SUM('Данные индикатора'!AF66:AH66))</f>
        <v>7.4527368828512569E-4</v>
      </c>
      <c r="T64" s="247">
        <f t="shared" si="20"/>
        <v>0.1</v>
      </c>
      <c r="U64" s="247">
        <f>IF('Данные индикатора'!M66="нет данных","x",'Данные индикатора'!M66)</f>
        <v>7</v>
      </c>
      <c r="V64" s="248">
        <f t="shared" si="21"/>
        <v>4.4000000000000004</v>
      </c>
      <c r="W64" s="246">
        <f>IF('Данные индикатора'!AI66="нет данных","x",ROUND(IF('Данные индикатора'!AI66&gt;W$87,10,IF('Данные индикатора'!AI66&lt;W$86,0,10-(W$87-'Данные индикатора'!AI66)/(W$87-W$86)*10)),1))</f>
        <v>4</v>
      </c>
      <c r="X64" s="246">
        <f>IF('Данные индикатора'!AJ66="нет данных","x",ROUND(IF('Данные индикатора'!AJ66&gt;X$87,10,IF('Данные индикатора'!AJ66&lt;X$86,0,10-(X$87-'Данные индикатора'!AJ66)/(X$87-X$86)*10)),1))</f>
        <v>4.9000000000000004</v>
      </c>
      <c r="Y64" s="252">
        <f>IF('Данные индикатора'!AQ66="нет данных","x",ROUND(IF('Данные индикатора'!AQ66&gt;Y$87,10,IF('Данные индикатора'!AQ66&lt;Y$86,0,10-(Y$87-'Данные индикатора'!AQ66)/(Y$87-Y$86)*10)),1))</f>
        <v>0.3</v>
      </c>
      <c r="Z64" s="252">
        <f>IF('Данные индикатора'!AR66="нет данных","x",ROUND(IF('Данные индикатора'!AR66&gt;Z$87,10,IF('Данные индикатора'!AR66&lt;Z$86,0,10-(Z$87-'Данные индикатора'!AR66)/(Z$87-Z$86)*10)),1))</f>
        <v>0.2</v>
      </c>
      <c r="AA64" s="247">
        <f t="shared" si="11"/>
        <v>0.3</v>
      </c>
      <c r="AB64" s="248">
        <f t="shared" si="26"/>
        <v>3.1</v>
      </c>
      <c r="AC64" s="246">
        <f>IF('Данные индикатора'!AL66="нет данных","x",ROUND(IF('Данные индикатора'!AL66&gt;AC$87,10,IF('Данные индикатора'!AL66&lt;AC$86,0,10-(AC$87-'Данные индикатора'!AL66)/(AC$87-AC$86)*10)),1))</f>
        <v>3</v>
      </c>
      <c r="AD64" s="248">
        <f t="shared" si="22"/>
        <v>3</v>
      </c>
      <c r="AE64" s="253">
        <f>IF(OR('Данные индикатора'!AM66="нет данных",'Данные индикатора'!BK66="нет данных"),"x",('Данные индикатора'!AM66/'Данные индикатора'!BK66))</f>
        <v>2.7835020756801958E-3</v>
      </c>
      <c r="AF64" s="248">
        <f t="shared" si="23"/>
        <v>0.6</v>
      </c>
      <c r="AG64" s="246">
        <f>IF('Данные индикатора'!AN66="нет данных","x",ROUND(IF('Данные индикатора'!AN66&lt;$AG$86,10,IF('Данные индикатора'!AN66&gt;$AG$87,0,($AG$87-'Данные индикатора'!AN66)/($AG$87-$AG$86)*10)),1))</f>
        <v>10</v>
      </c>
      <c r="AH64" s="246">
        <f>IF('Данные индикатора'!AO66="нет данных","x",ROUND(IF('Данные индикатора'!AO66&gt;$AH$87,10,IF('Данные индикатора'!AO66&lt;$AH$86,0,10-($AH$87-'Данные индикатора'!AO66)/($AH$87-$AH$86)*10)),1))</f>
        <v>9.4</v>
      </c>
      <c r="AI64" s="252">
        <f>IF('Данные индикатора'!AP66="нет данных","x",ROUND(IF('Данные индикатора'!AP66&gt;$AI$87,10,IF('Данные индикатора'!AP66&lt;$AI$86,0,10-($AI$87-'Данные индикатора'!AP66)/($AI$87-$AI$86)*10)),1))</f>
        <v>10</v>
      </c>
      <c r="AJ64" s="246">
        <f t="shared" si="24"/>
        <v>10</v>
      </c>
      <c r="AK64" s="248">
        <f t="shared" si="25"/>
        <v>9.8000000000000007</v>
      </c>
      <c r="AL64" s="251">
        <f t="shared" si="27"/>
        <v>6.2</v>
      </c>
    </row>
    <row r="65" spans="1:38" s="3" customFormat="1" ht="15.75" x14ac:dyDescent="0.25">
      <c r="A65" s="178" t="s">
        <v>324</v>
      </c>
      <c r="B65" s="179" t="s">
        <v>301</v>
      </c>
      <c r="C65" s="180" t="s">
        <v>109</v>
      </c>
      <c r="D65" s="246">
        <f>ROUND(IF('Данные индикатора'!P67="нет данных",IF((0.1233*LN('Данные индикатора'!AU67)-0.4559)&gt;D$87,0,IF((0.1233*LN('Данные индикатора'!AU67)-0.4559)&lt;D$86,10,(D$87-(0.1233*LN('Данные индикатора'!AU67)-0.4559))/(D$87-D$86)*10)),IF('Данные индикатора'!P67&gt;D$87,0,IF('Данные индикатора'!P67&lt;D$86,10,(D$87-'Данные индикатора'!P67)/(D$87-D$86)*10))),1)</f>
        <v>5.2</v>
      </c>
      <c r="E65" s="246">
        <f>IF('Данные индикатора'!Q67="нет данных","x",ROUND((IF('Данные индикатора'!Q67=E$86,0,IF(LOG('Данные индикатора'!Q67*1000)&gt;E$87,10,10-(E$87-LOG('Данные индикатора'!Q67*1000))/(E$87-E$86)*10))),1))</f>
        <v>5</v>
      </c>
      <c r="F65" s="247">
        <f>IF('Данные индикатора'!AK67="нет данных","x",ROUND(IF('Данные индикатора'!AK67&gt;F$87,10,IF('Данные индикатора'!AK67&lt;F$86,0,10-(F$87-'Данные индикатора'!AK67)/(F$87-F$86)*10)),1))</f>
        <v>6.6</v>
      </c>
      <c r="G65" s="254">
        <f t="shared" si="6"/>
        <v>5.6</v>
      </c>
      <c r="H65" s="249">
        <f>IF(OR('Данные индикатора'!S67="нет данных",'Данные индикатора'!T67="No data"),"x",IF(OR('Данные индикатора'!U67="нет данных",'Данные индикатора'!V67="нет данных"),1-(POWER((POWER(POWER((POWER((10/IF('Данные индикатора'!S67&lt;10,10,'Данные индикатора'!S67))*(1/'Данные индикатора'!T67),0.5))*('Данные индикатора'!W67)*('Данные индикатора'!Y67),(1/3)),-1)+POWER(POWER((1*('Данные индикатора'!X67)*('Данные индикатора'!Z67)),(1/3)),-1))/2,-1)/POWER((((POWER((10/IF('Данные индикатора'!S67&lt;10,10,'Данные индикатора'!S67))*(1/'Данные индикатора'!T67),0.5)+1)/2)*(('Данные индикатора'!W67+'Данные индикатора'!X67)/2)*(('Данные индикатора'!Y67+'Данные индикатора'!Z67)/2)),(1/3))),IF(OR('Данные индикатора'!S67="No data",'Данные индикатора'!T67="No data"),"x",1-(POWER((POWER(POWER((POWER((10/IF('Данные индикатора'!S67&lt;10,10,'Данные индикатора'!S67))*(1/'Данные индикатора'!T67),0.5))*(POWER(('Данные индикатора'!W67*'Данные индикатора'!U67),0.5))*('Данные индикатора'!Y67),(1/3)),-1)+POWER(POWER(1*(POWER(('Данные индикатора'!X67*'Данные индикатора'!V67),0.5))*('Данные индикатора'!Z67),(1/3)),-1))/2,-1)/POWER((((POWER((10/IF('Данные индикатора'!S67&lt;10,10,'Данные индикатора'!S67))*(1/'Данные индикатора'!T67),0.5)+1)/2)*((POWER(('Данные индикатора'!W67*'Данные индикатора'!U67),0.5)+POWER(('Данные индикатора'!X67*'Данные индикатора'!V67),0.5))/2)*(('Данные индикатора'!Y67+'Данные индикатора'!Z67)/2)),(1/3))))))</f>
        <v>0.29002903777838951</v>
      </c>
      <c r="I65" s="257">
        <f t="shared" si="15"/>
        <v>5.3</v>
      </c>
      <c r="J65" s="246">
        <f>IF('Данные индикатора'!AA67="нет данных","x",ROUND(IF('Данные индикатора'!AA67&gt;J$87,10,IF('Данные индикатора'!AA67&lt;J$86,0,10-(J$87-'Данные индикатора'!AA67)/(J$87-J$86)*10)),1))</f>
        <v>1</v>
      </c>
      <c r="K65" s="254">
        <f t="shared" si="16"/>
        <v>3.2</v>
      </c>
      <c r="L65" s="263">
        <f>SUM(IF('Данные индикатора'!AB67=0,0,'Данные индикатора'!AB67/1000000),SUM('Данные индикатора'!AC67:AD67))</f>
        <v>798.67894000000001</v>
      </c>
      <c r="M65" s="263">
        <f>L65/(SUM('Данные индикатора'!BK$63:'Данные индикатора'!BK$67))*1000000</f>
        <v>85.752210698103895</v>
      </c>
      <c r="N65" s="257">
        <f t="shared" si="17"/>
        <v>2.9</v>
      </c>
      <c r="O65" s="246">
        <f>IF('Данные индикатора'!AE67="нет данных","x",ROUND(IF('Данные индикатора'!AE67&gt;O$87,10,IF('Данные индикатора'!AE67&lt;O$86,0,10-(O$87-'Данные индикатора'!AE67)/(O$87-O$86)*10)),1))</f>
        <v>4.9000000000000004</v>
      </c>
      <c r="P65" s="247">
        <f>IF('Данные индикатора'!R67="нет данных","x",ROUND(IF('Данные индикатора'!R67&gt;P$87,10,IF('Данные индикатора'!R67&lt;P$86,0,10-(P$87-'Данные индикатора'!R67)/(P$87-P$86)*10)),1))</f>
        <v>9.1</v>
      </c>
      <c r="Q65" s="254">
        <f t="shared" si="18"/>
        <v>5.6</v>
      </c>
      <c r="R65" s="255">
        <f t="shared" si="19"/>
        <v>5</v>
      </c>
      <c r="S65" s="249">
        <f>IF(AND('Данные индикатора'!AF67="нет данных",'Данные индикатора'!AG67="нет данных",'Данные индикатора'!AH67="нет данных"),"x",SUM('Данные индикатора'!AF67:AH67))</f>
        <v>7.3540706341593959E-4</v>
      </c>
      <c r="T65" s="256">
        <f t="shared" si="20"/>
        <v>0.1</v>
      </c>
      <c r="U65" s="247">
        <f>IF('Данные индикатора'!M67="нет данных","x",'Данные индикатора'!M67)</f>
        <v>1</v>
      </c>
      <c r="V65" s="254">
        <f t="shared" si="21"/>
        <v>0.6</v>
      </c>
      <c r="W65" s="246">
        <f>IF('Данные индикатора'!AI67="нет данных","x",ROUND(IF('Данные индикатора'!AI67&gt;W$87,10,IF('Данные индикатора'!AI67&lt;W$86,0,10-(W$87-'Данные индикатора'!AI67)/(W$87-W$86)*10)),1))</f>
        <v>4</v>
      </c>
      <c r="X65" s="246">
        <f>IF('Данные индикатора'!AJ67="нет данных","x",ROUND(IF('Данные индикатора'!AJ67&gt;X$87,10,IF('Данные индикатора'!AJ67&lt;X$86,0,10-(X$87-'Данные индикатора'!AJ67)/(X$87-X$86)*10)),1))</f>
        <v>3</v>
      </c>
      <c r="Y65" s="252">
        <f>IF('Данные индикатора'!AQ67="нет данных","x",ROUND(IF('Данные индикатора'!AQ67&gt;Y$87,10,IF('Данные индикатора'!AQ67&lt;Y$86,0,10-(Y$87-'Данные индикатора'!AQ67)/(Y$87-Y$86)*10)),1))</f>
        <v>0.3</v>
      </c>
      <c r="Z65" s="252">
        <f>IF('Данные индикатора'!AR67="нет данных","x",ROUND(IF('Данные индикатора'!AR67&gt;Z$87,10,IF('Данные индикатора'!AR67&lt;Z$86,0,10-(Z$87-'Данные индикатора'!AR67)/(Z$87-Z$86)*10)),1))</f>
        <v>0.2</v>
      </c>
      <c r="AA65" s="256">
        <f t="shared" si="11"/>
        <v>0.3</v>
      </c>
      <c r="AB65" s="254">
        <f t="shared" si="26"/>
        <v>2.4</v>
      </c>
      <c r="AC65" s="246">
        <f>IF('Данные индикатора'!AL67="нет данных","x",ROUND(IF('Данные индикатора'!AL67&gt;AC$87,10,IF('Данные индикатора'!AL67&lt;AC$86,0,10-(AC$87-'Данные индикатора'!AL67)/(AC$87-AC$86)*10)),1))</f>
        <v>1.5</v>
      </c>
      <c r="AD65" s="254">
        <f t="shared" si="22"/>
        <v>1.5</v>
      </c>
      <c r="AE65" s="253">
        <f>IF(OR('Данные индикатора'!AM67="нет данных",'Данные индикатора'!BK67="нет данных"),"x",('Данные индикатора'!AM67/'Данные индикатора'!BK67))</f>
        <v>8.3108632216599568E-4</v>
      </c>
      <c r="AF65" s="254">
        <f t="shared" si="23"/>
        <v>0.2</v>
      </c>
      <c r="AG65" s="246">
        <f>IF('Данные индикатора'!AN67="нет данных","x",ROUND(IF('Данные индикатора'!AN67&lt;$AG$86,10,IF('Данные индикатора'!AN67&gt;$AG$87,0,($AG$87-'Данные индикатора'!AN67)/($AG$87-$AG$86)*10)),1))</f>
        <v>10</v>
      </c>
      <c r="AH65" s="246">
        <f>IF('Данные индикатора'!AO67="нет данных","x",ROUND(IF('Данные индикатора'!AO67&gt;$AH$87,10,IF('Данные индикатора'!AO67&lt;$AH$86,0,10-($AH$87-'Данные индикатора'!AO67)/($AH$87-$AH$86)*10)),1))</f>
        <v>9.4</v>
      </c>
      <c r="AI65" s="252">
        <f>IF('Данные индикатора'!AP67="нет данных","x",ROUND(IF('Данные индикатора'!AP67&gt;$AI$87,10,IF('Данные индикатора'!AP67&lt;$AI$86,0,10-($AI$87-'Данные индикатора'!AP67)/($AI$87-$AI$86)*10)),1))</f>
        <v>10</v>
      </c>
      <c r="AJ65" s="257">
        <f t="shared" si="24"/>
        <v>10</v>
      </c>
      <c r="AK65" s="254">
        <f t="shared" si="25"/>
        <v>9.8000000000000007</v>
      </c>
      <c r="AL65" s="255">
        <f t="shared" si="27"/>
        <v>5.3</v>
      </c>
    </row>
    <row r="66" spans="1:38" s="3" customFormat="1" ht="15.75" x14ac:dyDescent="0.25">
      <c r="A66" s="159" t="s">
        <v>323</v>
      </c>
      <c r="B66" s="160" t="s">
        <v>302</v>
      </c>
      <c r="C66" s="181" t="s">
        <v>110</v>
      </c>
      <c r="D66" s="246">
        <f>ROUND(IF('Данные индикатора'!P68="нет данных",IF((0.1233*LN('Данные индикатора'!AU68)-0.4559)&gt;D$87,0,IF((0.1233*LN('Данные индикатора'!AU68)-0.4559)&lt;D$86,10,(D$87-(0.1233*LN('Данные индикатора'!AU68)-0.4559))/(D$87-D$86)*10)),IF('Данные индикатора'!P68&gt;D$87,0,IF('Данные индикатора'!P68&lt;D$86,10,(D$87-'Данные индикатора'!P68)/(D$87-D$86)*10))),1)</f>
        <v>3.7</v>
      </c>
      <c r="E66" s="246">
        <f>IF('Данные индикатора'!Q68="нет данных","x",ROUND((IF('Данные индикатора'!Q68=E$86,0,IF(LOG('Данные индикатора'!Q68*1000)&gt;E$87,10,10-(E$87-LOG('Данные индикатора'!Q68*1000))/(E$87-E$86)*10))),1))</f>
        <v>0</v>
      </c>
      <c r="F66" s="247">
        <f>IF('Данные индикатора'!AK68="нет данных","x",ROUND(IF('Данные индикатора'!AK68&gt;F$87,10,IF('Данные индикатора'!AK68&lt;F$86,0,10-(F$87-'Данные индикатора'!AK68)/(F$87-F$86)*10)),1))</f>
        <v>8.4</v>
      </c>
      <c r="G66" s="248">
        <f t="shared" si="6"/>
        <v>5</v>
      </c>
      <c r="H66" s="249">
        <f>IF(OR('Данные индикатора'!S68="нет данных",'Данные индикатора'!T68="No data"),"x",IF(OR('Данные индикатора'!U68="нет данных",'Данные индикатора'!V68="нет данных"),1-(POWER((POWER(POWER((POWER((10/IF('Данные индикатора'!S68&lt;10,10,'Данные индикатора'!S68))*(1/'Данные индикатора'!T68),0.5))*('Данные индикатора'!W68)*('Данные индикатора'!Y68),(1/3)),-1)+POWER(POWER((1*('Данные индикатора'!X68)*('Данные индикатора'!Z68)),(1/3)),-1))/2,-1)/POWER((((POWER((10/IF('Данные индикатора'!S68&lt;10,10,'Данные индикатора'!S68))*(1/'Данные индикатора'!T68),0.5)+1)/2)*(('Данные индикатора'!W68+'Данные индикатора'!X68)/2)*(('Данные индикатора'!Y68+'Данные индикатора'!Z68)/2)),(1/3))),IF(OR('Данные индикатора'!S68="No data",'Данные индикатора'!T68="No data"),"x",1-(POWER((POWER(POWER((POWER((10/IF('Данные индикатора'!S68&lt;10,10,'Данные индикатора'!S68))*(1/'Данные индикатора'!T68),0.5))*(POWER(('Данные индикатора'!W68*'Данные индикатора'!U68),0.5))*('Данные индикатора'!Y68),(1/3)),-1)+POWER(POWER(1*(POWER(('Данные индикатора'!X68*'Данные индикатора'!V68),0.5))*('Данные индикатора'!Z68),(1/3)),-1))/2,-1)/POWER((((POWER((10/IF('Данные индикатора'!S68&lt;10,10,'Данные индикатора'!S68))*(1/'Данные индикатора'!T68),0.5)+1)/2)*((POWER(('Данные индикатора'!W68*'Данные индикатора'!U68),0.5)+POWER(('Данные индикатора'!X68*'Данные индикатора'!V68),0.5))/2)*(('Данные индикатора'!Y68+'Данные индикатора'!Z68)/2)),(1/3))))))</f>
        <v>0.18245482827196502</v>
      </c>
      <c r="I66" s="246">
        <f t="shared" si="15"/>
        <v>3.3</v>
      </c>
      <c r="J66" s="246">
        <f>IF('Данные индикатора'!AA68="нет данных","x",ROUND(IF('Данные индикатора'!AA68&gt;J$87,10,IF('Данные индикатора'!AA68&lt;J$86,0,10-(J$87-'Данные индикатора'!AA68)/(J$87-J$86)*10)),1))</f>
        <v>4.5</v>
      </c>
      <c r="K66" s="248">
        <f t="shared" si="16"/>
        <v>3.9</v>
      </c>
      <c r="L66" s="250">
        <f>SUM(IF('Данные индикатора'!AB68=0,0,'Данные индикатора'!AB68/1000000),SUM('Данные индикатора'!AC68:AD68))</f>
        <v>54.652625</v>
      </c>
      <c r="M66" s="250">
        <f>L66/(SUM('Данные индикатора'!BK$68:'Данные индикатора'!BK$73))*1000000</f>
        <v>8.3422564987101797</v>
      </c>
      <c r="N66" s="246">
        <f t="shared" si="17"/>
        <v>0.3</v>
      </c>
      <c r="O66" s="246">
        <f>IF('Данные индикатора'!AE68="нет данных","x",ROUND(IF('Данные индикатора'!AE68&gt;O$87,10,IF('Данные индикатора'!AE68&lt;O$86,0,10-(O$87-'Данные индикатора'!AE68)/(O$87-O$86)*10)),1))</f>
        <v>0.1</v>
      </c>
      <c r="P66" s="247">
        <f>IF('Данные индикатора'!R68="нет данных","x",ROUND(IF('Данные индикатора'!R68&gt;P$87,10,IF('Данные индикатора'!R68&lt;P$86,0,10-(P$87-'Данные индикатора'!R68)/(P$87-P$86)*10)),1))</f>
        <v>0</v>
      </c>
      <c r="Q66" s="248">
        <f t="shared" si="18"/>
        <v>0.1</v>
      </c>
      <c r="R66" s="251">
        <f t="shared" si="19"/>
        <v>3.5</v>
      </c>
      <c r="S66" s="249">
        <f>IF(AND('Данные индикатора'!AF68="нет данных",'Данные индикатора'!AG68="нет данных",'Данные индикатора'!AH68="нет данных"),"x",SUM('Данные индикатора'!AF68:AH68))</f>
        <v>5.9896509089798968E-4</v>
      </c>
      <c r="T66" s="247">
        <f t="shared" si="20"/>
        <v>0.1</v>
      </c>
      <c r="U66" s="247">
        <f>IF('Данные индикатора'!M68="нет данных","x",'Данные индикатора'!M68)</f>
        <v>7</v>
      </c>
      <c r="V66" s="248">
        <f t="shared" si="21"/>
        <v>4.4000000000000004</v>
      </c>
      <c r="W66" s="246" t="str">
        <f>IF('Данные индикатора'!AI68="нет данных","x",ROUND(IF('Данные индикатора'!AI68&gt;W$87,10,IF('Данные индикатора'!AI68&lt;W$86,0,10-(W$87-'Данные индикатора'!AI68)/(W$87-W$86)*10)),1))</f>
        <v>x</v>
      </c>
      <c r="X66" s="246">
        <f>IF('Данные индикатора'!AJ68="нет данных","x",ROUND(IF('Данные индикатора'!AJ68&gt;X$87,10,IF('Данные индикатора'!AJ68&lt;X$86,0,10-(X$87-'Данные индикатора'!AJ68)/(X$87-X$86)*10)),1))</f>
        <v>3.6</v>
      </c>
      <c r="Y66" s="252" t="str">
        <f>IF('Данные индикатора'!AQ68="нет данных","x",ROUND(IF('Данные индикатора'!AQ68&gt;Y$87,10,IF('Данные индикатора'!AQ68&lt;Y$86,0,10-(Y$87-'Данные индикатора'!AQ68)/(Y$87-Y$86)*10)),1))</f>
        <v>x</v>
      </c>
      <c r="Z66" s="252" t="str">
        <f>IF('Данные индикатора'!AR68="нет данных","x",ROUND(IF('Данные индикатора'!AR68&gt;Z$87,10,IF('Данные индикатора'!AR68&lt;Z$86,0,10-(Z$87-'Данные индикатора'!AR68)/(Z$87-Z$86)*10)),1))</f>
        <v>x</v>
      </c>
      <c r="AA66" s="247" t="str">
        <f t="shared" si="11"/>
        <v>x</v>
      </c>
      <c r="AB66" s="248">
        <f t="shared" si="26"/>
        <v>3.6</v>
      </c>
      <c r="AC66" s="246">
        <f>IF('Данные индикатора'!AL68="нет данных","x",ROUND(IF('Данные индикатора'!AL68&gt;AC$87,10,IF('Данные индикатора'!AL68&lt;AC$86,0,10-(AC$87-'Данные индикатора'!AL68)/(AC$87-AC$86)*10)),1))</f>
        <v>1</v>
      </c>
      <c r="AD66" s="248">
        <f t="shared" si="22"/>
        <v>1</v>
      </c>
      <c r="AE66" s="253" t="str">
        <f>IF(OR('Данные индикатора'!AM68="нет данных",'Данные индикатора'!BK68="нет данных"),"x",('Данные индикатора'!AM68/'Данные индикатора'!BK68))</f>
        <v>x</v>
      </c>
      <c r="AF66" s="248" t="str">
        <f t="shared" si="23"/>
        <v>x</v>
      </c>
      <c r="AG66" s="246">
        <f>IF('Данные индикатора'!AN68="нет данных","x",ROUND(IF('Данные индикатора'!AN68&lt;$AG$86,10,IF('Данные индикатора'!AN68&gt;$AG$87,0,($AG$87-'Данные индикатора'!AN68)/($AG$87-$AG$86)*10)),1))</f>
        <v>4</v>
      </c>
      <c r="AH66" s="246">
        <f>IF('Данные индикатора'!AO68="нет данных","x",ROUND(IF('Данные индикатора'!AO68&gt;$AH$87,10,IF('Данные индикатора'!AO68&lt;$AH$86,0,10-($AH$87-'Данные индикатора'!AO68)/($AH$87-$AH$86)*10)),1))</f>
        <v>0</v>
      </c>
      <c r="AI66" s="252">
        <f>IF('Данные индикатора'!AP68="нет данных","x",ROUND(IF('Данные индикатора'!AP68&gt;$AI$87,10,IF('Данные индикатора'!AP68&lt;$AI$86,0,10-($AI$87-'Данные индикатора'!AP68)/($AI$87-$AI$86)*10)),1))</f>
        <v>1.6</v>
      </c>
      <c r="AJ66" s="246">
        <f t="shared" si="24"/>
        <v>1.6</v>
      </c>
      <c r="AK66" s="248">
        <f t="shared" si="25"/>
        <v>1.9</v>
      </c>
      <c r="AL66" s="251">
        <f t="shared" si="27"/>
        <v>2.8</v>
      </c>
    </row>
    <row r="67" spans="1:38" s="3" customFormat="1" ht="15.75" x14ac:dyDescent="0.25">
      <c r="A67" s="159" t="s">
        <v>323</v>
      </c>
      <c r="B67" s="160" t="s">
        <v>303</v>
      </c>
      <c r="C67" s="181" t="s">
        <v>111</v>
      </c>
      <c r="D67" s="246">
        <f>ROUND(IF('Данные индикатора'!P69="нет данных",IF((0.1233*LN('Данные индикатора'!AU69)-0.4559)&gt;D$87,0,IF((0.1233*LN('Данные индикатора'!AU69)-0.4559)&lt;D$86,10,(D$87-(0.1233*LN('Данные индикатора'!AU69)-0.4559))/(D$87-D$86)*10)),IF('Данные индикатора'!P69&gt;D$87,0,IF('Данные индикатора'!P69&lt;D$86,10,(D$87-'Данные индикатора'!P69)/(D$87-D$86)*10))),1)</f>
        <v>3.7</v>
      </c>
      <c r="E67" s="246">
        <f>IF('Данные индикатора'!Q69="нет данных","x",ROUND((IF('Данные индикатора'!Q69=E$86,0,IF(LOG('Данные индикатора'!Q69*1000)&gt;E$87,10,10-(E$87-LOG('Данные индикатора'!Q69*1000))/(E$87-E$86)*10))),1))</f>
        <v>0</v>
      </c>
      <c r="F67" s="247">
        <f>IF('Данные индикатора'!AK69="нет данных","x",ROUND(IF('Данные индикатора'!AK69&gt;F$87,10,IF('Данные индикатора'!AK69&lt;F$86,0,10-(F$87-'Данные индикатора'!AK69)/(F$87-F$86)*10)),1))</f>
        <v>8.4</v>
      </c>
      <c r="G67" s="248">
        <f t="shared" si="6"/>
        <v>5</v>
      </c>
      <c r="H67" s="249">
        <f>IF(OR('Данные индикатора'!S69="нет данных",'Данные индикатора'!T69="No data"),"x",IF(OR('Данные индикатора'!U69="нет данных",'Данные индикатора'!V69="нет данных"),1-(POWER((POWER(POWER((POWER((10/IF('Данные индикатора'!S69&lt;10,10,'Данные индикатора'!S69))*(1/'Данные индикатора'!T69),0.5))*('Данные индикатора'!W69)*('Данные индикатора'!Y69),(1/3)),-1)+POWER(POWER((1*('Данные индикатора'!X69)*('Данные индикатора'!Z69)),(1/3)),-1))/2,-1)/POWER((((POWER((10/IF('Данные индикатора'!S69&lt;10,10,'Данные индикатора'!S69))*(1/'Данные индикатора'!T69),0.5)+1)/2)*(('Данные индикатора'!W69+'Данные индикатора'!X69)/2)*(('Данные индикатора'!Y69+'Данные индикатора'!Z69)/2)),(1/3))),IF(OR('Данные индикатора'!S69="No data",'Данные индикатора'!T69="No data"),"x",1-(POWER((POWER(POWER((POWER((10/IF('Данные индикатора'!S69&lt;10,10,'Данные индикатора'!S69))*(1/'Данные индикатора'!T69),0.5))*(POWER(('Данные индикатора'!W69*'Данные индикатора'!U69),0.5))*('Данные индикатора'!Y69),(1/3)),-1)+POWER(POWER(1*(POWER(('Данные индикатора'!X69*'Данные индикатора'!V69),0.5))*('Данные индикатора'!Z69),(1/3)),-1))/2,-1)/POWER((((POWER((10/IF('Данные индикатора'!S69&lt;10,10,'Данные индикатора'!S69))*(1/'Данные индикатора'!T69),0.5)+1)/2)*((POWER(('Данные индикатора'!W69*'Данные индикатора'!U69),0.5)+POWER(('Данные индикатора'!X69*'Данные индикатора'!V69),0.5))/2)*(('Данные индикатора'!Y69+'Данные индикатора'!Z69)/2)),(1/3))))))</f>
        <v>0.14680739117112029</v>
      </c>
      <c r="I67" s="246">
        <f t="shared" si="15"/>
        <v>2.7</v>
      </c>
      <c r="J67" s="246">
        <f>IF('Данные индикатора'!AA69="нет данных","x",ROUND(IF('Данные индикатора'!AA69&gt;J$87,10,IF('Данные индикатора'!AA69&lt;J$86,0,10-(J$87-'Данные индикатора'!AA69)/(J$87-J$86)*10)),1))</f>
        <v>4.5</v>
      </c>
      <c r="K67" s="248">
        <f t="shared" si="16"/>
        <v>3.6</v>
      </c>
      <c r="L67" s="250">
        <f>SUM(IF('Данные индикатора'!AB69=0,0,'Данные индикатора'!AB69/1000000),SUM('Данные индикатора'!AC69:AD69))</f>
        <v>54.652625</v>
      </c>
      <c r="M67" s="250">
        <f>L67/(SUM('Данные индикатора'!BK$68:'Данные индикатора'!BK$73))*1000000</f>
        <v>8.3422564987101797</v>
      </c>
      <c r="N67" s="246">
        <f t="shared" si="17"/>
        <v>0.3</v>
      </c>
      <c r="O67" s="246">
        <f>IF('Данные индикатора'!AE69="нет данных","x",ROUND(IF('Данные индикатора'!AE69&gt;O$87,10,IF('Данные индикатора'!AE69&lt;O$86,0,10-(O$87-'Данные индикатора'!AE69)/(O$87-O$86)*10)),1))</f>
        <v>0.1</v>
      </c>
      <c r="P67" s="247">
        <f>IF('Данные индикатора'!R69="нет данных","x",ROUND(IF('Данные индикатора'!R69&gt;P$87,10,IF('Данные индикатора'!R69&lt;P$86,0,10-(P$87-'Данные индикатора'!R69)/(P$87-P$86)*10)),1))</f>
        <v>0</v>
      </c>
      <c r="Q67" s="248">
        <f t="shared" si="18"/>
        <v>0.1</v>
      </c>
      <c r="R67" s="251">
        <f t="shared" si="19"/>
        <v>3.4</v>
      </c>
      <c r="S67" s="249">
        <f>IF(AND('Данные индикатора'!AF69="нет данных",'Данные индикатора'!AG69="нет данных",'Данные индикатора'!AH69="нет данных"),"x",SUM('Данные индикатора'!AF69:AH69))</f>
        <v>6.0469903585211814E-4</v>
      </c>
      <c r="T67" s="247">
        <f t="shared" si="20"/>
        <v>0.1</v>
      </c>
      <c r="U67" s="247">
        <f>IF('Данные индикатора'!M69="нет данных","x",'Данные индикатора'!M69)</f>
        <v>1</v>
      </c>
      <c r="V67" s="248">
        <f t="shared" si="21"/>
        <v>0.6</v>
      </c>
      <c r="W67" s="246" t="str">
        <f>IF('Данные индикатора'!AI69="нет данных","x",ROUND(IF('Данные индикатора'!AI69&gt;W$87,10,IF('Данные индикатора'!AI69&lt;W$86,0,10-(W$87-'Данные индикатора'!AI69)/(W$87-W$86)*10)),1))</f>
        <v>x</v>
      </c>
      <c r="X67" s="246">
        <f>IF('Данные индикатора'!AJ69="нет данных","x",ROUND(IF('Данные индикатора'!AJ69&gt;X$87,10,IF('Данные индикатора'!AJ69&lt;X$86,0,10-(X$87-'Данные индикатора'!AJ69)/(X$87-X$86)*10)),1))</f>
        <v>3.6</v>
      </c>
      <c r="Y67" s="252" t="str">
        <f>IF('Данные индикатора'!AQ69="нет данных","x",ROUND(IF('Данные индикатора'!AQ69&gt;Y$87,10,IF('Данные индикатора'!AQ69&lt;Y$86,0,10-(Y$87-'Данные индикатора'!AQ69)/(Y$87-Y$86)*10)),1))</f>
        <v>x</v>
      </c>
      <c r="Z67" s="252" t="str">
        <f>IF('Данные индикатора'!AR69="нет данных","x",ROUND(IF('Данные индикатора'!AR69&gt;Z$87,10,IF('Данные индикатора'!AR69&lt;Z$86,0,10-(Z$87-'Данные индикатора'!AR69)/(Z$87-Z$86)*10)),1))</f>
        <v>x</v>
      </c>
      <c r="AA67" s="247" t="str">
        <f t="shared" si="11"/>
        <v>x</v>
      </c>
      <c r="AB67" s="248">
        <f t="shared" ref="AB67:AB85" si="28">IF(AND(W67="x",X67="x",AA67="x"),"x",ROUND(AVERAGE(W67,X67,AA67),1))</f>
        <v>3.6</v>
      </c>
      <c r="AC67" s="246">
        <f>IF('Данные индикатора'!AL69="нет данных","x",ROUND(IF('Данные индикатора'!AL69&gt;AC$87,10,IF('Данные индикатора'!AL69&lt;AC$86,0,10-(AC$87-'Данные индикатора'!AL69)/(AC$87-AC$86)*10)),1))</f>
        <v>0.4</v>
      </c>
      <c r="AD67" s="248">
        <f t="shared" si="22"/>
        <v>0.4</v>
      </c>
      <c r="AE67" s="253" t="str">
        <f>IF(OR('Данные индикатора'!AM69="нет данных",'Данные индикатора'!BK69="нет данных"),"x",('Данные индикатора'!AM69/'Данные индикатора'!BK69))</f>
        <v>x</v>
      </c>
      <c r="AF67" s="248" t="str">
        <f t="shared" si="23"/>
        <v>x</v>
      </c>
      <c r="AG67" s="246">
        <f>IF('Данные индикатора'!AN69="нет данных","x",ROUND(IF('Данные индикатора'!AN69&lt;$AG$86,10,IF('Данные индикатора'!AN69&gt;$AG$87,0,($AG$87-'Данные индикатора'!AN69)/($AG$87-$AG$86)*10)),1))</f>
        <v>4</v>
      </c>
      <c r="AH67" s="246">
        <f>IF('Данные индикатора'!AO69="нет данных","x",ROUND(IF('Данные индикатора'!AO69&gt;$AH$87,10,IF('Данные индикатора'!AO69&lt;$AH$86,0,10-($AH$87-'Данные индикатора'!AO69)/($AH$87-$AH$86)*10)),1))</f>
        <v>0</v>
      </c>
      <c r="AI67" s="252">
        <f>IF('Данные индикатора'!AP69="нет данных","x",ROUND(IF('Данные индикатора'!AP69&gt;$AI$87,10,IF('Данные индикатора'!AP69&lt;$AI$86,0,10-($AI$87-'Данные индикатора'!AP69)/($AI$87-$AI$86)*10)),1))</f>
        <v>1.6</v>
      </c>
      <c r="AJ67" s="246">
        <f t="shared" si="24"/>
        <v>1.6</v>
      </c>
      <c r="AK67" s="248">
        <f t="shared" si="25"/>
        <v>1.9</v>
      </c>
      <c r="AL67" s="251">
        <f t="shared" ref="AL67:AL85" si="29">IF(AND(AD67="x",AF67="x"),ROUND((10-GEOMEAN(((10-AB67)/10*9+1),((10-V67)/10*9+1),((10-AK67)/10*9+1)))/9*10,1),IF(AND(AB67="x",AF67="x"),ROUND((10-GEOMEAN(((10-V67)/10*9+1),((10-AD67)/10*9+1),((10-AK67)/10*9+1)))/9*10,1),IF(AND(AD67="x",AF67="x"),ROUND((10-GEOMEAN(((10-V67)/10*9+1),((10-AB67)/10*9+1),((10-AK67)/10*9+1)))/9*10,1),IF(AF67="x",ROUND((10-GEOMEAN(((10-V67)/10*9+1),((10-AB67)/10*9+1),((10-AD67)/10*9+1),((10-AK67)/10*9+1)))/9*10,1),IF(AF67&lt;ROUND((10-GEOMEAN(((10-V67)/10*9+1),((10-AB67)/10*9+1),((10-AD67)/10*9+1),((10-AK67)/10*9+1)))/9*10,1),ROUND((10-GEOMEAN(((10-V67)/10*9+1),((10-AB67)/10*9+1),((10-AD67)/10*9+1),((10-AK67)/10*9+1)))/9*10,1),ROUND((10-GEOMEAN(((10-V67)/10*9+1),((10-AB67)/10*9+1),((10-AD67)/10*9+1),((10-AF67)/10*9+1),((10-AK67)/10*9+1)))/9*10,1))))))</f>
        <v>1.7</v>
      </c>
    </row>
    <row r="68" spans="1:38" s="3" customFormat="1" ht="15.75" x14ac:dyDescent="0.25">
      <c r="A68" s="159" t="s">
        <v>323</v>
      </c>
      <c r="B68" s="160" t="s">
        <v>304</v>
      </c>
      <c r="C68" s="181" t="s">
        <v>112</v>
      </c>
      <c r="D68" s="246">
        <f>ROUND(IF('Данные индикатора'!P70="нет данных",IF((0.1233*LN('Данные индикатора'!AU70)-0.4559)&gt;D$87,0,IF((0.1233*LN('Данные индикатора'!AU70)-0.4559)&lt;D$86,10,(D$87-(0.1233*LN('Данные индикатора'!AU70)-0.4559))/(D$87-D$86)*10)),IF('Данные индикатора'!P70&gt;D$87,0,IF('Данные индикатора'!P70&lt;D$86,10,(D$87-'Данные индикатора'!P70)/(D$87-D$86)*10))),1)</f>
        <v>3.7</v>
      </c>
      <c r="E68" s="246">
        <f>IF('Данные индикатора'!Q70="нет данных","x",ROUND((IF('Данные индикатора'!Q70=E$86,0,IF(LOG('Данные индикатора'!Q70*1000)&gt;E$87,10,10-(E$87-LOG('Данные индикатора'!Q70*1000))/(E$87-E$86)*10))),1))</f>
        <v>0</v>
      </c>
      <c r="F68" s="247">
        <f>IF('Данные индикатора'!AK70="нет данных","x",ROUND(IF('Данные индикатора'!AK70&gt;F$87,10,IF('Данные индикатора'!AK70&lt;F$86,0,10-(F$87-'Данные индикатора'!AK70)/(F$87-F$86)*10)),1))</f>
        <v>8.4</v>
      </c>
      <c r="G68" s="248">
        <f t="shared" ref="G68:G85" si="30">ROUND(IF(E68="x",(10-GEOMEAN(((10-D68)/10*9+1),((10-F68)/10*9+1)))/9*10,(10-GEOMEAN(((10-D68)/10*9+1),((10-E68)/10*9+1),((10-F68)/10*9+1)))/9*10),1)</f>
        <v>5</v>
      </c>
      <c r="H68" s="249">
        <f>IF(OR('Данные индикатора'!S70="нет данных",'Данные индикатора'!T70="No data"),"x",IF(OR('Данные индикатора'!U70="нет данных",'Данные индикатора'!V70="нет данных"),1-(POWER((POWER(POWER((POWER((10/IF('Данные индикатора'!S70&lt;10,10,'Данные индикатора'!S70))*(1/'Данные индикатора'!T70),0.5))*('Данные индикатора'!W70)*('Данные индикатора'!Y70),(1/3)),-1)+POWER(POWER((1*('Данные индикатора'!X70)*('Данные индикатора'!Z70)),(1/3)),-1))/2,-1)/POWER((((POWER((10/IF('Данные индикатора'!S70&lt;10,10,'Данные индикатора'!S70))*(1/'Данные индикатора'!T70),0.5)+1)/2)*(('Данные индикатора'!W70+'Данные индикатора'!X70)/2)*(('Данные индикатора'!Y70+'Данные индикатора'!Z70)/2)),(1/3))),IF(OR('Данные индикатора'!S70="No data",'Данные индикатора'!T70="No data"),"x",1-(POWER((POWER(POWER((POWER((10/IF('Данные индикатора'!S70&lt;10,10,'Данные индикатора'!S70))*(1/'Данные индикатора'!T70),0.5))*(POWER(('Данные индикатора'!W70*'Данные индикатора'!U70),0.5))*('Данные индикатора'!Y70),(1/3)),-1)+POWER(POWER(1*(POWER(('Данные индикатора'!X70*'Данные индикатора'!V70),0.5))*('Данные индикатора'!Z70),(1/3)),-1))/2,-1)/POWER((((POWER((10/IF('Данные индикатора'!S70&lt;10,10,'Данные индикатора'!S70))*(1/'Данные индикатора'!T70),0.5)+1)/2)*((POWER(('Данные индикатора'!W70*'Данные индикатора'!U70),0.5)+POWER(('Данные индикатора'!X70*'Данные индикатора'!V70),0.5))/2)*(('Данные индикатора'!Y70+'Данные индикатора'!Z70)/2)),(1/3))))))</f>
        <v>0.17579889912728042</v>
      </c>
      <c r="I68" s="246">
        <f t="shared" si="15"/>
        <v>3.2</v>
      </c>
      <c r="J68" s="246">
        <f>IF('Данные индикатора'!AA70="нет данных","x",ROUND(IF('Данные индикатора'!AA70&gt;J$87,10,IF('Данные индикатора'!AA70&lt;J$86,0,10-(J$87-'Данные индикатора'!AA70)/(J$87-J$86)*10)),1))</f>
        <v>4.5</v>
      </c>
      <c r="K68" s="248">
        <f t="shared" si="16"/>
        <v>3.9</v>
      </c>
      <c r="L68" s="250">
        <f>SUM(IF('Данные индикатора'!AB70=0,0,'Данные индикатора'!AB70/1000000),SUM('Данные индикатора'!AC70:AD70))</f>
        <v>54.652625</v>
      </c>
      <c r="M68" s="250">
        <f>L68/(SUM('Данные индикатора'!BK$68:'Данные индикатора'!BK$73))*1000000</f>
        <v>8.3422564987101797</v>
      </c>
      <c r="N68" s="246">
        <f t="shared" si="17"/>
        <v>0.3</v>
      </c>
      <c r="O68" s="246">
        <f>IF('Данные индикатора'!AE70="нет данных","x",ROUND(IF('Данные индикатора'!AE70&gt;O$87,10,IF('Данные индикатора'!AE70&lt;O$86,0,10-(O$87-'Данные индикатора'!AE70)/(O$87-O$86)*10)),1))</f>
        <v>0.1</v>
      </c>
      <c r="P68" s="247">
        <f>IF('Данные индикатора'!R70="нет данных","x",ROUND(IF('Данные индикатора'!R70&gt;P$87,10,IF('Данные индикатора'!R70&lt;P$86,0,10-(P$87-'Данные индикатора'!R70)/(P$87-P$86)*10)),1))</f>
        <v>0</v>
      </c>
      <c r="Q68" s="248">
        <f t="shared" si="18"/>
        <v>0.1</v>
      </c>
      <c r="R68" s="251">
        <f t="shared" si="19"/>
        <v>3.5</v>
      </c>
      <c r="S68" s="249">
        <f>IF(AND('Данные индикатора'!AF70="нет данных",'Данные индикатора'!AG70="нет данных",'Данные индикатора'!AH70="нет данных"),"x",SUM('Данные индикатора'!AF70:AH70))</f>
        <v>6.0438025335286328E-4</v>
      </c>
      <c r="T68" s="247">
        <f t="shared" si="20"/>
        <v>0.1</v>
      </c>
      <c r="U68" s="247">
        <f>IF('Данные индикатора'!M70="нет данных","x",'Данные индикатора'!M70)</f>
        <v>5</v>
      </c>
      <c r="V68" s="248">
        <f t="shared" si="21"/>
        <v>2.9</v>
      </c>
      <c r="W68" s="246" t="str">
        <f>IF('Данные индикатора'!AI70="нет данных","x",ROUND(IF('Данные индикатора'!AI70&gt;W$87,10,IF('Данные индикатора'!AI70&lt;W$86,0,10-(W$87-'Данные индикатора'!AI70)/(W$87-W$86)*10)),1))</f>
        <v>x</v>
      </c>
      <c r="X68" s="246">
        <f>IF('Данные индикатора'!AJ70="нет данных","x",ROUND(IF('Данные индикатора'!AJ70&gt;X$87,10,IF('Данные индикатора'!AJ70&lt;X$86,0,10-(X$87-'Данные индикатора'!AJ70)/(X$87-X$86)*10)),1))</f>
        <v>3.6</v>
      </c>
      <c r="Y68" s="252" t="str">
        <f>IF('Данные индикатора'!AQ70="нет данных","x",ROUND(IF('Данные индикатора'!AQ70&gt;Y$87,10,IF('Данные индикатора'!AQ70&lt;Y$86,0,10-(Y$87-'Данные индикатора'!AQ70)/(Y$87-Y$86)*10)),1))</f>
        <v>x</v>
      </c>
      <c r="Z68" s="252" t="str">
        <f>IF('Данные индикатора'!AR70="нет данных","x",ROUND(IF('Данные индикатора'!AR70&gt;Z$87,10,IF('Данные индикатора'!AR70&lt;Z$86,0,10-(Z$87-'Данные индикатора'!AR70)/(Z$87-Z$86)*10)),1))</f>
        <v>x</v>
      </c>
      <c r="AA68" s="247" t="str">
        <f t="shared" ref="AA68:AA85" si="31">IF(AND(Y68="x",Z68="x"),"x",ROUND(AVERAGE(Y68,Z68),1))</f>
        <v>x</v>
      </c>
      <c r="AB68" s="248">
        <f t="shared" si="28"/>
        <v>3.6</v>
      </c>
      <c r="AC68" s="246">
        <f>IF('Данные индикатора'!AL70="нет данных","x",ROUND(IF('Данные индикатора'!AL70&gt;AC$87,10,IF('Данные индикатора'!AL70&lt;AC$86,0,10-(AC$87-'Данные индикатора'!AL70)/(AC$87-AC$86)*10)),1))</f>
        <v>0.2</v>
      </c>
      <c r="AD68" s="248">
        <f t="shared" si="22"/>
        <v>0.2</v>
      </c>
      <c r="AE68" s="253" t="str">
        <f>IF(OR('Данные индикатора'!AM70="нет данных",'Данные индикатора'!BK70="нет данных"),"x",('Данные индикатора'!AM70/'Данные индикатора'!BK70))</f>
        <v>x</v>
      </c>
      <c r="AF68" s="248" t="str">
        <f t="shared" si="23"/>
        <v>x</v>
      </c>
      <c r="AG68" s="246">
        <f>IF('Данные индикатора'!AN70="нет данных","x",ROUND(IF('Данные индикатора'!AN70&lt;$AG$86,10,IF('Данные индикатора'!AN70&gt;$AG$87,0,($AG$87-'Данные индикатора'!AN70)/($AG$87-$AG$86)*10)),1))</f>
        <v>4</v>
      </c>
      <c r="AH68" s="246">
        <f>IF('Данные индикатора'!AO70="нет данных","x",ROUND(IF('Данные индикатора'!AO70&gt;$AH$87,10,IF('Данные индикатора'!AO70&lt;$AH$86,0,10-($AH$87-'Данные индикатора'!AO70)/($AH$87-$AH$86)*10)),1))</f>
        <v>0</v>
      </c>
      <c r="AI68" s="252">
        <f>IF('Данные индикатора'!AP70="нет данных","x",ROUND(IF('Данные индикатора'!AP70&gt;$AI$87,10,IF('Данные индикатора'!AP70&lt;$AI$86,0,10-($AI$87-'Данные индикатора'!AP70)/($AI$87-$AI$86)*10)),1))</f>
        <v>1.6</v>
      </c>
      <c r="AJ68" s="246">
        <f t="shared" si="24"/>
        <v>1.6</v>
      </c>
      <c r="AK68" s="248">
        <f t="shared" si="25"/>
        <v>1.9</v>
      </c>
      <c r="AL68" s="251">
        <f t="shared" si="29"/>
        <v>2.2000000000000002</v>
      </c>
    </row>
    <row r="69" spans="1:38" s="3" customFormat="1" ht="15.75" x14ac:dyDescent="0.25">
      <c r="A69" s="159" t="s">
        <v>323</v>
      </c>
      <c r="B69" s="160" t="s">
        <v>305</v>
      </c>
      <c r="C69" s="181" t="s">
        <v>113</v>
      </c>
      <c r="D69" s="246">
        <f>ROUND(IF('Данные индикатора'!P71="нет данных",IF((0.1233*LN('Данные индикатора'!AU71)-0.4559)&gt;D$87,0,IF((0.1233*LN('Данные индикатора'!AU71)-0.4559)&lt;D$86,10,(D$87-(0.1233*LN('Данные индикатора'!AU71)-0.4559))/(D$87-D$86)*10)),IF('Данные индикатора'!P71&gt;D$87,0,IF('Данные индикатора'!P71&lt;D$86,10,(D$87-'Данные индикатора'!P71)/(D$87-D$86)*10))),1)</f>
        <v>3.7</v>
      </c>
      <c r="E69" s="246">
        <f>IF('Данные индикатора'!Q71="нет данных","x",ROUND((IF('Данные индикатора'!Q71=E$86,0,IF(LOG('Данные индикатора'!Q71*1000)&gt;E$87,10,10-(E$87-LOG('Данные индикатора'!Q71*1000))/(E$87-E$86)*10))),1))</f>
        <v>1.1000000000000001</v>
      </c>
      <c r="F69" s="247">
        <f>IF('Данные индикатора'!AK71="нет данных","x",ROUND(IF('Данные индикатора'!AK71&gt;F$87,10,IF('Данные индикатора'!AK71&lt;F$86,0,10-(F$87-'Данные индикатора'!AK71)/(F$87-F$86)*10)),1))</f>
        <v>8.4</v>
      </c>
      <c r="G69" s="248">
        <f t="shared" si="30"/>
        <v>5.3</v>
      </c>
      <c r="H69" s="249">
        <f>IF(OR('Данные индикатора'!S71="нет данных",'Данные индикатора'!T71="No data"),"x",IF(OR('Данные индикатора'!U71="нет данных",'Данные индикатора'!V71="нет данных"),1-(POWER((POWER(POWER((POWER((10/IF('Данные индикатора'!S71&lt;10,10,'Данные индикатора'!S71))*(1/'Данные индикатора'!T71),0.5))*('Данные индикатора'!W71)*('Данные индикатора'!Y71),(1/3)),-1)+POWER(POWER((1*('Данные индикатора'!X71)*('Данные индикатора'!Z71)),(1/3)),-1))/2,-1)/POWER((((POWER((10/IF('Данные индикатора'!S71&lt;10,10,'Данные индикатора'!S71))*(1/'Данные индикатора'!T71),0.5)+1)/2)*(('Данные индикатора'!W71+'Данные индикатора'!X71)/2)*(('Данные индикатора'!Y71+'Данные индикатора'!Z71)/2)),(1/3))),IF(OR('Данные индикатора'!S71="No data",'Данные индикатора'!T71="No data"),"x",1-(POWER((POWER(POWER((POWER((10/IF('Данные индикатора'!S71&lt;10,10,'Данные индикатора'!S71))*(1/'Данные индикатора'!T71),0.5))*(POWER(('Данные индикатора'!W71*'Данные индикатора'!U71),0.5))*('Данные индикатора'!Y71),(1/3)),-1)+POWER(POWER(1*(POWER(('Данные индикатора'!X71*'Данные индикатора'!V71),0.5))*('Данные индикатора'!Z71),(1/3)),-1))/2,-1)/POWER((((POWER((10/IF('Данные индикатора'!S71&lt;10,10,'Данные индикатора'!S71))*(1/'Данные индикатора'!T71),0.5)+1)/2)*((POWER(('Данные индикатора'!W71*'Данные индикатора'!U71),0.5)+POWER(('Данные индикатора'!X71*'Данные индикатора'!V71),0.5))/2)*(('Данные индикатора'!Y71+'Данные индикатора'!Z71)/2)),(1/3))))))</f>
        <v>0.15131105965060931</v>
      </c>
      <c r="I69" s="246">
        <f t="shared" si="15"/>
        <v>2.8</v>
      </c>
      <c r="J69" s="246">
        <f>IF('Данные индикатора'!AA71="нет данных","x",ROUND(IF('Данные индикатора'!AA71&gt;J$87,10,IF('Данные индикатора'!AA71&lt;J$86,0,10-(J$87-'Данные индикатора'!AA71)/(J$87-J$86)*10)),1))</f>
        <v>4.5</v>
      </c>
      <c r="K69" s="248">
        <f t="shared" si="16"/>
        <v>3.7</v>
      </c>
      <c r="L69" s="250">
        <f>SUM(IF('Данные индикатора'!AB71=0,0,'Данные индикатора'!AB71/1000000),SUM('Данные индикатора'!AC71:AD71))</f>
        <v>54.652625</v>
      </c>
      <c r="M69" s="250">
        <f>L69/(SUM('Данные индикатора'!BK$68:'Данные индикатора'!BK$73))*1000000</f>
        <v>8.3422564987101797</v>
      </c>
      <c r="N69" s="246">
        <f t="shared" si="17"/>
        <v>0.3</v>
      </c>
      <c r="O69" s="246">
        <f>IF('Данные индикатора'!AE71="нет данных","x",ROUND(IF('Данные индикатора'!AE71&gt;O$87,10,IF('Данные индикатора'!AE71&lt;O$86,0,10-(O$87-'Данные индикатора'!AE71)/(O$87-O$86)*10)),1))</f>
        <v>0.1</v>
      </c>
      <c r="P69" s="247">
        <f>IF('Данные индикатора'!R71="нет данных","x",ROUND(IF('Данные индикатора'!R71&gt;P$87,10,IF('Данные индикатора'!R71&lt;P$86,0,10-(P$87-'Данные индикатора'!R71)/(P$87-P$86)*10)),1))</f>
        <v>0</v>
      </c>
      <c r="Q69" s="248">
        <f t="shared" si="18"/>
        <v>0.1</v>
      </c>
      <c r="R69" s="251">
        <f t="shared" si="19"/>
        <v>3.6</v>
      </c>
      <c r="S69" s="249">
        <f>IF(AND('Данные индикатора'!AF71="нет данных",'Данные индикатора'!AG71="нет данных",'Данные индикатора'!AH71="нет данных"),"x",SUM('Данные индикатора'!AF71:AH71))</f>
        <v>5.9896509089798968E-4</v>
      </c>
      <c r="T69" s="247">
        <f t="shared" si="20"/>
        <v>0.1</v>
      </c>
      <c r="U69" s="247">
        <f>IF('Данные индикатора'!M71="нет данных","x",'Данные индикатора'!M71)</f>
        <v>1</v>
      </c>
      <c r="V69" s="248">
        <f t="shared" si="21"/>
        <v>0.6</v>
      </c>
      <c r="W69" s="246" t="str">
        <f>IF('Данные индикатора'!AI71="нет данных","x",ROUND(IF('Данные индикатора'!AI71&gt;W$87,10,IF('Данные индикатора'!AI71&lt;W$86,0,10-(W$87-'Данные индикатора'!AI71)/(W$87-W$86)*10)),1))</f>
        <v>x</v>
      </c>
      <c r="X69" s="246">
        <f>IF('Данные индикатора'!AJ71="нет данных","x",ROUND(IF('Данные индикатора'!AJ71&gt;X$87,10,IF('Данные индикатора'!AJ71&lt;X$86,0,10-(X$87-'Данные индикатора'!AJ71)/(X$87-X$86)*10)),1))</f>
        <v>3.6</v>
      </c>
      <c r="Y69" s="252" t="str">
        <f>IF('Данные индикатора'!AQ71="нет данных","x",ROUND(IF('Данные индикатора'!AQ71&gt;Y$87,10,IF('Данные индикатора'!AQ71&lt;Y$86,0,10-(Y$87-'Данные индикатора'!AQ71)/(Y$87-Y$86)*10)),1))</f>
        <v>x</v>
      </c>
      <c r="Z69" s="252" t="str">
        <f>IF('Данные индикатора'!AR71="нет данных","x",ROUND(IF('Данные индикатора'!AR71&gt;Z$87,10,IF('Данные индикатора'!AR71&lt;Z$86,0,10-(Z$87-'Данные индикатора'!AR71)/(Z$87-Z$86)*10)),1))</f>
        <v>x</v>
      </c>
      <c r="AA69" s="247" t="str">
        <f t="shared" si="31"/>
        <v>x</v>
      </c>
      <c r="AB69" s="248">
        <f t="shared" si="28"/>
        <v>3.6</v>
      </c>
      <c r="AC69" s="246">
        <f>IF('Данные индикатора'!AL71="нет данных","x",ROUND(IF('Данные индикатора'!AL71&gt;AC$87,10,IF('Данные индикатора'!AL71&lt;AC$86,0,10-(AC$87-'Данные индикатора'!AL71)/(AC$87-AC$86)*10)),1))</f>
        <v>1.3</v>
      </c>
      <c r="AD69" s="248">
        <f t="shared" si="22"/>
        <v>1.3</v>
      </c>
      <c r="AE69" s="253" t="str">
        <f>IF(OR('Данные индикатора'!AM71="нет данных",'Данные индикатора'!BK71="нет данных"),"x",('Данные индикатора'!AM71/'Данные индикатора'!BK71))</f>
        <v>x</v>
      </c>
      <c r="AF69" s="248" t="str">
        <f t="shared" si="23"/>
        <v>x</v>
      </c>
      <c r="AG69" s="246">
        <f>IF('Данные индикатора'!AN71="нет данных","x",ROUND(IF('Данные индикатора'!AN71&lt;$AG$86,10,IF('Данные индикатора'!AN71&gt;$AG$87,0,($AG$87-'Данные индикатора'!AN71)/($AG$87-$AG$86)*10)),1))</f>
        <v>4</v>
      </c>
      <c r="AH69" s="246">
        <f>IF('Данные индикатора'!AO71="нет данных","x",ROUND(IF('Данные индикатора'!AO71&gt;$AH$87,10,IF('Данные индикатора'!AO71&lt;$AH$86,0,10-($AH$87-'Данные индикатора'!AO71)/($AH$87-$AH$86)*10)),1))</f>
        <v>0</v>
      </c>
      <c r="AI69" s="252">
        <f>IF('Данные индикатора'!AP71="нет данных","x",ROUND(IF('Данные индикатора'!AP71&gt;$AI$87,10,IF('Данные индикатора'!AP71&lt;$AI$86,0,10-($AI$87-'Данные индикатора'!AP71)/($AI$87-$AI$86)*10)),1))</f>
        <v>1.6</v>
      </c>
      <c r="AJ69" s="246">
        <f t="shared" si="24"/>
        <v>1.6</v>
      </c>
      <c r="AK69" s="248">
        <f t="shared" si="25"/>
        <v>1.9</v>
      </c>
      <c r="AL69" s="251">
        <f t="shared" si="29"/>
        <v>1.9</v>
      </c>
    </row>
    <row r="70" spans="1:38" s="3" customFormat="1" ht="15.75" x14ac:dyDescent="0.25">
      <c r="A70" s="159" t="s">
        <v>323</v>
      </c>
      <c r="B70" s="160" t="s">
        <v>306</v>
      </c>
      <c r="C70" s="181" t="s">
        <v>114</v>
      </c>
      <c r="D70" s="246">
        <f>ROUND(IF('Данные индикатора'!P72="нет данных",IF((0.1233*LN('Данные индикатора'!AU72)-0.4559)&gt;D$87,0,IF((0.1233*LN('Данные индикатора'!AU72)-0.4559)&lt;D$86,10,(D$87-(0.1233*LN('Данные индикатора'!AU72)-0.4559))/(D$87-D$86)*10)),IF('Данные индикатора'!P72&gt;D$87,0,IF('Данные индикатора'!P72&lt;D$86,10,(D$87-'Данные индикатора'!P72)/(D$87-D$86)*10))),1)</f>
        <v>3.7</v>
      </c>
      <c r="E70" s="246">
        <f>IF('Данные индикатора'!Q72="нет данных","x",ROUND((IF('Данные индикатора'!Q72=E$86,0,IF(LOG('Данные индикатора'!Q72*1000)&gt;E$87,10,10-(E$87-LOG('Данные индикатора'!Q72*1000))/(E$87-E$86)*10))),1))</f>
        <v>1.8</v>
      </c>
      <c r="F70" s="247">
        <f>IF('Данные индикатора'!AK72="нет данных","x",ROUND(IF('Данные индикатора'!AK72&gt;F$87,10,IF('Данные индикатора'!AK72&lt;F$86,0,10-(F$87-'Данные индикатора'!AK72)/(F$87-F$86)*10)),1))</f>
        <v>8.4</v>
      </c>
      <c r="G70" s="248">
        <f t="shared" si="30"/>
        <v>5.4</v>
      </c>
      <c r="H70" s="249">
        <f>IF(OR('Данные индикатора'!S72="нет данных",'Данные индикатора'!T72="No data"),"x",IF(OR('Данные индикатора'!U72="нет данных",'Данные индикатора'!V72="нет данных"),1-(POWER((POWER(POWER((POWER((10/IF('Данные индикатора'!S72&lt;10,10,'Данные индикатора'!S72))*(1/'Данные индикатора'!T72),0.5))*('Данные индикатора'!W72)*('Данные индикатора'!Y72),(1/3)),-1)+POWER(POWER((1*('Данные индикатора'!X72)*('Данные индикатора'!Z72)),(1/3)),-1))/2,-1)/POWER((((POWER((10/IF('Данные индикатора'!S72&lt;10,10,'Данные индикатора'!S72))*(1/'Данные индикатора'!T72),0.5)+1)/2)*(('Данные индикатора'!W72+'Данные индикатора'!X72)/2)*(('Данные индикатора'!Y72+'Данные индикатора'!Z72)/2)),(1/3))),IF(OR('Данные индикатора'!S72="No data",'Данные индикатора'!T72="No data"),"x",1-(POWER((POWER(POWER((POWER((10/IF('Данные индикатора'!S72&lt;10,10,'Данные индикатора'!S72))*(1/'Данные индикатора'!T72),0.5))*(POWER(('Данные индикатора'!W72*'Данные индикатора'!U72),0.5))*('Данные индикатора'!Y72),(1/3)),-1)+POWER(POWER(1*(POWER(('Данные индикатора'!X72*'Данные индикатора'!V72),0.5))*('Данные индикатора'!Z72),(1/3)),-1))/2,-1)/POWER((((POWER((10/IF('Данные индикатора'!S72&lt;10,10,'Данные индикатора'!S72))*(1/'Данные индикатора'!T72),0.5)+1)/2)*((POWER(('Данные индикатора'!W72*'Данные индикатора'!U72),0.5)+POWER(('Данные индикатора'!X72*'Данные индикатора'!V72),0.5))/2)*(('Данные индикатора'!Y72+'Данные индикатора'!Z72)/2)),(1/3))))))</f>
        <v>0.21643384989769954</v>
      </c>
      <c r="I70" s="246">
        <f t="shared" si="15"/>
        <v>3.9</v>
      </c>
      <c r="J70" s="246">
        <f>IF('Данные индикатора'!AA72="нет данных","x",ROUND(IF('Данные индикатора'!AA72&gt;J$87,10,IF('Данные индикатора'!AA72&lt;J$86,0,10-(J$87-'Данные индикатора'!AA72)/(J$87-J$86)*10)),1))</f>
        <v>4.5</v>
      </c>
      <c r="K70" s="248">
        <f t="shared" si="16"/>
        <v>4.2</v>
      </c>
      <c r="L70" s="250">
        <f>SUM(IF('Данные индикатора'!AB72=0,0,'Данные индикатора'!AB72/1000000),SUM('Данные индикатора'!AC72:AD72))</f>
        <v>54.652625</v>
      </c>
      <c r="M70" s="250">
        <f>L70/(SUM('Данные индикатора'!BK$68:'Данные индикатора'!BK$73))*1000000</f>
        <v>8.3422564987101797</v>
      </c>
      <c r="N70" s="246">
        <f t="shared" si="17"/>
        <v>0.3</v>
      </c>
      <c r="O70" s="246">
        <f>IF('Данные индикатора'!AE72="нет данных","x",ROUND(IF('Данные индикатора'!AE72&gt;O$87,10,IF('Данные индикатора'!AE72&lt;O$86,0,10-(O$87-'Данные индикатора'!AE72)/(O$87-O$86)*10)),1))</f>
        <v>0.1</v>
      </c>
      <c r="P70" s="247">
        <f>IF('Данные индикатора'!R72="нет данных","x",ROUND(IF('Данные индикатора'!R72&gt;P$87,10,IF('Данные индикатора'!R72&lt;P$86,0,10-(P$87-'Данные индикатора'!R72)/(P$87-P$86)*10)),1))</f>
        <v>0</v>
      </c>
      <c r="Q70" s="248">
        <f t="shared" si="18"/>
        <v>0.1</v>
      </c>
      <c r="R70" s="251">
        <f t="shared" si="19"/>
        <v>3.8</v>
      </c>
      <c r="S70" s="249">
        <f>IF(AND('Данные индикатора'!AF72="нет данных",'Данные индикатора'!AG72="нет данных",'Данные индикатора'!AH72="нет данных"),"x",SUM('Данные индикатора'!AF72:AH72))</f>
        <v>6.0870656710630743E-4</v>
      </c>
      <c r="T70" s="247">
        <f t="shared" si="20"/>
        <v>0.1</v>
      </c>
      <c r="U70" s="247">
        <f>IF('Данные индикатора'!M72="нет данных","x",'Данные индикатора'!M72)</f>
        <v>1</v>
      </c>
      <c r="V70" s="248">
        <f t="shared" si="21"/>
        <v>0.6</v>
      </c>
      <c r="W70" s="246" t="str">
        <f>IF('Данные индикатора'!AI72="нет данных","x",ROUND(IF('Данные индикатора'!AI72&gt;W$87,10,IF('Данные индикатора'!AI72&lt;W$86,0,10-(W$87-'Данные индикатора'!AI72)/(W$87-W$86)*10)),1))</f>
        <v>x</v>
      </c>
      <c r="X70" s="246">
        <f>IF('Данные индикатора'!AJ72="нет данных","x",ROUND(IF('Данные индикатора'!AJ72&gt;X$87,10,IF('Данные индикатора'!AJ72&lt;X$86,0,10-(X$87-'Данные индикатора'!AJ72)/(X$87-X$86)*10)),1))</f>
        <v>3.6</v>
      </c>
      <c r="Y70" s="252" t="str">
        <f>IF('Данные индикатора'!AQ72="нет данных","x",ROUND(IF('Данные индикатора'!AQ72&gt;Y$87,10,IF('Данные индикатора'!AQ72&lt;Y$86,0,10-(Y$87-'Данные индикатора'!AQ72)/(Y$87-Y$86)*10)),1))</f>
        <v>x</v>
      </c>
      <c r="Z70" s="252" t="str">
        <f>IF('Данные индикатора'!AR72="нет данных","x",ROUND(IF('Данные индикатора'!AR72&gt;Z$87,10,IF('Данные индикатора'!AR72&lt;Z$86,0,10-(Z$87-'Данные индикатора'!AR72)/(Z$87-Z$86)*10)),1))</f>
        <v>x</v>
      </c>
      <c r="AA70" s="247" t="str">
        <f t="shared" si="31"/>
        <v>x</v>
      </c>
      <c r="AB70" s="248">
        <f t="shared" si="28"/>
        <v>3.6</v>
      </c>
      <c r="AC70" s="246">
        <f>IF('Данные индикатора'!AL72="нет данных","x",ROUND(IF('Данные индикатора'!AL72&gt;AC$87,10,IF('Данные индикатора'!AL72&lt;AC$86,0,10-(AC$87-'Данные индикатора'!AL72)/(AC$87-AC$86)*10)),1))</f>
        <v>0.9</v>
      </c>
      <c r="AD70" s="248">
        <f t="shared" si="22"/>
        <v>0.9</v>
      </c>
      <c r="AE70" s="253" t="str">
        <f>IF(OR('Данные индикатора'!AM72="нет данных",'Данные индикатора'!BK72="нет данных"),"x",('Данные индикатора'!AM72/'Данные индикатора'!BK72))</f>
        <v>x</v>
      </c>
      <c r="AF70" s="248" t="str">
        <f t="shared" si="23"/>
        <v>x</v>
      </c>
      <c r="AG70" s="246">
        <f>IF('Данные индикатора'!AN72="нет данных","x",ROUND(IF('Данные индикатора'!AN72&lt;$AG$86,10,IF('Данные индикатора'!AN72&gt;$AG$87,0,($AG$87-'Данные индикатора'!AN72)/($AG$87-$AG$86)*10)),1))</f>
        <v>4</v>
      </c>
      <c r="AH70" s="246">
        <f>IF('Данные индикатора'!AO72="нет данных","x",ROUND(IF('Данные индикатора'!AO72&gt;$AH$87,10,IF('Данные индикатора'!AO72&lt;$AH$86,0,10-($AH$87-'Данные индикатора'!AO72)/($AH$87-$AH$86)*10)),1))</f>
        <v>0</v>
      </c>
      <c r="AI70" s="252">
        <f>IF('Данные индикатора'!AP72="нет данных","x",ROUND(IF('Данные индикатора'!AP72&gt;$AI$87,10,IF('Данные индикатора'!AP72&lt;$AI$86,0,10-($AI$87-'Данные индикатора'!AP72)/($AI$87-$AI$86)*10)),1))</f>
        <v>1.6</v>
      </c>
      <c r="AJ70" s="246">
        <f t="shared" si="24"/>
        <v>1.6</v>
      </c>
      <c r="AK70" s="248">
        <f t="shared" si="25"/>
        <v>1.9</v>
      </c>
      <c r="AL70" s="251">
        <f t="shared" si="29"/>
        <v>1.8</v>
      </c>
    </row>
    <row r="71" spans="1:38" s="3" customFormat="1" ht="15.75" x14ac:dyDescent="0.25">
      <c r="A71" s="167" t="s">
        <v>323</v>
      </c>
      <c r="B71" s="160" t="s">
        <v>307</v>
      </c>
      <c r="C71" s="181" t="s">
        <v>115</v>
      </c>
      <c r="D71" s="246">
        <f>ROUND(IF('Данные индикатора'!P73="нет данных",IF((0.1233*LN('Данные индикатора'!AU73)-0.4559)&gt;D$87,0,IF((0.1233*LN('Данные индикатора'!AU73)-0.4559)&lt;D$86,10,(D$87-(0.1233*LN('Данные индикатора'!AU73)-0.4559))/(D$87-D$86)*10)),IF('Данные индикатора'!P73&gt;D$87,0,IF('Данные индикатора'!P73&lt;D$86,10,(D$87-'Данные индикатора'!P73)/(D$87-D$86)*10))),1)</f>
        <v>3.7</v>
      </c>
      <c r="E71" s="246">
        <f>IF('Данные индикатора'!Q73="нет данных","x",ROUND((IF('Данные индикатора'!Q73=E$86,0,IF(LOG('Данные индикатора'!Q73*1000)&gt;E$87,10,10-(E$87-LOG('Данные индикатора'!Q73*1000))/(E$87-E$86)*10))),1))</f>
        <v>0</v>
      </c>
      <c r="F71" s="247">
        <f>IF('Данные индикатора'!AK73="нет данных","x",ROUND(IF('Данные индикатора'!AK73&gt;F$87,10,IF('Данные индикатора'!AK73&lt;F$86,0,10-(F$87-'Данные индикатора'!AK73)/(F$87-F$86)*10)),1))</f>
        <v>8.4</v>
      </c>
      <c r="G71" s="248">
        <f t="shared" si="30"/>
        <v>5</v>
      </c>
      <c r="H71" s="249">
        <f>IF(OR('Данные индикатора'!S73="нет данных",'Данные индикатора'!T73="No data"),"x",IF(OR('Данные индикатора'!U73="нет данных",'Данные индикатора'!V73="нет данных"),1-(POWER((POWER(POWER((POWER((10/IF('Данные индикатора'!S73&lt;10,10,'Данные индикатора'!S73))*(1/'Данные индикатора'!T73),0.5))*('Данные индикатора'!W73)*('Данные индикатора'!Y73),(1/3)),-1)+POWER(POWER((1*('Данные индикатора'!X73)*('Данные индикатора'!Z73)),(1/3)),-1))/2,-1)/POWER((((POWER((10/IF('Данные индикатора'!S73&lt;10,10,'Данные индикатора'!S73))*(1/'Данные индикатора'!T73),0.5)+1)/2)*(('Данные индикатора'!W73+'Данные индикатора'!X73)/2)*(('Данные индикатора'!Y73+'Данные индикатора'!Z73)/2)),(1/3))),IF(OR('Данные индикатора'!S73="No data",'Данные индикатора'!T73="No data"),"x",1-(POWER((POWER(POWER((POWER((10/IF('Данные индикатора'!S73&lt;10,10,'Данные индикатора'!S73))*(1/'Данные индикатора'!T73),0.5))*(POWER(('Данные индикатора'!W73*'Данные индикатора'!U73),0.5))*('Данные индикатора'!Y73),(1/3)),-1)+POWER(POWER(1*(POWER(('Данные индикатора'!X73*'Данные индикатора'!V73),0.5))*('Данные индикатора'!Z73),(1/3)),-1))/2,-1)/POWER((((POWER((10/IF('Данные индикатора'!S73&lt;10,10,'Данные индикатора'!S73))*(1/'Данные индикатора'!T73),0.5)+1)/2)*((POWER(('Данные индикатора'!W73*'Данные индикатора'!U73),0.5)+POWER(('Данные индикатора'!X73*'Данные индикатора'!V73),0.5))/2)*(('Данные индикатора'!Y73+'Данные индикатора'!Z73)/2)),(1/3))))))</f>
        <v>8.4839925327660604E-2</v>
      </c>
      <c r="I71" s="246">
        <f t="shared" si="15"/>
        <v>1.5</v>
      </c>
      <c r="J71" s="246">
        <f>IF('Данные индикатора'!AA73="нет данных","x",ROUND(IF('Данные индикатора'!AA73&gt;J$87,10,IF('Данные индикатора'!AA73&lt;J$86,0,10-(J$87-'Данные индикатора'!AA73)/(J$87-J$86)*10)),1))</f>
        <v>4.5</v>
      </c>
      <c r="K71" s="248">
        <f t="shared" si="16"/>
        <v>3</v>
      </c>
      <c r="L71" s="250">
        <f>SUM(IF('Данные индикатора'!AB73=0,0,'Данные индикатора'!AB73/1000000),SUM('Данные индикатора'!AC73:AD73))</f>
        <v>54.652625</v>
      </c>
      <c r="M71" s="250">
        <f>L71/(SUM('Данные индикатора'!BK$68:'Данные индикатора'!BK$73))*1000000</f>
        <v>8.3422564987101797</v>
      </c>
      <c r="N71" s="246">
        <f t="shared" si="17"/>
        <v>0.3</v>
      </c>
      <c r="O71" s="246">
        <f>IF('Данные индикатора'!AE73="нет данных","x",ROUND(IF('Данные индикатора'!AE73&gt;O$87,10,IF('Данные индикатора'!AE73&lt;O$86,0,10-(O$87-'Данные индикатора'!AE73)/(O$87-O$86)*10)),1))</f>
        <v>0.1</v>
      </c>
      <c r="P71" s="247">
        <f>IF('Данные индикатора'!R73="нет данных","x",ROUND(IF('Данные индикатора'!R73&gt;P$87,10,IF('Данные индикатора'!R73&lt;P$86,0,10-(P$87-'Данные индикатора'!R73)/(P$87-P$86)*10)),1))</f>
        <v>0</v>
      </c>
      <c r="Q71" s="248">
        <f t="shared" si="18"/>
        <v>0.1</v>
      </c>
      <c r="R71" s="251">
        <f t="shared" si="19"/>
        <v>3.3</v>
      </c>
      <c r="S71" s="249">
        <f>IF(AND('Данные индикатора'!AF73="нет данных",'Данные индикатора'!AG73="нет данных",'Данные индикатора'!AH73="нет данных"),"x",SUM('Данные индикатора'!AF73:AH73))</f>
        <v>5.9964058400795996E-4</v>
      </c>
      <c r="T71" s="247">
        <f t="shared" si="20"/>
        <v>0.1</v>
      </c>
      <c r="U71" s="247">
        <f>IF('Данные индикатора'!M73="нет данных","x",'Данные индикатора'!M73)</f>
        <v>7</v>
      </c>
      <c r="V71" s="248">
        <f t="shared" si="21"/>
        <v>4.4000000000000004</v>
      </c>
      <c r="W71" s="246" t="str">
        <f>IF('Данные индикатора'!AI73="нет данных","x",ROUND(IF('Данные индикатора'!AI73&gt;W$87,10,IF('Данные индикатора'!AI73&lt;W$86,0,10-(W$87-'Данные индикатора'!AI73)/(W$87-W$86)*10)),1))</f>
        <v>x</v>
      </c>
      <c r="X71" s="246">
        <f>IF('Данные индикатора'!AJ73="нет данных","x",ROUND(IF('Данные индикатора'!AJ73&gt;X$87,10,IF('Данные индикатора'!AJ73&lt;X$86,0,10-(X$87-'Данные индикатора'!AJ73)/(X$87-X$86)*10)),1))</f>
        <v>3.6</v>
      </c>
      <c r="Y71" s="252" t="str">
        <f>IF('Данные индикатора'!AQ73="нет данных","x",ROUND(IF('Данные индикатора'!AQ73&gt;Y$87,10,IF('Данные индикатора'!AQ73&lt;Y$86,0,10-(Y$87-'Данные индикатора'!AQ73)/(Y$87-Y$86)*10)),1))</f>
        <v>x</v>
      </c>
      <c r="Z71" s="252" t="str">
        <f>IF('Данные индикатора'!AR73="нет данных","x",ROUND(IF('Данные индикатора'!AR73&gt;Z$87,10,IF('Данные индикатора'!AR73&lt;Z$86,0,10-(Z$87-'Данные индикатора'!AR73)/(Z$87-Z$86)*10)),1))</f>
        <v>x</v>
      </c>
      <c r="AA71" s="247" t="str">
        <f t="shared" si="31"/>
        <v>x</v>
      </c>
      <c r="AB71" s="248">
        <f t="shared" si="28"/>
        <v>3.6</v>
      </c>
      <c r="AC71" s="246">
        <f>IF('Данные индикатора'!AL73="нет данных","x",ROUND(IF('Данные индикатора'!AL73&gt;AC$87,10,IF('Данные индикатора'!AL73&lt;AC$86,0,10-(AC$87-'Данные индикатора'!AL73)/(AC$87-AC$86)*10)),1))</f>
        <v>1.4</v>
      </c>
      <c r="AD71" s="248">
        <f t="shared" si="22"/>
        <v>1.4</v>
      </c>
      <c r="AE71" s="253" t="str">
        <f>IF(OR('Данные индикатора'!AM73="нет данных",'Данные индикатора'!BK73="нет данных"),"x",('Данные индикатора'!AM73/'Данные индикатора'!BK73))</f>
        <v>x</v>
      </c>
      <c r="AF71" s="248" t="str">
        <f t="shared" si="23"/>
        <v>x</v>
      </c>
      <c r="AG71" s="246">
        <f>IF('Данные индикатора'!AN73="нет данных","x",ROUND(IF('Данные индикатора'!AN73&lt;$AG$86,10,IF('Данные индикатора'!AN73&gt;$AG$87,0,($AG$87-'Данные индикатора'!AN73)/($AG$87-$AG$86)*10)),1))</f>
        <v>4</v>
      </c>
      <c r="AH71" s="246">
        <f>IF('Данные индикатора'!AO73="нет данных","x",ROUND(IF('Данные индикатора'!AO73&gt;$AH$87,10,IF('Данные индикатора'!AO73&lt;$AH$86,0,10-($AH$87-'Данные индикатора'!AO73)/($AH$87-$AH$86)*10)),1))</f>
        <v>0</v>
      </c>
      <c r="AI71" s="252">
        <f>IF('Данные индикатора'!AP73="нет данных","x",ROUND(IF('Данные индикатора'!AP73&gt;$AI$87,10,IF('Данные индикатора'!AP73&lt;$AI$86,0,10-($AI$87-'Данные индикатора'!AP73)/($AI$87-$AI$86)*10)),1))</f>
        <v>1.6</v>
      </c>
      <c r="AJ71" s="246">
        <f t="shared" si="24"/>
        <v>1.6</v>
      </c>
      <c r="AK71" s="248">
        <f t="shared" si="25"/>
        <v>1.9</v>
      </c>
      <c r="AL71" s="251">
        <f t="shared" si="29"/>
        <v>2.9</v>
      </c>
    </row>
    <row r="72" spans="1:38" s="3" customFormat="1" ht="15.75" x14ac:dyDescent="0.25">
      <c r="A72" s="168" t="s">
        <v>322</v>
      </c>
      <c r="B72" s="169" t="s">
        <v>308</v>
      </c>
      <c r="C72" s="186" t="s">
        <v>116</v>
      </c>
      <c r="D72" s="246">
        <f>ROUND(IF('Данные индикатора'!P74="нет данных",IF((0.1233*LN('Данные индикатора'!AU74)-0.4559)&gt;D$87,0,IF((0.1233*LN('Данные индикатора'!AU74)-0.4559)&lt;D$86,10,(D$87-(0.1233*LN('Данные индикатора'!AU74)-0.4559))/(D$87-D$86)*10)),IF('Данные индикатора'!P74&gt;D$87,0,IF('Данные индикатора'!P74&lt;D$86,10,(D$87-'Данные индикатора'!P74)/(D$87-D$86)*10))),1)</f>
        <v>3.1</v>
      </c>
      <c r="E72" s="246">
        <f>IF('Данные индикатора'!Q74="нет данных","x",ROUND((IF('Данные индикатора'!Q74=E$86,0,IF(LOG('Данные индикатора'!Q74*1000)&gt;E$87,10,10-(E$87-LOG('Данные индикатора'!Q74*1000))/(E$87-E$86)*10))),1))</f>
        <v>4.7</v>
      </c>
      <c r="F72" s="247">
        <f>IF('Данные индикатора'!AK74="нет данных","x",ROUND(IF('Данные индикатора'!AK74&gt;F$87,10,IF('Данные индикатора'!AK74&lt;F$86,0,10-(F$87-'Данные индикатора'!AK74)/(F$87-F$86)*10)),1))</f>
        <v>3.1</v>
      </c>
      <c r="G72" s="261">
        <f t="shared" si="30"/>
        <v>3.7</v>
      </c>
      <c r="H72" s="249">
        <f>IF(OR('Данные индикатора'!S74="нет данных",'Данные индикатора'!T74="No data"),"x",IF(OR('Данные индикатора'!U74="нет данных",'Данные индикатора'!V74="нет данных"),1-(POWER((POWER(POWER((POWER((10/IF('Данные индикатора'!S74&lt;10,10,'Данные индикатора'!S74))*(1/'Данные индикатора'!T74),0.5))*('Данные индикатора'!W74)*('Данные индикатора'!Y74),(1/3)),-1)+POWER(POWER((1*('Данные индикатора'!X74)*('Данные индикатора'!Z74)),(1/3)),-1))/2,-1)/POWER((((POWER((10/IF('Данные индикатора'!S74&lt;10,10,'Данные индикатора'!S74))*(1/'Данные индикатора'!T74),0.5)+1)/2)*(('Данные индикатора'!W74+'Данные индикатора'!X74)/2)*(('Данные индикатора'!Y74+'Данные индикатора'!Z74)/2)),(1/3))),IF(OR('Данные индикатора'!S74="No data",'Данные индикатора'!T74="No data"),"x",1-(POWER((POWER(POWER((POWER((10/IF('Данные индикатора'!S74&lt;10,10,'Данные индикатора'!S74))*(1/'Данные индикатора'!T74),0.5))*(POWER(('Данные индикатора'!W74*'Данные индикатора'!U74),0.5))*('Данные индикатора'!Y74),(1/3)),-1)+POWER(POWER(1*(POWER(('Данные индикатора'!X74*'Данные индикатора'!V74),0.5))*('Данные индикатора'!Z74),(1/3)),-1))/2,-1)/POWER((((POWER((10/IF('Данные индикатора'!S74&lt;10,10,'Данные индикатора'!S74))*(1/'Данные индикатора'!T74),0.5)+1)/2)*((POWER(('Данные индикатора'!W74*'Данные индикатора'!U74),0.5)+POWER(('Данные индикатора'!X74*'Данные индикатора'!V74),0.5))/2)*(('Данные индикатора'!Y74+'Данные индикатора'!Z74)/2)),(1/3))))))</f>
        <v>0.24995239048356821</v>
      </c>
      <c r="I72" s="259">
        <f t="shared" si="15"/>
        <v>4.5</v>
      </c>
      <c r="J72" s="246">
        <f>IF('Данные индикатора'!AA74="нет данных","x",ROUND(IF('Данные индикатора'!AA74&gt;J$87,10,IF('Данные индикатора'!AA74&lt;J$86,0,10-(J$87-'Данные индикатора'!AA74)/(J$87-J$86)*10)),1))</f>
        <v>3.7</v>
      </c>
      <c r="K72" s="261">
        <f t="shared" si="16"/>
        <v>4.0999999999999996</v>
      </c>
      <c r="L72" s="262">
        <f>SUM(IF('Данные индикатора'!AB74=0,0,'Данные индикатора'!AB74/1000000),SUM('Данные индикатора'!AC74:AD74))</f>
        <v>1189.7883240000001</v>
      </c>
      <c r="M72" s="262">
        <f>L72/(SUM('Данные индикатора'!BK$74:'Данные индикатора'!BK$87))*1000000</f>
        <v>34.427841279670368</v>
      </c>
      <c r="N72" s="259">
        <f t="shared" si="17"/>
        <v>1.1000000000000001</v>
      </c>
      <c r="O72" s="246">
        <f>IF('Данные индикатора'!AE74="нет данных","x",ROUND(IF('Данные индикатора'!AE74&gt;O$87,10,IF('Данные индикатора'!AE74&lt;O$86,0,10-(O$87-'Данные индикатора'!AE74)/(O$87-O$86)*10)),1))</f>
        <v>2.5</v>
      </c>
      <c r="P72" s="247">
        <f>IF('Данные индикатора'!R74="нет данных","x",ROUND(IF('Данные индикатора'!R74&gt;P$87,10,IF('Данные индикатора'!R74&lt;P$86,0,10-(P$87-'Данные индикатора'!R74)/(P$87-P$86)*10)),1))</f>
        <v>1.9</v>
      </c>
      <c r="Q72" s="261">
        <f t="shared" si="18"/>
        <v>1.8</v>
      </c>
      <c r="R72" s="264">
        <f t="shared" si="19"/>
        <v>3.3</v>
      </c>
      <c r="S72" s="249">
        <f>IF(AND('Данные индикатора'!AF74="нет данных",'Данные индикатора'!AG74="нет данных",'Данные индикатора'!AH74="нет данных"),"x",SUM('Данные индикатора'!AF74:AH74))</f>
        <v>1.3241616672168908E-3</v>
      </c>
      <c r="T72" s="260">
        <f t="shared" si="20"/>
        <v>0.3</v>
      </c>
      <c r="U72" s="247">
        <f>IF('Данные индикатора'!M74="нет данных","x",'Данные индикатора'!M74)</f>
        <v>1</v>
      </c>
      <c r="V72" s="261">
        <f t="shared" si="21"/>
        <v>0.7</v>
      </c>
      <c r="W72" s="246">
        <f>IF('Данные индикатора'!AI74="нет данных","x",ROUND(IF('Данные индикатора'!AI74&gt;W$87,10,IF('Данные индикатора'!AI74&lt;W$86,0,10-(W$87-'Данные индикатора'!AI74)/(W$87-W$86)*10)),1))</f>
        <v>10</v>
      </c>
      <c r="X72" s="246">
        <f>IF('Данные индикатора'!AJ74="нет данных","x",ROUND(IF('Данные индикатора'!AJ74&gt;X$87,10,IF('Данные индикатора'!AJ74&lt;X$86,0,10-(X$87-'Данные индикатора'!AJ74)/(X$87-X$86)*10)),1))</f>
        <v>3.2</v>
      </c>
      <c r="Y72" s="252">
        <f>IF('Данные индикатора'!AQ74="нет данных","x",ROUND(IF('Данные индикатора'!AQ74&gt;Y$87,10,IF('Данные индикатора'!AQ74&lt;Y$86,0,10-(Y$87-'Данные индикатора'!AQ74)/(Y$87-Y$86)*10)),1))</f>
        <v>0.1</v>
      </c>
      <c r="Z72" s="252">
        <f>IF('Данные индикатора'!AR74="нет данных","x",ROUND(IF('Данные индикатора'!AR74&gt;Z$87,10,IF('Данные индикатора'!AR74&lt;Z$86,0,10-(Z$87-'Данные индикатора'!AR74)/(Z$87-Z$86)*10)),1))</f>
        <v>0.4</v>
      </c>
      <c r="AA72" s="260">
        <f t="shared" si="31"/>
        <v>0.3</v>
      </c>
      <c r="AB72" s="261">
        <f t="shared" si="28"/>
        <v>4.5</v>
      </c>
      <c r="AC72" s="246">
        <f>IF('Данные индикатора'!AL74="нет данных","x",ROUND(IF('Данные индикатора'!AL74&gt;AC$87,10,IF('Данные индикатора'!AL74&lt;AC$86,0,10-(AC$87-'Данные индикатора'!AL74)/(AC$87-AC$86)*10)),1))</f>
        <v>0.3</v>
      </c>
      <c r="AD72" s="261">
        <f t="shared" si="22"/>
        <v>0.3</v>
      </c>
      <c r="AE72" s="253">
        <f>IF(OR('Данные индикатора'!AM74="нет данных",'Данные индикатора'!BK74="нет данных"),"x",('Данные индикатора'!AM74/'Данные индикатора'!BK74))</f>
        <v>0</v>
      </c>
      <c r="AF72" s="261">
        <f t="shared" si="23"/>
        <v>0</v>
      </c>
      <c r="AG72" s="246">
        <f>IF('Данные индикатора'!AN74="нет данных","x",ROUND(IF('Данные индикатора'!AN74&lt;$AG$86,10,IF('Данные индикатора'!AN74&gt;$AG$87,0,($AG$87-'Данные индикатора'!AN74)/($AG$87-$AG$86)*10)),1))</f>
        <v>3</v>
      </c>
      <c r="AH72" s="246">
        <f>IF('Данные индикатора'!AO74="нет данных","x",ROUND(IF('Данные индикатора'!AO74&gt;$AH$87,10,IF('Данные индикатора'!AO74&lt;$AH$86,0,10-($AH$87-'Данные индикатора'!AO74)/($AH$87-$AH$86)*10)),1))</f>
        <v>0</v>
      </c>
      <c r="AI72" s="252">
        <f>IF('Данные индикатора'!AP74="нет данных","x",ROUND(IF('Данные индикатора'!AP74&gt;$AI$87,10,IF('Данные индикатора'!AP74&lt;$AI$86,0,10-($AI$87-'Данные индикатора'!AP74)/($AI$87-$AI$86)*10)),1))</f>
        <v>2.4</v>
      </c>
      <c r="AJ72" s="259">
        <f t="shared" si="24"/>
        <v>2.4</v>
      </c>
      <c r="AK72" s="261">
        <f t="shared" si="25"/>
        <v>1.8</v>
      </c>
      <c r="AL72" s="264">
        <f t="shared" si="29"/>
        <v>2</v>
      </c>
    </row>
    <row r="73" spans="1:38" s="3" customFormat="1" ht="15.75" x14ac:dyDescent="0.25">
      <c r="A73" s="159" t="s">
        <v>322</v>
      </c>
      <c r="B73" s="175" t="s">
        <v>309</v>
      </c>
      <c r="C73" s="176" t="s">
        <v>117</v>
      </c>
      <c r="D73" s="246">
        <f>ROUND(IF('Данные индикатора'!P75="нет данных",IF((0.1233*LN('Данные индикатора'!AU75)-0.4559)&gt;D$87,0,IF((0.1233*LN('Данные индикатора'!AU75)-0.4559)&lt;D$86,10,(D$87-(0.1233*LN('Данные индикатора'!AU75)-0.4559))/(D$87-D$86)*10)),IF('Данные индикатора'!P75&gt;D$87,0,IF('Данные индикатора'!P75&lt;D$86,10,(D$87-'Данные индикатора'!P75)/(D$87-D$86)*10))),1)</f>
        <v>2.6</v>
      </c>
      <c r="E73" s="246">
        <f>IF('Данные индикатора'!Q75="нет данных","x",ROUND((IF('Данные индикатора'!Q75=E$86,0,IF(LOG('Данные индикатора'!Q75*1000)&gt;E$87,10,10-(E$87-LOG('Данные индикатора'!Q75*1000))/(E$87-E$86)*10))),1))</f>
        <v>3.1</v>
      </c>
      <c r="F73" s="247">
        <f>IF('Данные индикатора'!AK75="нет данных","x",ROUND(IF('Данные индикатора'!AK75&gt;F$87,10,IF('Данные индикатора'!AK75&lt;F$86,0,10-(F$87-'Данные индикатора'!AK75)/(F$87-F$86)*10)),1))</f>
        <v>2.1</v>
      </c>
      <c r="G73" s="248">
        <f t="shared" si="30"/>
        <v>2.6</v>
      </c>
      <c r="H73" s="249">
        <f>IF(OR('Данные индикатора'!S75="нет данных",'Данные индикатора'!T75="No data"),"x",IF(OR('Данные индикатора'!U75="нет данных",'Данные индикатора'!V75="нет данных"),1-(POWER((POWER(POWER((POWER((10/IF('Данные индикатора'!S75&lt;10,10,'Данные индикатора'!S75))*(1/'Данные индикатора'!T75),0.5))*('Данные индикатора'!W75)*('Данные индикатора'!Y75),(1/3)),-1)+POWER(POWER((1*('Данные индикатора'!X75)*('Данные индикатора'!Z75)),(1/3)),-1))/2,-1)/POWER((((POWER((10/IF('Данные индикатора'!S75&lt;10,10,'Данные индикатора'!S75))*(1/'Данные индикатора'!T75),0.5)+1)/2)*(('Данные индикатора'!W75+'Данные индикатора'!X75)/2)*(('Данные индикатора'!Y75+'Данные индикатора'!Z75)/2)),(1/3))),IF(OR('Данные индикатора'!S75="No data",'Данные индикатора'!T75="No data"),"x",1-(POWER((POWER(POWER((POWER((10/IF('Данные индикатора'!S75&lt;10,10,'Данные индикатора'!S75))*(1/'Данные индикатора'!T75),0.5))*(POWER(('Данные индикатора'!W75*'Данные индикатора'!U75),0.5))*('Данные индикатора'!Y75),(1/3)),-1)+POWER(POWER(1*(POWER(('Данные индикатора'!X75*'Данные индикатора'!V75),0.5))*('Данные индикатора'!Z75),(1/3)),-1))/2,-1)/POWER((((POWER((10/IF('Данные индикатора'!S75&lt;10,10,'Данные индикатора'!S75))*(1/'Данные индикатора'!T75),0.5)+1)/2)*((POWER(('Данные индикатора'!W75*'Данные индикатора'!U75),0.5)+POWER(('Данные индикатора'!X75*'Данные индикатора'!V75),0.5))/2)*(('Данные индикатора'!Y75+'Данные индикатора'!Z75)/2)),(1/3))))))</f>
        <v>0.20608401833414569</v>
      </c>
      <c r="I73" s="246">
        <f t="shared" si="15"/>
        <v>3.7</v>
      </c>
      <c r="J73" s="246">
        <f>IF('Данные индикатора'!AA75="нет данных","x",ROUND(IF('Данные индикатора'!AA75&gt;J$87,10,IF('Данные индикатора'!AA75&lt;J$86,0,10-(J$87-'Данные индикатора'!AA75)/(J$87-J$86)*10)),1))</f>
        <v>3.7</v>
      </c>
      <c r="K73" s="248">
        <f t="shared" si="16"/>
        <v>3.7</v>
      </c>
      <c r="L73" s="250">
        <f>SUM(IF('Данные индикатора'!AB75=0,0,'Данные индикатора'!AB75/1000000),SUM('Данные индикатора'!AC75:AD75))</f>
        <v>1189.7883240000001</v>
      </c>
      <c r="M73" s="250">
        <f>L73/(SUM('Данные индикатора'!BK$74:'Данные индикатора'!BK$87))*1000000</f>
        <v>34.427841279670368</v>
      </c>
      <c r="N73" s="246">
        <f t="shared" si="17"/>
        <v>1.1000000000000001</v>
      </c>
      <c r="O73" s="246">
        <f>IF('Данные индикатора'!AE75="нет данных","x",ROUND(IF('Данные индикатора'!AE75&gt;O$87,10,IF('Данные индикатора'!AE75&lt;O$86,0,10-(O$87-'Данные индикатора'!AE75)/(O$87-O$86)*10)),1))</f>
        <v>2.5</v>
      </c>
      <c r="P73" s="247">
        <f>IF('Данные индикатора'!R75="нет данных","x",ROUND(IF('Данные индикатора'!R75&gt;P$87,10,IF('Данные индикатора'!R75&lt;P$86,0,10-(P$87-'Данные индикатора'!R75)/(P$87-P$86)*10)),1))</f>
        <v>1.9</v>
      </c>
      <c r="Q73" s="248">
        <f t="shared" si="18"/>
        <v>1.8</v>
      </c>
      <c r="R73" s="251">
        <f t="shared" si="19"/>
        <v>2.7</v>
      </c>
      <c r="S73" s="249">
        <f>IF(AND('Данные индикатора'!AF75="нет данных",'Данные индикатора'!AG75="нет данных",'Данные индикатора'!AH75="нет данных"),"x",SUM('Данные индикатора'!AF75:AH75))</f>
        <v>1.3241616672168908E-3</v>
      </c>
      <c r="T73" s="247">
        <f t="shared" si="20"/>
        <v>0.3</v>
      </c>
      <c r="U73" s="247">
        <f>IF('Данные индикатора'!M75="нет данных","x",'Данные индикатора'!M75)</f>
        <v>1</v>
      </c>
      <c r="V73" s="248">
        <f t="shared" si="21"/>
        <v>0.7</v>
      </c>
      <c r="W73" s="246">
        <f>IF('Данные индикатора'!AI75="нет данных","x",ROUND(IF('Данные индикатора'!AI75&gt;W$87,10,IF('Данные индикатора'!AI75&lt;W$86,0,10-(W$87-'Данные индикатора'!AI75)/(W$87-W$86)*10)),1))</f>
        <v>10</v>
      </c>
      <c r="X73" s="246">
        <f>IF('Данные индикатора'!AJ75="нет данных","x",ROUND(IF('Данные индикатора'!AJ75&gt;X$87,10,IF('Данные индикатора'!AJ75&lt;X$86,0,10-(X$87-'Данные индикатора'!AJ75)/(X$87-X$86)*10)),1))</f>
        <v>3.6</v>
      </c>
      <c r="Y73" s="252">
        <f>IF('Данные индикатора'!AQ75="нет данных","x",ROUND(IF('Данные индикатора'!AQ75&gt;Y$87,10,IF('Данные индикатора'!AQ75&lt;Y$86,0,10-(Y$87-'Данные индикатора'!AQ75)/(Y$87-Y$86)*10)),1))</f>
        <v>0.1</v>
      </c>
      <c r="Z73" s="252">
        <f>IF('Данные индикатора'!AR75="нет данных","x",ROUND(IF('Данные индикатора'!AR75&gt;Z$87,10,IF('Данные индикатора'!AR75&lt;Z$86,0,10-(Z$87-'Данные индикатора'!AR75)/(Z$87-Z$86)*10)),1))</f>
        <v>0.4</v>
      </c>
      <c r="AA73" s="247">
        <f t="shared" si="31"/>
        <v>0.3</v>
      </c>
      <c r="AB73" s="248">
        <f t="shared" si="28"/>
        <v>4.5999999999999996</v>
      </c>
      <c r="AC73" s="246">
        <f>IF('Данные индикатора'!AL75="нет данных","x",ROUND(IF('Данные индикатора'!AL75&gt;AC$87,10,IF('Данные индикатора'!AL75&lt;AC$86,0,10-(AC$87-'Данные индикатора'!AL75)/(AC$87-AC$86)*10)),1))</f>
        <v>0.2</v>
      </c>
      <c r="AD73" s="248">
        <f t="shared" si="22"/>
        <v>0.2</v>
      </c>
      <c r="AE73" s="253">
        <f>IF(OR('Данные индикатора'!AM75="нет данных",'Данные индикатора'!BK75="нет данных"),"x",('Данные индикатора'!AM75/'Данные индикатора'!BK75))</f>
        <v>0</v>
      </c>
      <c r="AF73" s="248">
        <f t="shared" si="23"/>
        <v>0</v>
      </c>
      <c r="AG73" s="246">
        <f>IF('Данные индикатора'!AN75="нет данных","x",ROUND(IF('Данные индикатора'!AN75&lt;$AG$86,10,IF('Данные индикатора'!AN75&gt;$AG$87,0,($AG$87-'Данные индикатора'!AN75)/($AG$87-$AG$86)*10)),1))</f>
        <v>3</v>
      </c>
      <c r="AH73" s="246">
        <f>IF('Данные индикатора'!AO75="нет данных","x",ROUND(IF('Данные индикатора'!AO75&gt;$AH$87,10,IF('Данные индикатора'!AO75&lt;$AH$86,0,10-($AH$87-'Данные индикатора'!AO75)/($AH$87-$AH$86)*10)),1))</f>
        <v>0</v>
      </c>
      <c r="AI73" s="252">
        <f>IF('Данные индикатора'!AP75="нет данных","x",ROUND(IF('Данные индикатора'!AP75&gt;$AI$87,10,IF('Данные индикатора'!AP75&lt;$AI$86,0,10-($AI$87-'Данные индикатора'!AP75)/($AI$87-$AI$86)*10)),1))</f>
        <v>2.4</v>
      </c>
      <c r="AJ73" s="246">
        <f t="shared" si="24"/>
        <v>2.4</v>
      </c>
      <c r="AK73" s="248">
        <f t="shared" si="25"/>
        <v>1.8</v>
      </c>
      <c r="AL73" s="251">
        <f t="shared" si="29"/>
        <v>2</v>
      </c>
    </row>
    <row r="74" spans="1:38" s="3" customFormat="1" ht="15.75" x14ac:dyDescent="0.25">
      <c r="A74" s="159" t="s">
        <v>322</v>
      </c>
      <c r="B74" s="177" t="s">
        <v>310</v>
      </c>
      <c r="C74" s="176" t="s">
        <v>118</v>
      </c>
      <c r="D74" s="246">
        <f>ROUND(IF('Данные индикатора'!P76="нет данных",IF((0.1233*LN('Данные индикатора'!AU76)-0.4559)&gt;D$87,0,IF((0.1233*LN('Данные индикатора'!AU76)-0.4559)&lt;D$86,10,(D$87-(0.1233*LN('Данные индикатора'!AU76)-0.4559))/(D$87-D$86)*10)),IF('Данные индикатора'!P76&gt;D$87,0,IF('Данные индикатора'!P76&lt;D$86,10,(D$87-'Данные индикатора'!P76)/(D$87-D$86)*10))),1)</f>
        <v>2.9</v>
      </c>
      <c r="E74" s="246">
        <f>IF('Данные индикатора'!Q76="нет данных","x",ROUND((IF('Данные индикатора'!Q76=E$86,0,IF(LOG('Данные индикатора'!Q76*1000)&gt;E$87,10,10-(E$87-LOG('Данные индикатора'!Q76*1000))/(E$87-E$86)*10))),1))</f>
        <v>4.7</v>
      </c>
      <c r="F74" s="247">
        <f>IF('Данные индикатора'!AK76="нет данных","x",ROUND(IF('Данные индикатора'!AK76&gt;F$87,10,IF('Данные индикатора'!AK76&lt;F$86,0,10-(F$87-'Данные индикатора'!AK76)/(F$87-F$86)*10)),1))</f>
        <v>1.7</v>
      </c>
      <c r="G74" s="248">
        <f t="shared" si="30"/>
        <v>3.2</v>
      </c>
      <c r="H74" s="249">
        <f>IF(OR('Данные индикатора'!S76="нет данных",'Данные индикатора'!T76="No data"),"x",IF(OR('Данные индикатора'!U76="нет данных",'Данные индикатора'!V76="нет данных"),1-(POWER((POWER(POWER((POWER((10/IF('Данные индикатора'!S76&lt;10,10,'Данные индикатора'!S76))*(1/'Данные индикатора'!T76),0.5))*('Данные индикатора'!W76)*('Данные индикатора'!Y76),(1/3)),-1)+POWER(POWER((1*('Данные индикатора'!X76)*('Данные индикатора'!Z76)),(1/3)),-1))/2,-1)/POWER((((POWER((10/IF('Данные индикатора'!S76&lt;10,10,'Данные индикатора'!S76))*(1/'Данные индикатора'!T76),0.5)+1)/2)*(('Данные индикатора'!W76+'Данные индикатора'!X76)/2)*(('Данные индикатора'!Y76+'Данные индикатора'!Z76)/2)),(1/3))),IF(OR('Данные индикатора'!S76="No data",'Данные индикатора'!T76="No data"),"x",1-(POWER((POWER(POWER((POWER((10/IF('Данные индикатора'!S76&lt;10,10,'Данные индикатора'!S76))*(1/'Данные индикатора'!T76),0.5))*(POWER(('Данные индикатора'!W76*'Данные индикатора'!U76),0.5))*('Данные индикатора'!Y76),(1/3)),-1)+POWER(POWER(1*(POWER(('Данные индикатора'!X76*'Данные индикатора'!V76),0.5))*('Данные индикатора'!Z76),(1/3)),-1))/2,-1)/POWER((((POWER((10/IF('Данные индикатора'!S76&lt;10,10,'Данные индикатора'!S76))*(1/'Данные индикатора'!T76),0.5)+1)/2)*((POWER(('Данные индикатора'!W76*'Данные индикатора'!U76),0.5)+POWER(('Данные индикатора'!X76*'Данные индикатора'!V76),0.5))/2)*(('Данные индикатора'!Y76+'Данные индикатора'!Z76)/2)),(1/3))))))</f>
        <v>0.22790872051630584</v>
      </c>
      <c r="I74" s="246">
        <f t="shared" si="15"/>
        <v>4.0999999999999996</v>
      </c>
      <c r="J74" s="246">
        <f>IF('Данные индикатора'!AA76="нет данных","x",ROUND(IF('Данные индикатора'!AA76&gt;J$87,10,IF('Данные индикатора'!AA76&lt;J$86,0,10-(J$87-'Данные индикатора'!AA76)/(J$87-J$86)*10)),1))</f>
        <v>3.7</v>
      </c>
      <c r="K74" s="248">
        <f t="shared" si="16"/>
        <v>3.9</v>
      </c>
      <c r="L74" s="250">
        <f>SUM(IF('Данные индикатора'!AB76=0,0,'Данные индикатора'!AB76/1000000),SUM('Данные индикатора'!AC76:AD76))</f>
        <v>1189.7883240000001</v>
      </c>
      <c r="M74" s="250">
        <f>L74/(SUM('Данные индикатора'!BK$74:'Данные индикатора'!BK$87))*1000000</f>
        <v>34.427841279670368</v>
      </c>
      <c r="N74" s="246">
        <f t="shared" si="17"/>
        <v>1.1000000000000001</v>
      </c>
      <c r="O74" s="246">
        <f>IF('Данные индикатора'!AE76="нет данных","x",ROUND(IF('Данные индикатора'!AE76&gt;O$87,10,IF('Данные индикатора'!AE76&lt;O$86,0,10-(O$87-'Данные индикатора'!AE76)/(O$87-O$86)*10)),1))</f>
        <v>2.5</v>
      </c>
      <c r="P74" s="247">
        <f>IF('Данные индикатора'!R76="нет данных","x",ROUND(IF('Данные индикатора'!R76&gt;P$87,10,IF('Данные индикатора'!R76&lt;P$86,0,10-(P$87-'Данные индикатора'!R76)/(P$87-P$86)*10)),1))</f>
        <v>1.9</v>
      </c>
      <c r="Q74" s="248">
        <f t="shared" si="18"/>
        <v>1.8</v>
      </c>
      <c r="R74" s="251">
        <f t="shared" si="19"/>
        <v>3</v>
      </c>
      <c r="S74" s="249">
        <f>IF(AND('Данные индикатора'!AF76="нет данных",'Данные индикатора'!AG76="нет данных",'Данные индикатора'!AH76="нет данных"),"x",SUM('Данные индикатора'!AF76:AH76))</f>
        <v>1.3241616672168908E-3</v>
      </c>
      <c r="T74" s="247">
        <f t="shared" si="20"/>
        <v>0.3</v>
      </c>
      <c r="U74" s="247">
        <f>IF('Данные индикатора'!M76="нет данных","x",'Данные индикатора'!M76)</f>
        <v>1</v>
      </c>
      <c r="V74" s="248">
        <f t="shared" si="21"/>
        <v>0.7</v>
      </c>
      <c r="W74" s="246">
        <f>IF('Данные индикатора'!AI76="нет данных","x",ROUND(IF('Данные индикатора'!AI76&gt;W$87,10,IF('Данные индикатора'!AI76&lt;W$86,0,10-(W$87-'Данные индикатора'!AI76)/(W$87-W$86)*10)),1))</f>
        <v>10</v>
      </c>
      <c r="X74" s="246">
        <f>IF('Данные индикатора'!AJ76="нет данных","x",ROUND(IF('Данные индикатора'!AJ76&gt;X$87,10,IF('Данные индикатора'!AJ76&lt;X$86,0,10-(X$87-'Данные индикатора'!AJ76)/(X$87-X$86)*10)),1))</f>
        <v>2.8</v>
      </c>
      <c r="Y74" s="252">
        <f>IF('Данные индикатора'!AQ76="нет данных","x",ROUND(IF('Данные индикатора'!AQ76&gt;Y$87,10,IF('Данные индикатора'!AQ76&lt;Y$86,0,10-(Y$87-'Данные индикатора'!AQ76)/(Y$87-Y$86)*10)),1))</f>
        <v>0</v>
      </c>
      <c r="Z74" s="252">
        <f>IF('Данные индикатора'!AR76="нет данных","x",ROUND(IF('Данные индикатора'!AR76&gt;Z$87,10,IF('Данные индикатора'!AR76&lt;Z$86,0,10-(Z$87-'Данные индикатора'!AR76)/(Z$87-Z$86)*10)),1))</f>
        <v>0.4</v>
      </c>
      <c r="AA74" s="247">
        <f t="shared" si="31"/>
        <v>0.2</v>
      </c>
      <c r="AB74" s="248">
        <f t="shared" si="28"/>
        <v>4.3</v>
      </c>
      <c r="AC74" s="246">
        <f>IF('Данные индикатора'!AL76="нет данных","x",ROUND(IF('Данные индикатора'!AL76&gt;AC$87,10,IF('Данные индикатора'!AL76&lt;AC$86,0,10-(AC$87-'Данные индикатора'!AL76)/(AC$87-AC$86)*10)),1))</f>
        <v>0.2</v>
      </c>
      <c r="AD74" s="248">
        <f t="shared" si="22"/>
        <v>0.2</v>
      </c>
      <c r="AE74" s="253">
        <f>IF(OR('Данные индикатора'!AM76="нет данных",'Данные индикатора'!BK76="нет данных"),"x",('Данные индикатора'!AM76/'Данные индикатора'!BK76))</f>
        <v>0</v>
      </c>
      <c r="AF74" s="248">
        <f t="shared" si="23"/>
        <v>0</v>
      </c>
      <c r="AG74" s="246">
        <f>IF('Данные индикатора'!AN76="нет данных","x",ROUND(IF('Данные индикатора'!AN76&lt;$AG$86,10,IF('Данные индикатора'!AN76&gt;$AG$87,0,($AG$87-'Данные индикатора'!AN76)/($AG$87-$AG$86)*10)),1))</f>
        <v>3</v>
      </c>
      <c r="AH74" s="246">
        <f>IF('Данные индикатора'!AO76="нет данных","x",ROUND(IF('Данные индикатора'!AO76&gt;$AH$87,10,IF('Данные индикатора'!AO76&lt;$AH$86,0,10-($AH$87-'Данные индикатора'!AO76)/($AH$87-$AH$86)*10)),1))</f>
        <v>0</v>
      </c>
      <c r="AI74" s="252">
        <f>IF('Данные индикатора'!AP76="нет данных","x",ROUND(IF('Данные индикатора'!AP76&gt;$AI$87,10,IF('Данные индикатора'!AP76&lt;$AI$86,0,10-($AI$87-'Данные индикатора'!AP76)/($AI$87-$AI$86)*10)),1))</f>
        <v>2.4</v>
      </c>
      <c r="AJ74" s="246">
        <f t="shared" si="24"/>
        <v>2.4</v>
      </c>
      <c r="AK74" s="248">
        <f t="shared" si="25"/>
        <v>1.8</v>
      </c>
      <c r="AL74" s="251">
        <f t="shared" si="29"/>
        <v>1.9</v>
      </c>
    </row>
    <row r="75" spans="1:38" s="3" customFormat="1" ht="15.75" x14ac:dyDescent="0.25">
      <c r="A75" s="159" t="s">
        <v>322</v>
      </c>
      <c r="B75" s="177" t="s">
        <v>311</v>
      </c>
      <c r="C75" s="176" t="s">
        <v>119</v>
      </c>
      <c r="D75" s="246">
        <f>ROUND(IF('Данные индикатора'!P77="нет данных",IF((0.1233*LN('Данные индикатора'!AU77)-0.4559)&gt;D$87,0,IF((0.1233*LN('Данные индикатора'!AU77)-0.4559)&lt;D$86,10,(D$87-(0.1233*LN('Данные индикатора'!AU77)-0.4559))/(D$87-D$86)*10)),IF('Данные индикатора'!P77&gt;D$87,0,IF('Данные индикатора'!P77&lt;D$86,10,(D$87-'Данные индикатора'!P77)/(D$87-D$86)*10))),1)</f>
        <v>2.8</v>
      </c>
      <c r="E75" s="246">
        <f>IF('Данные индикатора'!Q77="нет данных","x",ROUND((IF('Данные индикатора'!Q77=E$86,0,IF(LOG('Данные индикатора'!Q77*1000)&gt;E$87,10,10-(E$87-LOG('Данные индикатора'!Q77*1000))/(E$87-E$86)*10))),1))</f>
        <v>0.8</v>
      </c>
      <c r="F75" s="247">
        <f>IF('Данные индикатора'!AK77="нет данных","x",ROUND(IF('Данные индикатора'!AK77&gt;F$87,10,IF('Данные индикатора'!AK77&lt;F$86,0,10-(F$87-'Данные индикатора'!AK77)/(F$87-F$86)*10)),1))</f>
        <v>3</v>
      </c>
      <c r="G75" s="248">
        <f t="shared" si="30"/>
        <v>2.2999999999999998</v>
      </c>
      <c r="H75" s="249">
        <f>IF(OR('Данные индикатора'!S77="нет данных",'Данные индикатора'!T77="No data"),"x",IF(OR('Данные индикатора'!U77="нет данных",'Данные индикатора'!V77="нет данных"),1-(POWER((POWER(POWER((POWER((10/IF('Данные индикатора'!S77&lt;10,10,'Данные индикатора'!S77))*(1/'Данные индикатора'!T77),0.5))*('Данные индикатора'!W77)*('Данные индикатора'!Y77),(1/3)),-1)+POWER(POWER((1*('Данные индикатора'!X77)*('Данные индикатора'!Z77)),(1/3)),-1))/2,-1)/POWER((((POWER((10/IF('Данные индикатора'!S77&lt;10,10,'Данные индикатора'!S77))*(1/'Данные индикатора'!T77),0.5)+1)/2)*(('Данные индикатора'!W77+'Данные индикатора'!X77)/2)*(('Данные индикатора'!Y77+'Данные индикатора'!Z77)/2)),(1/3))),IF(OR('Данные индикатора'!S77="No data",'Данные индикатора'!T77="No data"),"x",1-(POWER((POWER(POWER((POWER((10/IF('Данные индикатора'!S77&lt;10,10,'Данные индикатора'!S77))*(1/'Данные индикатора'!T77),0.5))*(POWER(('Данные индикатора'!W77*'Данные индикатора'!U77),0.5))*('Данные индикатора'!Y77),(1/3)),-1)+POWER(POWER(1*(POWER(('Данные индикатора'!X77*'Данные индикатора'!V77),0.5))*('Данные индикатора'!Z77),(1/3)),-1))/2,-1)/POWER((((POWER((10/IF('Данные индикатора'!S77&lt;10,10,'Данные индикатора'!S77))*(1/'Данные индикатора'!T77),0.5)+1)/2)*((POWER(('Данные индикатора'!W77*'Данные индикатора'!U77),0.5)+POWER(('Данные индикатора'!X77*'Данные индикатора'!V77),0.5))/2)*(('Данные индикатора'!Y77+'Данные индикатора'!Z77)/2)),(1/3))))))</f>
        <v>0.29619232075322188</v>
      </c>
      <c r="I75" s="246">
        <f t="shared" si="15"/>
        <v>5.4</v>
      </c>
      <c r="J75" s="246">
        <f>IF('Данные индикатора'!AA77="нет данных","x",ROUND(IF('Данные индикатора'!AA77&gt;J$87,10,IF('Данные индикатора'!AA77&lt;J$86,0,10-(J$87-'Данные индикатора'!AA77)/(J$87-J$86)*10)),1))</f>
        <v>3.7</v>
      </c>
      <c r="K75" s="248">
        <f t="shared" si="16"/>
        <v>4.5999999999999996</v>
      </c>
      <c r="L75" s="250">
        <f>SUM(IF('Данные индикатора'!AB77=0,0,'Данные индикатора'!AB77/1000000),SUM('Данные индикатора'!AC77:AD77))</f>
        <v>1189.7883240000001</v>
      </c>
      <c r="M75" s="250">
        <f>L75/(SUM('Данные индикатора'!BK$74:'Данные индикатора'!BK$87))*1000000</f>
        <v>34.427841279670368</v>
      </c>
      <c r="N75" s="246">
        <f t="shared" si="17"/>
        <v>1.1000000000000001</v>
      </c>
      <c r="O75" s="246">
        <f>IF('Данные индикатора'!AE77="нет данных","x",ROUND(IF('Данные индикатора'!AE77&gt;O$87,10,IF('Данные индикатора'!AE77&lt;O$86,0,10-(O$87-'Данные индикатора'!AE77)/(O$87-O$86)*10)),1))</f>
        <v>2.5</v>
      </c>
      <c r="P75" s="247">
        <f>IF('Данные индикатора'!R77="нет данных","x",ROUND(IF('Данные индикатора'!R77&gt;P$87,10,IF('Данные индикатора'!R77&lt;P$86,0,10-(P$87-'Данные индикатора'!R77)/(P$87-P$86)*10)),1))</f>
        <v>1.9</v>
      </c>
      <c r="Q75" s="248">
        <f t="shared" si="18"/>
        <v>1.8</v>
      </c>
      <c r="R75" s="251">
        <f t="shared" si="19"/>
        <v>2.8</v>
      </c>
      <c r="S75" s="249">
        <f>IF(AND('Данные индикатора'!AF77="нет данных",'Данные индикатора'!AG77="нет данных",'Данные индикатора'!AH77="нет данных"),"x",SUM('Данные индикатора'!AF77:AH77))</f>
        <v>1.3241616672168908E-3</v>
      </c>
      <c r="T75" s="247">
        <f t="shared" si="20"/>
        <v>0.3</v>
      </c>
      <c r="U75" s="247">
        <f>IF('Данные индикатора'!M77="нет данных","x",'Данные индикатора'!M77)</f>
        <v>1</v>
      </c>
      <c r="V75" s="248">
        <f t="shared" si="21"/>
        <v>0.7</v>
      </c>
      <c r="W75" s="246">
        <f>IF('Данные индикатора'!AI77="нет данных","x",ROUND(IF('Данные индикатора'!AI77&gt;W$87,10,IF('Данные индикатора'!AI77&lt;W$86,0,10-(W$87-'Данные индикатора'!AI77)/(W$87-W$86)*10)),1))</f>
        <v>10</v>
      </c>
      <c r="X75" s="246">
        <f>IF('Данные индикатора'!AJ77="нет данных","x",ROUND(IF('Данные индикатора'!AJ77&gt;X$87,10,IF('Данные индикатора'!AJ77&lt;X$86,0,10-(X$87-'Данные индикатора'!AJ77)/(X$87-X$86)*10)),1))</f>
        <v>3.8</v>
      </c>
      <c r="Y75" s="252">
        <f>IF('Данные индикатора'!AQ77="нет данных","x",ROUND(IF('Данные индикатора'!AQ77&gt;Y$87,10,IF('Данные индикатора'!AQ77&lt;Y$86,0,10-(Y$87-'Данные индикатора'!AQ77)/(Y$87-Y$86)*10)),1))</f>
        <v>0.1</v>
      </c>
      <c r="Z75" s="252">
        <f>IF('Данные индикатора'!AR77="нет данных","x",ROUND(IF('Данные индикатора'!AR77&gt;Z$87,10,IF('Данные индикатора'!AR77&lt;Z$86,0,10-(Z$87-'Данные индикатора'!AR77)/(Z$87-Z$86)*10)),1))</f>
        <v>0.4</v>
      </c>
      <c r="AA75" s="247">
        <f t="shared" si="31"/>
        <v>0.3</v>
      </c>
      <c r="AB75" s="248">
        <f t="shared" si="28"/>
        <v>4.7</v>
      </c>
      <c r="AC75" s="246">
        <f>IF('Данные индикатора'!AL77="нет данных","x",ROUND(IF('Данные индикатора'!AL77&gt;AC$87,10,IF('Данные индикатора'!AL77&lt;AC$86,0,10-(AC$87-'Данные индикатора'!AL77)/(AC$87-AC$86)*10)),1))</f>
        <v>0.2</v>
      </c>
      <c r="AD75" s="248">
        <f t="shared" si="22"/>
        <v>0.2</v>
      </c>
      <c r="AE75" s="253">
        <f>IF(OR('Данные индикатора'!AM77="нет данных",'Данные индикатора'!BK77="нет данных"),"x",('Данные индикатора'!AM77/'Данные индикатора'!BK77))</f>
        <v>0</v>
      </c>
      <c r="AF75" s="248">
        <f t="shared" si="23"/>
        <v>0</v>
      </c>
      <c r="AG75" s="246">
        <f>IF('Данные индикатора'!AN77="нет данных","x",ROUND(IF('Данные индикатора'!AN77&lt;$AG$86,10,IF('Данные индикатора'!AN77&gt;$AG$87,0,($AG$87-'Данные индикатора'!AN77)/($AG$87-$AG$86)*10)),1))</f>
        <v>3</v>
      </c>
      <c r="AH75" s="246">
        <f>IF('Данные индикатора'!AO77="нет данных","x",ROUND(IF('Данные индикатора'!AO77&gt;$AH$87,10,IF('Данные индикатора'!AO77&lt;$AH$86,0,10-($AH$87-'Данные индикатора'!AO77)/($AH$87-$AH$86)*10)),1))</f>
        <v>0</v>
      </c>
      <c r="AI75" s="252">
        <f>IF('Данные индикатора'!AP77="нет данных","x",ROUND(IF('Данные индикатора'!AP77&gt;$AI$87,10,IF('Данные индикатора'!AP77&lt;$AI$86,0,10-($AI$87-'Данные индикатора'!AP77)/($AI$87-$AI$86)*10)),1))</f>
        <v>2.4</v>
      </c>
      <c r="AJ75" s="246">
        <f t="shared" si="24"/>
        <v>2.4</v>
      </c>
      <c r="AK75" s="248">
        <f t="shared" si="25"/>
        <v>1.8</v>
      </c>
      <c r="AL75" s="251">
        <f t="shared" si="29"/>
        <v>2</v>
      </c>
    </row>
    <row r="76" spans="1:38" s="3" customFormat="1" ht="15.75" x14ac:dyDescent="0.25">
      <c r="A76" s="159" t="s">
        <v>322</v>
      </c>
      <c r="B76" s="177" t="s">
        <v>312</v>
      </c>
      <c r="C76" s="176" t="s">
        <v>123</v>
      </c>
      <c r="D76" s="246">
        <f>ROUND(IF('Данные индикатора'!P78="нет данных",IF((0.1233*LN('Данные индикатора'!AU78)-0.4559)&gt;D$87,0,IF((0.1233*LN('Данные индикатора'!AU78)-0.4559)&lt;D$86,10,(D$87-(0.1233*LN('Данные индикатора'!AU78)-0.4559))/(D$87-D$86)*10)),IF('Данные индикатора'!P78&gt;D$87,0,IF('Данные индикатора'!P78&lt;D$86,10,(D$87-'Данные индикатора'!P78)/(D$87-D$86)*10))),1)</f>
        <v>3.9</v>
      </c>
      <c r="E76" s="246">
        <f>IF('Данные индикатора'!Q78="нет данных","x",ROUND((IF('Данные индикатора'!Q78=E$86,0,IF(LOG('Данные индикатора'!Q78*1000)&gt;E$87,10,10-(E$87-LOG('Данные индикатора'!Q78*1000))/(E$87-E$86)*10))),1))</f>
        <v>5.5</v>
      </c>
      <c r="F76" s="247">
        <f>IF('Данные индикатора'!AK78="нет данных","x",ROUND(IF('Данные индикатора'!AK78&gt;F$87,10,IF('Данные индикатора'!AK78&lt;F$86,0,10-(F$87-'Данные индикатора'!AK78)/(F$87-F$86)*10)),1))</f>
        <v>2.2000000000000002</v>
      </c>
      <c r="G76" s="248">
        <f t="shared" si="30"/>
        <v>4</v>
      </c>
      <c r="H76" s="249">
        <f>IF(OR('Данные индикатора'!S78="нет данных",'Данные индикатора'!T78="No data"),"x",IF(OR('Данные индикатора'!U78="нет данных",'Данные индикатора'!V78="нет данных"),1-(POWER((POWER(POWER((POWER((10/IF('Данные индикатора'!S78&lt;10,10,'Данные индикатора'!S78))*(1/'Данные индикатора'!T78),0.5))*('Данные индикатора'!W78)*('Данные индикатора'!Y78),(1/3)),-1)+POWER(POWER((1*('Данные индикатора'!X78)*('Данные индикатора'!Z78)),(1/3)),-1))/2,-1)/POWER((((POWER((10/IF('Данные индикатора'!S78&lt;10,10,'Данные индикатора'!S78))*(1/'Данные индикатора'!T78),0.5)+1)/2)*(('Данные индикатора'!W78+'Данные индикатора'!X78)/2)*(('Данные индикатора'!Y78+'Данные индикатора'!Z78)/2)),(1/3))),IF(OR('Данные индикатора'!S78="No data",'Данные индикатора'!T78="No data"),"x",1-(POWER((POWER(POWER((POWER((10/IF('Данные индикатора'!S78&lt;10,10,'Данные индикатора'!S78))*(1/'Данные индикатора'!T78),0.5))*(POWER(('Данные индикатора'!W78*'Данные индикатора'!U78),0.5))*('Данные индикатора'!Y78),(1/3)),-1)+POWER(POWER(1*(POWER(('Данные индикатора'!X78*'Данные индикатора'!V78),0.5))*('Данные индикатора'!Z78),(1/3)),-1))/2,-1)/POWER((((POWER((10/IF('Данные индикатора'!S78&lt;10,10,'Данные индикатора'!S78))*(1/'Данные индикатора'!T78),0.5)+1)/2)*((POWER(('Данные индикатора'!W78*'Данные индикатора'!U78),0.5)+POWER(('Данные индикатора'!X78*'Данные индикатора'!V78),0.5))/2)*(('Данные индикатора'!Y78+'Данные индикатора'!Z78)/2)),(1/3))))))</f>
        <v>0.23118217849787526</v>
      </c>
      <c r="I76" s="246">
        <f t="shared" si="15"/>
        <v>4.2</v>
      </c>
      <c r="J76" s="246">
        <f>IF('Данные индикатора'!AA78="нет данных","x",ROUND(IF('Данные индикатора'!AA78&gt;J$87,10,IF('Данные индикатора'!AA78&lt;J$86,0,10-(J$87-'Данные индикатора'!AA78)/(J$87-J$86)*10)),1))</f>
        <v>3.7</v>
      </c>
      <c r="K76" s="248">
        <f t="shared" si="16"/>
        <v>4</v>
      </c>
      <c r="L76" s="250">
        <f>SUM(IF('Данные индикатора'!AB78=0,0,'Данные индикатора'!AB78/1000000),SUM('Данные индикатора'!AC78:AD78))</f>
        <v>1189.7883240000001</v>
      </c>
      <c r="M76" s="250">
        <f>L76/(SUM('Данные индикатора'!BK$74:'Данные индикатора'!BK$87))*1000000</f>
        <v>34.427841279670368</v>
      </c>
      <c r="N76" s="246">
        <f t="shared" si="17"/>
        <v>1.1000000000000001</v>
      </c>
      <c r="O76" s="246">
        <f>IF('Данные индикатора'!AE78="нет данных","x",ROUND(IF('Данные индикатора'!AE78&gt;O$87,10,IF('Данные индикатора'!AE78&lt;O$86,0,10-(O$87-'Данные индикатора'!AE78)/(O$87-O$86)*10)),1))</f>
        <v>2.5</v>
      </c>
      <c r="P76" s="247">
        <f>IF('Данные индикатора'!R78="нет данных","x",ROUND(IF('Данные индикатора'!R78&gt;P$87,10,IF('Данные индикатора'!R78&lt;P$86,0,10-(P$87-'Данные индикатора'!R78)/(P$87-P$86)*10)),1))</f>
        <v>1.9</v>
      </c>
      <c r="Q76" s="248">
        <f t="shared" si="18"/>
        <v>1.8</v>
      </c>
      <c r="R76" s="251">
        <f t="shared" si="19"/>
        <v>3.5</v>
      </c>
      <c r="S76" s="249">
        <f>IF(AND('Данные индикатора'!AF78="нет данных",'Данные индикатора'!AG78="нет данных",'Данные индикатора'!AH78="нет данных"),"x",SUM('Данные индикатора'!AF78:AH78))</f>
        <v>1.3241616672168908E-3</v>
      </c>
      <c r="T76" s="247">
        <f t="shared" si="20"/>
        <v>0.3</v>
      </c>
      <c r="U76" s="247">
        <f>IF('Данные индикатора'!M78="нет данных","x",'Данные индикатора'!M78)</f>
        <v>1</v>
      </c>
      <c r="V76" s="248">
        <f t="shared" si="21"/>
        <v>0.7</v>
      </c>
      <c r="W76" s="246">
        <f>IF('Данные индикатора'!AI78="нет данных","x",ROUND(IF('Данные индикатора'!AI78&gt;W$87,10,IF('Данные индикатора'!AI78&lt;W$86,0,10-(W$87-'Данные индикатора'!AI78)/(W$87-W$86)*10)),1))</f>
        <v>10</v>
      </c>
      <c r="X76" s="246">
        <f>IF('Данные индикатора'!AJ78="нет данных","x",ROUND(IF('Данные индикатора'!AJ78&gt;X$87,10,IF('Данные индикатора'!AJ78&lt;X$86,0,10-(X$87-'Данные индикатора'!AJ78)/(X$87-X$86)*10)),1))</f>
        <v>2.8</v>
      </c>
      <c r="Y76" s="252">
        <f>IF('Данные индикатора'!AQ78="нет данных","x",ROUND(IF('Данные индикатора'!AQ78&gt;Y$87,10,IF('Данные индикатора'!AQ78&lt;Y$86,0,10-(Y$87-'Данные индикатора'!AQ78)/(Y$87-Y$86)*10)),1))</f>
        <v>0.1</v>
      </c>
      <c r="Z76" s="252">
        <f>IF('Данные индикатора'!AR78="нет данных","x",ROUND(IF('Данные индикатора'!AR78&gt;Z$87,10,IF('Данные индикатора'!AR78&lt;Z$86,0,10-(Z$87-'Данные индикатора'!AR78)/(Z$87-Z$86)*10)),1))</f>
        <v>0.4</v>
      </c>
      <c r="AA76" s="247">
        <f t="shared" si="31"/>
        <v>0.3</v>
      </c>
      <c r="AB76" s="248">
        <f t="shared" si="28"/>
        <v>4.4000000000000004</v>
      </c>
      <c r="AC76" s="246">
        <f>IF('Данные индикатора'!AL78="нет данных","x",ROUND(IF('Данные индикатора'!AL78&gt;AC$87,10,IF('Данные индикатора'!AL78&lt;AC$86,0,10-(AC$87-'Данные индикатора'!AL78)/(AC$87-AC$86)*10)),1))</f>
        <v>0.6</v>
      </c>
      <c r="AD76" s="248">
        <f t="shared" si="22"/>
        <v>0.6</v>
      </c>
      <c r="AE76" s="253">
        <f>IF(OR('Данные индикатора'!AM78="нет данных",'Данные индикатора'!BK78="нет данных"),"x",('Данные индикатора'!AM78/'Данные индикатора'!BK78))</f>
        <v>0</v>
      </c>
      <c r="AF76" s="248">
        <f t="shared" si="23"/>
        <v>0</v>
      </c>
      <c r="AG76" s="246">
        <f>IF('Данные индикатора'!AN78="нет данных","x",ROUND(IF('Данные индикатора'!AN78&lt;$AG$86,10,IF('Данные индикатора'!AN78&gt;$AG$87,0,($AG$87-'Данные индикатора'!AN78)/($AG$87-$AG$86)*10)),1))</f>
        <v>3</v>
      </c>
      <c r="AH76" s="246">
        <f>IF('Данные индикатора'!AO78="нет данных","x",ROUND(IF('Данные индикатора'!AO78&gt;$AH$87,10,IF('Данные индикатора'!AO78&lt;$AH$86,0,10-($AH$87-'Данные индикатора'!AO78)/($AH$87-$AH$86)*10)),1))</f>
        <v>0</v>
      </c>
      <c r="AI76" s="252">
        <f>IF('Данные индикатора'!AP78="нет данных","x",ROUND(IF('Данные индикатора'!AP78&gt;$AI$87,10,IF('Данные индикатора'!AP78&lt;$AI$86,0,10-($AI$87-'Данные индикатора'!AP78)/($AI$87-$AI$86)*10)),1))</f>
        <v>2.4</v>
      </c>
      <c r="AJ76" s="246">
        <f t="shared" si="24"/>
        <v>2.4</v>
      </c>
      <c r="AK76" s="248">
        <f t="shared" si="25"/>
        <v>1.8</v>
      </c>
      <c r="AL76" s="251">
        <f t="shared" si="29"/>
        <v>2</v>
      </c>
    </row>
    <row r="77" spans="1:38" s="3" customFormat="1" ht="15.75" x14ac:dyDescent="0.25">
      <c r="A77" s="159" t="s">
        <v>322</v>
      </c>
      <c r="B77" s="177" t="s">
        <v>313</v>
      </c>
      <c r="C77" s="176" t="s">
        <v>129</v>
      </c>
      <c r="D77" s="246">
        <f>ROUND(IF('Данные индикатора'!P79="нет данных",IF((0.1233*LN('Данные индикатора'!AU79)-0.4559)&gt;D$87,0,IF((0.1233*LN('Данные индикатора'!AU79)-0.4559)&lt;D$86,10,(D$87-(0.1233*LN('Данные индикатора'!AU79)-0.4559))/(D$87-D$86)*10)),IF('Данные индикатора'!P79&gt;D$87,0,IF('Данные индикатора'!P79&lt;D$86,10,(D$87-'Данные индикатора'!P79)/(D$87-D$86)*10))),1)</f>
        <v>2.7</v>
      </c>
      <c r="E77" s="246">
        <f>IF('Данные индикатора'!Q79="нет данных","x",ROUND((IF('Данные индикатора'!Q79=E$86,0,IF(LOG('Данные индикатора'!Q79*1000)&gt;E$87,10,10-(E$87-LOG('Данные индикатора'!Q79*1000))/(E$87-E$86)*10))),1))</f>
        <v>3.1</v>
      </c>
      <c r="F77" s="247">
        <f>IF('Данные индикатора'!AK79="нет данных","x",ROUND(IF('Данные индикатора'!AK79&gt;F$87,10,IF('Данные индикатора'!AK79&lt;F$86,0,10-(F$87-'Данные индикатора'!AK79)/(F$87-F$86)*10)),1))</f>
        <v>3.1</v>
      </c>
      <c r="G77" s="248">
        <f t="shared" si="30"/>
        <v>3</v>
      </c>
      <c r="H77" s="249">
        <f>IF(OR('Данные индикатора'!S79="нет данных",'Данные индикатора'!T79="No data"),"x",IF(OR('Данные индикатора'!U79="нет данных",'Данные индикатора'!V79="нет данных"),1-(POWER((POWER(POWER((POWER((10/IF('Данные индикатора'!S79&lt;10,10,'Данные индикатора'!S79))*(1/'Данные индикатора'!T79),0.5))*('Данные индикатора'!W79)*('Данные индикатора'!Y79),(1/3)),-1)+POWER(POWER((1*('Данные индикатора'!X79)*('Данные индикатора'!Z79)),(1/3)),-1))/2,-1)/POWER((((POWER((10/IF('Данные индикатора'!S79&lt;10,10,'Данные индикатора'!S79))*(1/'Данные индикатора'!T79),0.5)+1)/2)*(('Данные индикатора'!W79+'Данные индикатора'!X79)/2)*(('Данные индикатора'!Y79+'Данные индикатора'!Z79)/2)),(1/3))),IF(OR('Данные индикатора'!S79="No data",'Данные индикатора'!T79="No data"),"x",1-(POWER((POWER(POWER((POWER((10/IF('Данные индикатора'!S79&lt;10,10,'Данные индикатора'!S79))*(1/'Данные индикатора'!T79),0.5))*(POWER(('Данные индикатора'!W79*'Данные индикатора'!U79),0.5))*('Данные индикатора'!Y79),(1/3)),-1)+POWER(POWER(1*(POWER(('Данные индикатора'!X79*'Данные индикатора'!V79),0.5))*('Данные индикатора'!Z79),(1/3)),-1))/2,-1)/POWER((((POWER((10/IF('Данные индикатора'!S79&lt;10,10,'Данные индикатора'!S79))*(1/'Данные индикатора'!T79),0.5)+1)/2)*((POWER(('Данные индикатора'!W79*'Данные индикатора'!U79),0.5)+POWER(('Данные индикатора'!X79*'Данные индикатора'!V79),0.5))/2)*(('Данные индикатора'!Y79+'Данные индикатора'!Z79)/2)),(1/3))))))</f>
        <v>0.15645076530616953</v>
      </c>
      <c r="I77" s="246">
        <f t="shared" si="15"/>
        <v>2.8</v>
      </c>
      <c r="J77" s="246">
        <f>IF('Данные индикатора'!AA79="нет данных","x",ROUND(IF('Данные индикатора'!AA79&gt;J$87,10,IF('Данные индикатора'!AA79&lt;J$86,0,10-(J$87-'Данные индикатора'!AA79)/(J$87-J$86)*10)),1))</f>
        <v>3.7</v>
      </c>
      <c r="K77" s="248">
        <f t="shared" si="16"/>
        <v>3.3</v>
      </c>
      <c r="L77" s="250">
        <f>SUM(IF('Данные индикатора'!AB79=0,0,'Данные индикатора'!AB79/1000000),SUM('Данные индикатора'!AC79:AD79))</f>
        <v>1189.7883240000001</v>
      </c>
      <c r="M77" s="250">
        <f>L77/(SUM('Данные индикатора'!BK$74:'Данные индикатора'!BK$87))*1000000</f>
        <v>34.427841279670368</v>
      </c>
      <c r="N77" s="246">
        <f t="shared" si="17"/>
        <v>1.1000000000000001</v>
      </c>
      <c r="O77" s="246">
        <f>IF('Данные индикатора'!AE79="нет данных","x",ROUND(IF('Данные индикатора'!AE79&gt;O$87,10,IF('Данные индикатора'!AE79&lt;O$86,0,10-(O$87-'Данные индикатора'!AE79)/(O$87-O$86)*10)),1))</f>
        <v>2.5</v>
      </c>
      <c r="P77" s="247">
        <f>IF('Данные индикатора'!R79="нет данных","x",ROUND(IF('Данные индикатора'!R79&gt;P$87,10,IF('Данные индикатора'!R79&lt;P$86,0,10-(P$87-'Данные индикатора'!R79)/(P$87-P$86)*10)),1))</f>
        <v>1.9</v>
      </c>
      <c r="Q77" s="248">
        <f t="shared" si="18"/>
        <v>1.8</v>
      </c>
      <c r="R77" s="251">
        <f t="shared" si="19"/>
        <v>2.8</v>
      </c>
      <c r="S77" s="249">
        <f>IF(AND('Данные индикатора'!AF79="нет данных",'Данные индикатора'!AG79="нет данных",'Данные индикатора'!AH79="нет данных"),"x",SUM('Данные индикатора'!AF79:AH79))</f>
        <v>1.3241616672168908E-3</v>
      </c>
      <c r="T77" s="247">
        <f t="shared" si="20"/>
        <v>0.3</v>
      </c>
      <c r="U77" s="247">
        <f>IF('Данные индикатора'!M79="нет данных","x",'Данные индикатора'!M79)</f>
        <v>1</v>
      </c>
      <c r="V77" s="248">
        <f t="shared" si="21"/>
        <v>0.7</v>
      </c>
      <c r="W77" s="246">
        <f>IF('Данные индикатора'!AI79="нет данных","x",ROUND(IF('Данные индикатора'!AI79&gt;W$87,10,IF('Данные индикатора'!AI79&lt;W$86,0,10-(W$87-'Данные индикатора'!AI79)/(W$87-W$86)*10)),1))</f>
        <v>10</v>
      </c>
      <c r="X77" s="246">
        <f>IF('Данные индикатора'!AJ79="нет данных","x",ROUND(IF('Данные индикатора'!AJ79&gt;X$87,10,IF('Данные индикатора'!AJ79&lt;X$86,0,10-(X$87-'Данные индикатора'!AJ79)/(X$87-X$86)*10)),1))</f>
        <v>3.1</v>
      </c>
      <c r="Y77" s="252">
        <f>IF('Данные индикатора'!AQ79="нет данных","x",ROUND(IF('Данные индикатора'!AQ79&gt;Y$87,10,IF('Данные индикатора'!AQ79&lt;Y$86,0,10-(Y$87-'Данные индикатора'!AQ79)/(Y$87-Y$86)*10)),1))</f>
        <v>0.1</v>
      </c>
      <c r="Z77" s="252">
        <f>IF('Данные индикатора'!AR79="нет данных","x",ROUND(IF('Данные индикатора'!AR79&gt;Z$87,10,IF('Данные индикатора'!AR79&lt;Z$86,0,10-(Z$87-'Данные индикатора'!AR79)/(Z$87-Z$86)*10)),1))</f>
        <v>0.4</v>
      </c>
      <c r="AA77" s="247">
        <f t="shared" si="31"/>
        <v>0.3</v>
      </c>
      <c r="AB77" s="248">
        <f t="shared" si="28"/>
        <v>4.5</v>
      </c>
      <c r="AC77" s="246">
        <f>IF('Данные индикатора'!AL79="нет данных","x",ROUND(IF('Данные индикатора'!AL79&gt;AC$87,10,IF('Данные индикатора'!AL79&lt;AC$86,0,10-(AC$87-'Данные индикатора'!AL79)/(AC$87-AC$86)*10)),1))</f>
        <v>0.3</v>
      </c>
      <c r="AD77" s="248">
        <f t="shared" si="22"/>
        <v>0.3</v>
      </c>
      <c r="AE77" s="253">
        <f>IF(OR('Данные индикатора'!AM79="нет данных",'Данные индикатора'!BK79="нет данных"),"x",('Данные индикатора'!AM79/'Данные индикатора'!BK79))</f>
        <v>0</v>
      </c>
      <c r="AF77" s="248">
        <f t="shared" si="23"/>
        <v>0</v>
      </c>
      <c r="AG77" s="246">
        <f>IF('Данные индикатора'!AN79="нет данных","x",ROUND(IF('Данные индикатора'!AN79&lt;$AG$86,10,IF('Данные индикатора'!AN79&gt;$AG$87,0,($AG$87-'Данные индикатора'!AN79)/($AG$87-$AG$86)*10)),1))</f>
        <v>3</v>
      </c>
      <c r="AH77" s="246">
        <f>IF('Данные индикатора'!AO79="нет данных","x",ROUND(IF('Данные индикатора'!AO79&gt;$AH$87,10,IF('Данные индикатора'!AO79&lt;$AH$86,0,10-($AH$87-'Данные индикатора'!AO79)/($AH$87-$AH$86)*10)),1))</f>
        <v>0</v>
      </c>
      <c r="AI77" s="252">
        <f>IF('Данные индикатора'!AP79="нет данных","x",ROUND(IF('Данные индикатора'!AP79&gt;$AI$87,10,IF('Данные индикатора'!AP79&lt;$AI$86,0,10-($AI$87-'Данные индикатора'!AP79)/($AI$87-$AI$86)*10)),1))</f>
        <v>2.4</v>
      </c>
      <c r="AJ77" s="246">
        <f t="shared" si="24"/>
        <v>2.4</v>
      </c>
      <c r="AK77" s="248">
        <f t="shared" si="25"/>
        <v>1.8</v>
      </c>
      <c r="AL77" s="251">
        <f t="shared" si="29"/>
        <v>2</v>
      </c>
    </row>
    <row r="78" spans="1:38" s="3" customFormat="1" ht="15.75" x14ac:dyDescent="0.25">
      <c r="A78" s="159" t="s">
        <v>322</v>
      </c>
      <c r="B78" s="177" t="s">
        <v>314</v>
      </c>
      <c r="C78" s="176" t="s">
        <v>121</v>
      </c>
      <c r="D78" s="246">
        <f>ROUND(IF('Данные индикатора'!P80="нет данных",IF((0.1233*LN('Данные индикатора'!AU80)-0.4559)&gt;D$87,0,IF((0.1233*LN('Данные индикатора'!AU80)-0.4559)&lt;D$86,10,(D$87-(0.1233*LN('Данные индикатора'!AU80)-0.4559))/(D$87-D$86)*10)),IF('Данные индикатора'!P80&gt;D$87,0,IF('Данные индикатора'!P80&lt;D$86,10,(D$87-'Данные индикатора'!P80)/(D$87-D$86)*10))),1)</f>
        <v>3.1</v>
      </c>
      <c r="E78" s="246">
        <f>IF('Данные индикатора'!Q80="нет данных","x",ROUND((IF('Данные индикатора'!Q80=E$86,0,IF(LOG('Данные индикатора'!Q80*1000)&gt;E$87,10,10-(E$87-LOG('Данные индикатора'!Q80*1000))/(E$87-E$86)*10))),1))</f>
        <v>4.7</v>
      </c>
      <c r="F78" s="247">
        <f>IF('Данные индикатора'!AK80="нет данных","x",ROUND(IF('Данные индикатора'!AK80&gt;F$87,10,IF('Данные индикатора'!AK80&lt;F$86,0,10-(F$87-'Данные индикатора'!AK80)/(F$87-F$86)*10)),1))</f>
        <v>2.7</v>
      </c>
      <c r="G78" s="248">
        <f t="shared" si="30"/>
        <v>3.6</v>
      </c>
      <c r="H78" s="249">
        <f>IF(OR('Данные индикатора'!S80="нет данных",'Данные индикатора'!T80="No data"),"x",IF(OR('Данные индикатора'!U80="нет данных",'Данные индикатора'!V80="нет данных"),1-(POWER((POWER(POWER((POWER((10/IF('Данные индикатора'!S80&lt;10,10,'Данные индикатора'!S80))*(1/'Данные индикатора'!T80),0.5))*('Данные индикатора'!W80)*('Данные индикатора'!Y80),(1/3)),-1)+POWER(POWER((1*('Данные индикатора'!X80)*('Данные индикатора'!Z80)),(1/3)),-1))/2,-1)/POWER((((POWER((10/IF('Данные индикатора'!S80&lt;10,10,'Данные индикатора'!S80))*(1/'Данные индикатора'!T80),0.5)+1)/2)*(('Данные индикатора'!W80+'Данные индикатора'!X80)/2)*(('Данные индикатора'!Y80+'Данные индикатора'!Z80)/2)),(1/3))),IF(OR('Данные индикатора'!S80="No data",'Данные индикатора'!T80="No data"),"x",1-(POWER((POWER(POWER((POWER((10/IF('Данные индикатора'!S80&lt;10,10,'Данные индикатора'!S80))*(1/'Данные индикатора'!T80),0.5))*(POWER(('Данные индикатора'!W80*'Данные индикатора'!U80),0.5))*('Данные индикатора'!Y80),(1/3)),-1)+POWER(POWER(1*(POWER(('Данные индикатора'!X80*'Данные индикатора'!V80),0.5))*('Данные индикатора'!Z80),(1/3)),-1))/2,-1)/POWER((((POWER((10/IF('Данные индикатора'!S80&lt;10,10,'Данные индикатора'!S80))*(1/'Данные индикатора'!T80),0.5)+1)/2)*((POWER(('Данные индикатора'!W80*'Данные индикатора'!U80),0.5)+POWER(('Данные индикатора'!X80*'Данные индикатора'!V80),0.5))/2)*(('Данные индикатора'!Y80+'Данные индикатора'!Z80)/2)),(1/3))))))</f>
        <v>0.1824470780901426</v>
      </c>
      <c r="I78" s="246">
        <f t="shared" si="15"/>
        <v>3.3</v>
      </c>
      <c r="J78" s="246">
        <f>IF('Данные индикатора'!AA80="нет данных","x",ROUND(IF('Данные индикатора'!AA80&gt;J$87,10,IF('Данные индикатора'!AA80&lt;J$86,0,10-(J$87-'Данные индикатора'!AA80)/(J$87-J$86)*10)),1))</f>
        <v>3.7</v>
      </c>
      <c r="K78" s="248">
        <f t="shared" si="16"/>
        <v>3.5</v>
      </c>
      <c r="L78" s="250">
        <f>SUM(IF('Данные индикатора'!AB80=0,0,'Данные индикатора'!AB80/1000000),SUM('Данные индикатора'!AC80:AD80))</f>
        <v>1189.7883240000001</v>
      </c>
      <c r="M78" s="250">
        <f>L78/(SUM('Данные индикатора'!BK$74:'Данные индикатора'!BK$87))*1000000</f>
        <v>34.427841279670368</v>
      </c>
      <c r="N78" s="246">
        <f t="shared" si="17"/>
        <v>1.1000000000000001</v>
      </c>
      <c r="O78" s="246">
        <f>IF('Данные индикатора'!AE80="нет данных","x",ROUND(IF('Данные индикатора'!AE80&gt;O$87,10,IF('Данные индикатора'!AE80&lt;O$86,0,10-(O$87-'Данные индикатора'!AE80)/(O$87-O$86)*10)),1))</f>
        <v>2.5</v>
      </c>
      <c r="P78" s="247">
        <f>IF('Данные индикатора'!R80="нет данных","x",ROUND(IF('Данные индикатора'!R80&gt;P$87,10,IF('Данные индикатора'!R80&lt;P$86,0,10-(P$87-'Данные индикатора'!R80)/(P$87-P$86)*10)),1))</f>
        <v>1.9</v>
      </c>
      <c r="Q78" s="248">
        <f t="shared" si="18"/>
        <v>1.8</v>
      </c>
      <c r="R78" s="251">
        <f t="shared" si="19"/>
        <v>3.1</v>
      </c>
      <c r="S78" s="249">
        <f>IF(AND('Данные индикатора'!AF80="нет данных",'Данные индикатора'!AG80="нет данных",'Данные индикатора'!AH80="нет данных"),"x",SUM('Данные индикатора'!AF80:AH80))</f>
        <v>1.3241616672168908E-3</v>
      </c>
      <c r="T78" s="247">
        <f t="shared" si="20"/>
        <v>0.3</v>
      </c>
      <c r="U78" s="247">
        <f>IF('Данные индикатора'!M80="нет данных","x",'Данные индикатора'!M80)</f>
        <v>1</v>
      </c>
      <c r="V78" s="248">
        <f t="shared" si="21"/>
        <v>0.7</v>
      </c>
      <c r="W78" s="246">
        <f>IF('Данные индикатора'!AI80="нет данных","x",ROUND(IF('Данные индикатора'!AI80&gt;W$87,10,IF('Данные индикатора'!AI80&lt;W$86,0,10-(W$87-'Данные индикатора'!AI80)/(W$87-W$86)*10)),1))</f>
        <v>10</v>
      </c>
      <c r="X78" s="246">
        <f>IF('Данные индикатора'!AJ80="нет данных","x",ROUND(IF('Данные индикатора'!AJ80&gt;X$87,10,IF('Данные индикатора'!AJ80&lt;X$86,0,10-(X$87-'Данные индикатора'!AJ80)/(X$87-X$86)*10)),1))</f>
        <v>3.2</v>
      </c>
      <c r="Y78" s="252">
        <f>IF('Данные индикатора'!AQ80="нет данных","x",ROUND(IF('Данные индикатора'!AQ80&gt;Y$87,10,IF('Данные индикатора'!AQ80&lt;Y$86,0,10-(Y$87-'Данные индикатора'!AQ80)/(Y$87-Y$86)*10)),1))</f>
        <v>0.2</v>
      </c>
      <c r="Z78" s="252">
        <f>IF('Данные индикатора'!AR80="нет данных","x",ROUND(IF('Данные индикатора'!AR80&gt;Z$87,10,IF('Данные индикатора'!AR80&lt;Z$86,0,10-(Z$87-'Данные индикатора'!AR80)/(Z$87-Z$86)*10)),1))</f>
        <v>0.4</v>
      </c>
      <c r="AA78" s="247">
        <f t="shared" si="31"/>
        <v>0.3</v>
      </c>
      <c r="AB78" s="248">
        <f t="shared" si="28"/>
        <v>4.5</v>
      </c>
      <c r="AC78" s="246">
        <f>IF('Данные индикатора'!AL80="нет данных","x",ROUND(IF('Данные индикатора'!AL80&gt;AC$87,10,IF('Данные индикатора'!AL80&lt;AC$86,0,10-(AC$87-'Данные индикатора'!AL80)/(AC$87-AC$86)*10)),1))</f>
        <v>0.7</v>
      </c>
      <c r="AD78" s="248">
        <f t="shared" si="22"/>
        <v>0.7</v>
      </c>
      <c r="AE78" s="253">
        <f>IF(OR('Данные индикатора'!AM80="нет данных",'Данные индикатора'!BK80="нет данных"),"x",('Данные индикатора'!AM80/'Данные индикатора'!BK80))</f>
        <v>0</v>
      </c>
      <c r="AF78" s="248">
        <f t="shared" si="23"/>
        <v>0</v>
      </c>
      <c r="AG78" s="246">
        <f>IF('Данные индикатора'!AN80="нет данных","x",ROUND(IF('Данные индикатора'!AN80&lt;$AG$86,10,IF('Данные индикатора'!AN80&gt;$AG$87,0,($AG$87-'Данные индикатора'!AN80)/($AG$87-$AG$86)*10)),1))</f>
        <v>3</v>
      </c>
      <c r="AH78" s="246">
        <f>IF('Данные индикатора'!AO80="нет данных","x",ROUND(IF('Данные индикатора'!AO80&gt;$AH$87,10,IF('Данные индикатора'!AO80&lt;$AH$86,0,10-($AH$87-'Данные индикатора'!AO80)/($AH$87-$AH$86)*10)),1))</f>
        <v>0</v>
      </c>
      <c r="AI78" s="252">
        <f>IF('Данные индикатора'!AP80="нет данных","x",ROUND(IF('Данные индикатора'!AP80&gt;$AI$87,10,IF('Данные индикатора'!AP80&lt;$AI$86,0,10-($AI$87-'Данные индикатора'!AP80)/($AI$87-$AI$86)*10)),1))</f>
        <v>2.4</v>
      </c>
      <c r="AJ78" s="246">
        <f t="shared" si="24"/>
        <v>2.4</v>
      </c>
      <c r="AK78" s="248">
        <f t="shared" si="25"/>
        <v>1.8</v>
      </c>
      <c r="AL78" s="251">
        <f t="shared" si="29"/>
        <v>2.1</v>
      </c>
    </row>
    <row r="79" spans="1:38" s="3" customFormat="1" ht="15.75" x14ac:dyDescent="0.25">
      <c r="A79" s="159" t="s">
        <v>322</v>
      </c>
      <c r="B79" s="177" t="s">
        <v>315</v>
      </c>
      <c r="C79" s="176" t="s">
        <v>122</v>
      </c>
      <c r="D79" s="246">
        <f>ROUND(IF('Данные индикатора'!P81="нет данных",IF((0.1233*LN('Данные индикатора'!AU81)-0.4559)&gt;D$87,0,IF((0.1233*LN('Данные индикатора'!AU81)-0.4559)&lt;D$86,10,(D$87-(0.1233*LN('Данные индикатора'!AU81)-0.4559))/(D$87-D$86)*10)),IF('Данные индикатора'!P81&gt;D$87,0,IF('Данные индикатора'!P81&lt;D$86,10,(D$87-'Данные индикатора'!P81)/(D$87-D$86)*10))),1)</f>
        <v>3.4</v>
      </c>
      <c r="E79" s="246">
        <f>IF('Данные индикатора'!Q81="нет данных","x",ROUND((IF('Данные индикатора'!Q81=E$86,0,IF(LOG('Данные индикатора'!Q81*1000)&gt;E$87,10,10-(E$87-LOG('Данные индикатора'!Q81*1000))/(E$87-E$86)*10))),1))</f>
        <v>3.1</v>
      </c>
      <c r="F79" s="247">
        <f>IF('Данные индикатора'!AK81="нет данных","x",ROUND(IF('Данные индикатора'!AK81&gt;F$87,10,IF('Данные индикатора'!AK81&lt;F$86,0,10-(F$87-'Данные индикатора'!AK81)/(F$87-F$86)*10)),1))</f>
        <v>1.9</v>
      </c>
      <c r="G79" s="248">
        <f t="shared" si="30"/>
        <v>2.8</v>
      </c>
      <c r="H79" s="249">
        <f>IF(OR('Данные индикатора'!S81="нет данных",'Данные индикатора'!T81="No data"),"x",IF(OR('Данные индикатора'!U81="нет данных",'Данные индикатора'!V81="нет данных"),1-(POWER((POWER(POWER((POWER((10/IF('Данные индикатора'!S81&lt;10,10,'Данные индикатора'!S81))*(1/'Данные индикатора'!T81),0.5))*('Данные индикатора'!W81)*('Данные индикатора'!Y81),(1/3)),-1)+POWER(POWER((1*('Данные индикатора'!X81)*('Данные индикатора'!Z81)),(1/3)),-1))/2,-1)/POWER((((POWER((10/IF('Данные индикатора'!S81&lt;10,10,'Данные индикатора'!S81))*(1/'Данные индикатора'!T81),0.5)+1)/2)*(('Данные индикатора'!W81+'Данные индикатора'!X81)/2)*(('Данные индикатора'!Y81+'Данные индикатора'!Z81)/2)),(1/3))),IF(OR('Данные индикатора'!S81="No data",'Данные индикатора'!T81="No data"),"x",1-(POWER((POWER(POWER((POWER((10/IF('Данные индикатора'!S81&lt;10,10,'Данные индикатора'!S81))*(1/'Данные индикатора'!T81),0.5))*(POWER(('Данные индикатора'!W81*'Данные индикатора'!U81),0.5))*('Данные индикатора'!Y81),(1/3)),-1)+POWER(POWER(1*(POWER(('Данные индикатора'!X81*'Данные индикатора'!V81),0.5))*('Данные индикатора'!Z81),(1/3)),-1))/2,-1)/POWER((((POWER((10/IF('Данные индикатора'!S81&lt;10,10,'Данные индикатора'!S81))*(1/'Данные индикатора'!T81),0.5)+1)/2)*((POWER(('Данные индикатора'!W81*'Данные индикатора'!U81),0.5)+POWER(('Данные индикатора'!X81*'Данные индикатора'!V81),0.5))/2)*(('Данные индикатора'!Y81+'Данные индикатора'!Z81)/2)),(1/3))))))</f>
        <v>0.18564503677921418</v>
      </c>
      <c r="I79" s="246">
        <f t="shared" si="15"/>
        <v>3.4</v>
      </c>
      <c r="J79" s="246">
        <f>IF('Данные индикатора'!AA81="нет данных","x",ROUND(IF('Данные индикатора'!AA81&gt;J$87,10,IF('Данные индикатора'!AA81&lt;J$86,0,10-(J$87-'Данные индикатора'!AA81)/(J$87-J$86)*10)),1))</f>
        <v>3.7</v>
      </c>
      <c r="K79" s="248">
        <f t="shared" si="16"/>
        <v>3.6</v>
      </c>
      <c r="L79" s="250">
        <f>SUM(IF('Данные индикатора'!AB81=0,0,'Данные индикатора'!AB81/1000000),SUM('Данные индикатора'!AC81:AD81))</f>
        <v>1189.7883240000001</v>
      </c>
      <c r="M79" s="250">
        <f>L79/(SUM('Данные индикатора'!BK$74:'Данные индикатора'!BK$87))*1000000</f>
        <v>34.427841279670368</v>
      </c>
      <c r="N79" s="246">
        <f t="shared" si="17"/>
        <v>1.1000000000000001</v>
      </c>
      <c r="O79" s="246">
        <f>IF('Данные индикатора'!AE81="нет данных","x",ROUND(IF('Данные индикатора'!AE81&gt;O$87,10,IF('Данные индикатора'!AE81&lt;O$86,0,10-(O$87-'Данные индикатора'!AE81)/(O$87-O$86)*10)),1))</f>
        <v>2.5</v>
      </c>
      <c r="P79" s="247">
        <f>IF('Данные индикатора'!R81="нет данных","x",ROUND(IF('Данные индикатора'!R81&gt;P$87,10,IF('Данные индикатора'!R81&lt;P$86,0,10-(P$87-'Данные индикатора'!R81)/(P$87-P$86)*10)),1))</f>
        <v>1.9</v>
      </c>
      <c r="Q79" s="248">
        <f t="shared" si="18"/>
        <v>1.8</v>
      </c>
      <c r="R79" s="251">
        <f t="shared" si="19"/>
        <v>2.8</v>
      </c>
      <c r="S79" s="249">
        <f>IF(AND('Данные индикатора'!AF81="нет данных",'Данные индикатора'!AG81="нет данных",'Данные индикатора'!AH81="нет данных"),"x",SUM('Данные индикатора'!AF81:AH81))</f>
        <v>1.3241616672168908E-3</v>
      </c>
      <c r="T79" s="247">
        <f t="shared" si="20"/>
        <v>0.3</v>
      </c>
      <c r="U79" s="247">
        <f>IF('Данные индикатора'!M81="нет данных","x",'Данные индикатора'!M81)</f>
        <v>1</v>
      </c>
      <c r="V79" s="248">
        <f t="shared" si="21"/>
        <v>0.7</v>
      </c>
      <c r="W79" s="246">
        <f>IF('Данные индикатора'!AI81="нет данных","x",ROUND(IF('Данные индикатора'!AI81&gt;W$87,10,IF('Данные индикатора'!AI81&lt;W$86,0,10-(W$87-'Данные индикатора'!AI81)/(W$87-W$86)*10)),1))</f>
        <v>10</v>
      </c>
      <c r="X79" s="246">
        <f>IF('Данные индикатора'!AJ81="нет данных","x",ROUND(IF('Данные индикатора'!AJ81&gt;X$87,10,IF('Данные индикатора'!AJ81&lt;X$86,0,10-(X$87-'Данные индикатора'!AJ81)/(X$87-X$86)*10)),1))</f>
        <v>3</v>
      </c>
      <c r="Y79" s="252">
        <f>IF('Данные индикатора'!AQ81="нет данных","x",ROUND(IF('Данные индикатора'!AQ81&gt;Y$87,10,IF('Данные индикатора'!AQ81&lt;Y$86,0,10-(Y$87-'Данные индикатора'!AQ81)/(Y$87-Y$86)*10)),1))</f>
        <v>0.1</v>
      </c>
      <c r="Z79" s="252">
        <f>IF('Данные индикатора'!AR81="нет данных","x",ROUND(IF('Данные индикатора'!AR81&gt;Z$87,10,IF('Данные индикатора'!AR81&lt;Z$86,0,10-(Z$87-'Данные индикатора'!AR81)/(Z$87-Z$86)*10)),1))</f>
        <v>0.4</v>
      </c>
      <c r="AA79" s="247">
        <f t="shared" si="31"/>
        <v>0.3</v>
      </c>
      <c r="AB79" s="248">
        <f t="shared" si="28"/>
        <v>4.4000000000000004</v>
      </c>
      <c r="AC79" s="246">
        <f>IF('Данные индикатора'!AL81="нет данных","x",ROUND(IF('Данные индикатора'!AL81&gt;AC$87,10,IF('Данные индикатора'!AL81&lt;AC$86,0,10-(AC$87-'Данные индикатора'!AL81)/(AC$87-AC$86)*10)),1))</f>
        <v>0.4</v>
      </c>
      <c r="AD79" s="248">
        <f t="shared" si="22"/>
        <v>0.4</v>
      </c>
      <c r="AE79" s="253">
        <f>IF(OR('Данные индикатора'!AM81="нет данных",'Данные индикатора'!BK81="нет данных"),"x",('Данные индикатора'!AM81/'Данные индикатора'!BK81))</f>
        <v>0</v>
      </c>
      <c r="AF79" s="248">
        <f t="shared" si="23"/>
        <v>0</v>
      </c>
      <c r="AG79" s="246">
        <f>IF('Данные индикатора'!AN81="нет данных","x",ROUND(IF('Данные индикатора'!AN81&lt;$AG$86,10,IF('Данные индикатора'!AN81&gt;$AG$87,0,($AG$87-'Данные индикатора'!AN81)/($AG$87-$AG$86)*10)),1))</f>
        <v>3</v>
      </c>
      <c r="AH79" s="246">
        <f>IF('Данные индикатора'!AO81="нет данных","x",ROUND(IF('Данные индикатора'!AO81&gt;$AH$87,10,IF('Данные индикатора'!AO81&lt;$AH$86,0,10-($AH$87-'Данные индикатора'!AO81)/($AH$87-$AH$86)*10)),1))</f>
        <v>0</v>
      </c>
      <c r="AI79" s="252">
        <f>IF('Данные индикатора'!AP81="нет данных","x",ROUND(IF('Данные индикатора'!AP81&gt;$AI$87,10,IF('Данные индикатора'!AP81&lt;$AI$86,0,10-($AI$87-'Данные индикатора'!AP81)/($AI$87-$AI$86)*10)),1))</f>
        <v>2.4</v>
      </c>
      <c r="AJ79" s="246">
        <f t="shared" si="24"/>
        <v>2.4</v>
      </c>
      <c r="AK79" s="248">
        <f t="shared" si="25"/>
        <v>1.8</v>
      </c>
      <c r="AL79" s="251">
        <f t="shared" si="29"/>
        <v>2</v>
      </c>
    </row>
    <row r="80" spans="1:38" s="3" customFormat="1" ht="15.75" x14ac:dyDescent="0.25">
      <c r="A80" s="159" t="s">
        <v>322</v>
      </c>
      <c r="B80" s="177" t="s">
        <v>316</v>
      </c>
      <c r="C80" s="176" t="s">
        <v>120</v>
      </c>
      <c r="D80" s="246">
        <f>ROUND(IF('Данные индикатора'!P82="нет данных",IF((0.1233*LN('Данные индикатора'!AU82)-0.4559)&gt;D$87,0,IF((0.1233*LN('Данные индикатора'!AU82)-0.4559)&lt;D$86,10,(D$87-(0.1233*LN('Данные индикатора'!AU82)-0.4559))/(D$87-D$86)*10)),IF('Данные индикатора'!P82&gt;D$87,0,IF('Данные индикатора'!P82&lt;D$86,10,(D$87-'Данные индикатора'!P82)/(D$87-D$86)*10))),1)</f>
        <v>2.9</v>
      </c>
      <c r="E80" s="246">
        <f>IF('Данные индикатора'!Q82="нет данных","x",ROUND((IF('Данные индикатора'!Q82=E$86,0,IF(LOG('Данные индикатора'!Q82*1000)&gt;E$87,10,10-(E$87-LOG('Данные индикатора'!Q82*1000))/(E$87-E$86)*10))),1))</f>
        <v>4.2</v>
      </c>
      <c r="F80" s="247">
        <f>IF('Данные индикатора'!AK82="нет данных","x",ROUND(IF('Данные индикатора'!AK82&gt;F$87,10,IF('Данные индикатора'!AK82&lt;F$86,0,10-(F$87-'Данные индикатора'!AK82)/(F$87-F$86)*10)),1))</f>
        <v>2.8</v>
      </c>
      <c r="G80" s="248">
        <f t="shared" si="30"/>
        <v>3.3</v>
      </c>
      <c r="H80" s="249">
        <f>IF(OR('Данные индикатора'!S82="нет данных",'Данные индикатора'!T82="No data"),"x",IF(OR('Данные индикатора'!U82="нет данных",'Данные индикатора'!V82="нет данных"),1-(POWER((POWER(POWER((POWER((10/IF('Данные индикатора'!S82&lt;10,10,'Данные индикатора'!S82))*(1/'Данные индикатора'!T82),0.5))*('Данные индикатора'!W82)*('Данные индикатора'!Y82),(1/3)),-1)+POWER(POWER((1*('Данные индикатора'!X82)*('Данные индикатора'!Z82)),(1/3)),-1))/2,-1)/POWER((((POWER((10/IF('Данные индикатора'!S82&lt;10,10,'Данные индикатора'!S82))*(1/'Данные индикатора'!T82),0.5)+1)/2)*(('Данные индикатора'!W82+'Данные индикатора'!X82)/2)*(('Данные индикатора'!Y82+'Данные индикатора'!Z82)/2)),(1/3))),IF(OR('Данные индикатора'!S82="No data",'Данные индикатора'!T82="No data"),"x",1-(POWER((POWER(POWER((POWER((10/IF('Данные индикатора'!S82&lt;10,10,'Данные индикатора'!S82))*(1/'Данные индикатора'!T82),0.5))*(POWER(('Данные индикатора'!W82*'Данные индикатора'!U82),0.5))*('Данные индикатора'!Y82),(1/3)),-1)+POWER(POWER(1*(POWER(('Данные индикатора'!X82*'Данные индикатора'!V82),0.5))*('Данные индикатора'!Z82),(1/3)),-1))/2,-1)/POWER((((POWER((10/IF('Данные индикатора'!S82&lt;10,10,'Данные индикатора'!S82))*(1/'Данные индикатора'!T82),0.5)+1)/2)*((POWER(('Данные индикатора'!W82*'Данные индикатора'!U82),0.5)+POWER(('Данные индикатора'!X82*'Данные индикатора'!V82),0.5))/2)*(('Данные индикатора'!Y82+'Данные индикатора'!Z82)/2)),(1/3))))))</f>
        <v>0.23357483178132843</v>
      </c>
      <c r="I80" s="246">
        <f t="shared" ref="I80:I85" si="32">IF(H80="x","x",ROUND(IF(H80&gt;I$87,10,IF(H80&lt;I$86,0,10-(I$87-H80)/(I$87-I$86)*10)),1))</f>
        <v>4.2</v>
      </c>
      <c r="J80" s="246">
        <f>IF('Данные индикатора'!AA82="нет данных","x",ROUND(IF('Данные индикатора'!AA82&gt;J$87,10,IF('Данные индикатора'!AA82&lt;J$86,0,10-(J$87-'Данные индикатора'!AA82)/(J$87-J$86)*10)),1))</f>
        <v>3.7</v>
      </c>
      <c r="K80" s="248">
        <f t="shared" ref="K80:K85" si="33">IF(AND(I80="x",J80="x"),"x",ROUND(AVERAGE(I80,J80),1))</f>
        <v>4</v>
      </c>
      <c r="L80" s="250">
        <f>SUM(IF('Данные индикатора'!AB82=0,0,'Данные индикатора'!AB82/1000000),SUM('Данные индикатора'!AC82:AD82))</f>
        <v>1189.7883240000001</v>
      </c>
      <c r="M80" s="250">
        <f>L80/(SUM('Данные индикатора'!BK$74:'Данные индикатора'!BK$87))*1000000</f>
        <v>34.427841279670368</v>
      </c>
      <c r="N80" s="246">
        <f t="shared" ref="N80:N85" si="34">IF(M80="x","x",ROUND(IF(M80&gt;N$87,10,IF(M80&lt;N$86,0,10-(N$87-M80)/(N$87-N$86)*10)),1))</f>
        <v>1.1000000000000001</v>
      </c>
      <c r="O80" s="246">
        <f>IF('Данные индикатора'!AE82="нет данных","x",ROUND(IF('Данные индикатора'!AE82&gt;O$87,10,IF('Данные индикатора'!AE82&lt;O$86,0,10-(O$87-'Данные индикатора'!AE82)/(O$87-O$86)*10)),1))</f>
        <v>2.5</v>
      </c>
      <c r="P80" s="247">
        <f>IF('Данные индикатора'!R82="нет данных","x",ROUND(IF('Данные индикатора'!R82&gt;P$87,10,IF('Данные индикатора'!R82&lt;P$86,0,10-(P$87-'Данные индикатора'!R82)/(P$87-P$86)*10)),1))</f>
        <v>1.9</v>
      </c>
      <c r="Q80" s="248">
        <f t="shared" ref="Q80:Q85" si="35">ROUND(AVERAGE(N80,O80,P80),1)</f>
        <v>1.8</v>
      </c>
      <c r="R80" s="251">
        <f t="shared" ref="R80:R85" si="36">ROUND(AVERAGE(G80,G80,K80,Q80),1)</f>
        <v>3.1</v>
      </c>
      <c r="S80" s="249">
        <f>IF(AND('Данные индикатора'!AF82="нет данных",'Данные индикатора'!AG82="нет данных",'Данные индикатора'!AH82="нет данных"),"x",SUM('Данные индикатора'!AF82:AH82))</f>
        <v>1.3241616672168908E-3</v>
      </c>
      <c r="T80" s="247">
        <f t="shared" ref="T80:T85" si="37">IF(S80="x","x",ROUND(IF(S80&gt;T$87,10,IF(S80&lt;T$86,0,10-(T$87-S80)/(T$87-T$86)*10)),1))</f>
        <v>0.3</v>
      </c>
      <c r="U80" s="247">
        <f>IF('Данные индикатора'!M82="нет данных","x",'Данные индикатора'!M82)</f>
        <v>1</v>
      </c>
      <c r="V80" s="248">
        <f t="shared" ref="V80:V85" si="38">ROUND(IF(T80="x",U80,IF(U80="x",T80,(10-GEOMEAN(((10-T80)/10*9+1),((10-U80)/10*9+1))))/9*10),1)</f>
        <v>0.7</v>
      </c>
      <c r="W80" s="246">
        <f>IF('Данные индикатора'!AI82="нет данных","x",ROUND(IF('Данные индикатора'!AI82&gt;W$87,10,IF('Данные индикатора'!AI82&lt;W$86,0,10-(W$87-'Данные индикатора'!AI82)/(W$87-W$86)*10)),1))</f>
        <v>10</v>
      </c>
      <c r="X80" s="246">
        <f>IF('Данные индикатора'!AJ82="нет данных","x",ROUND(IF('Данные индикатора'!AJ82&gt;X$87,10,IF('Данные индикатора'!AJ82&lt;X$86,0,10-(X$87-'Данные индикатора'!AJ82)/(X$87-X$86)*10)),1))</f>
        <v>6.1</v>
      </c>
      <c r="Y80" s="252">
        <f>IF('Данные индикатора'!AQ82="нет данных","x",ROUND(IF('Данные индикатора'!AQ82&gt;Y$87,10,IF('Данные индикатора'!AQ82&lt;Y$86,0,10-(Y$87-'Данные индикатора'!AQ82)/(Y$87-Y$86)*10)),1))</f>
        <v>0.1</v>
      </c>
      <c r="Z80" s="252">
        <f>IF('Данные индикатора'!AR82="нет данных","x",ROUND(IF('Данные индикатора'!AR82&gt;Z$87,10,IF('Данные индикатора'!AR82&lt;Z$86,0,10-(Z$87-'Данные индикатора'!AR82)/(Z$87-Z$86)*10)),1))</f>
        <v>0.4</v>
      </c>
      <c r="AA80" s="247">
        <f t="shared" si="31"/>
        <v>0.3</v>
      </c>
      <c r="AB80" s="248">
        <f t="shared" si="28"/>
        <v>5.5</v>
      </c>
      <c r="AC80" s="246">
        <f>IF('Данные индикатора'!AL82="нет данных","x",ROUND(IF('Данные индикатора'!AL82&gt;AC$87,10,IF('Данные индикатора'!AL82&lt;AC$86,0,10-(AC$87-'Данные индикатора'!AL82)/(AC$87-AC$86)*10)),1))</f>
        <v>0.3</v>
      </c>
      <c r="AD80" s="248">
        <f t="shared" ref="AD80:AD85" si="39">AC80</f>
        <v>0.3</v>
      </c>
      <c r="AE80" s="253">
        <f>IF(OR('Данные индикатора'!AM82="нет данных",'Данные индикатора'!BK82="нет данных"),"x",('Данные индикатора'!AM82/'Данные индикатора'!BK82))</f>
        <v>0</v>
      </c>
      <c r="AF80" s="248">
        <f t="shared" ref="AF80:AF85" si="40">IF(AE80="x","x",ROUND(IF(AE80&gt;AF$87,10,IF(AE80&lt;AF$86,0,10-(AF$87-AE80)/(AF$87-AF$86)*10)),1))</f>
        <v>0</v>
      </c>
      <c r="AG80" s="246">
        <f>IF('Данные индикатора'!AN82="нет данных","x",ROUND(IF('Данные индикатора'!AN82&lt;$AG$86,10,IF('Данные индикатора'!AN82&gt;$AG$87,0,($AG$87-'Данные индикатора'!AN82)/($AG$87-$AG$86)*10)),1))</f>
        <v>3</v>
      </c>
      <c r="AH80" s="246">
        <f>IF('Данные индикатора'!AO82="нет данных","x",ROUND(IF('Данные индикатора'!AO82&gt;$AH$87,10,IF('Данные индикатора'!AO82&lt;$AH$86,0,10-($AH$87-'Данные индикатора'!AO82)/($AH$87-$AH$86)*10)),1))</f>
        <v>0</v>
      </c>
      <c r="AI80" s="252">
        <f>IF('Данные индикатора'!AP82="нет данных","x",ROUND(IF('Данные индикатора'!AP82&gt;$AI$87,10,IF('Данные индикатора'!AP82&lt;$AI$86,0,10-($AI$87-'Данные индикатора'!AP82)/($AI$87-$AI$86)*10)),1))</f>
        <v>2.4</v>
      </c>
      <c r="AJ80" s="246">
        <f t="shared" ref="AJ80:AJ85" si="41">AI80</f>
        <v>2.4</v>
      </c>
      <c r="AK80" s="248">
        <f t="shared" ref="AK80:AK85" si="42">ROUND(AVERAGE(AH80,AJ80,AG80),1)</f>
        <v>1.8</v>
      </c>
      <c r="AL80" s="251">
        <f t="shared" si="29"/>
        <v>2.4</v>
      </c>
    </row>
    <row r="81" spans="1:38" s="3" customFormat="1" ht="15.75" x14ac:dyDescent="0.25">
      <c r="A81" s="159" t="s">
        <v>322</v>
      </c>
      <c r="B81" s="177" t="s">
        <v>317</v>
      </c>
      <c r="C81" s="176" t="s">
        <v>124</v>
      </c>
      <c r="D81" s="246">
        <f>ROUND(IF('Данные индикатора'!P83="нет данных",IF((0.1233*LN('Данные индикатора'!AU83)-0.4559)&gt;D$87,0,IF((0.1233*LN('Данные индикатора'!AU83)-0.4559)&lt;D$86,10,(D$87-(0.1233*LN('Данные индикатора'!AU83)-0.4559))/(D$87-D$86)*10)),IF('Данные индикатора'!P83&gt;D$87,0,IF('Данные индикатора'!P83&lt;D$86,10,(D$87-'Данные индикатора'!P83)/(D$87-D$86)*10))),1)</f>
        <v>3.3</v>
      </c>
      <c r="E81" s="246">
        <f>IF('Данные индикатора'!Q83="нет данных","x",ROUND((IF('Данные индикатора'!Q83=E$86,0,IF(LOG('Данные индикатора'!Q83*1000)&gt;E$87,10,10-(E$87-LOG('Данные индикатора'!Q83*1000))/(E$87-E$86)*10))),1))</f>
        <v>3.1</v>
      </c>
      <c r="F81" s="247">
        <f>IF('Данные индикатора'!AK83="нет данных","x",ROUND(IF('Данные индикатора'!AK83&gt;F$87,10,IF('Данные индикатора'!AK83&lt;F$86,0,10-(F$87-'Данные индикатора'!AK83)/(F$87-F$86)*10)),1))</f>
        <v>1.9</v>
      </c>
      <c r="G81" s="248">
        <f t="shared" si="30"/>
        <v>2.8</v>
      </c>
      <c r="H81" s="249">
        <f>IF(OR('Данные индикатора'!S83="нет данных",'Данные индикатора'!T83="No data"),"x",IF(OR('Данные индикатора'!U83="нет данных",'Данные индикатора'!V83="нет данных"),1-(POWER((POWER(POWER((POWER((10/IF('Данные индикатора'!S83&lt;10,10,'Данные индикатора'!S83))*(1/'Данные индикатора'!T83),0.5))*('Данные индикатора'!W83)*('Данные индикатора'!Y83),(1/3)),-1)+POWER(POWER((1*('Данные индикатора'!X83)*('Данные индикатора'!Z83)),(1/3)),-1))/2,-1)/POWER((((POWER((10/IF('Данные индикатора'!S83&lt;10,10,'Данные индикатора'!S83))*(1/'Данные индикатора'!T83),0.5)+1)/2)*(('Данные индикатора'!W83+'Данные индикатора'!X83)/2)*(('Данные индикатора'!Y83+'Данные индикатора'!Z83)/2)),(1/3))),IF(OR('Данные индикатора'!S83="No data",'Данные индикатора'!T83="No data"),"x",1-(POWER((POWER(POWER((POWER((10/IF('Данные индикатора'!S83&lt;10,10,'Данные индикатора'!S83))*(1/'Данные индикатора'!T83),0.5))*(POWER(('Данные индикатора'!W83*'Данные индикатора'!U83),0.5))*('Данные индикатора'!Y83),(1/3)),-1)+POWER(POWER(1*(POWER(('Данные индикатора'!X83*'Данные индикатора'!V83),0.5))*('Данные индикатора'!Z83),(1/3)),-1))/2,-1)/POWER((((POWER((10/IF('Данные индикатора'!S83&lt;10,10,'Данные индикатора'!S83))*(1/'Данные индикатора'!T83),0.5)+1)/2)*((POWER(('Данные индикатора'!W83*'Данные индикатора'!U83),0.5)+POWER(('Данные индикатора'!X83*'Данные индикатора'!V83),0.5))/2)*(('Данные индикатора'!Y83+'Данные индикатора'!Z83)/2)),(1/3))))))</f>
        <v>0.26961996207214545</v>
      </c>
      <c r="I81" s="246">
        <f t="shared" si="32"/>
        <v>4.9000000000000004</v>
      </c>
      <c r="J81" s="246">
        <f>IF('Данные индикатора'!AA83="нет данных","x",ROUND(IF('Данные индикатора'!AA83&gt;J$87,10,IF('Данные индикатора'!AA83&lt;J$86,0,10-(J$87-'Данные индикатора'!AA83)/(J$87-J$86)*10)),1))</f>
        <v>3.7</v>
      </c>
      <c r="K81" s="248">
        <f t="shared" si="33"/>
        <v>4.3</v>
      </c>
      <c r="L81" s="250">
        <f>SUM(IF('Данные индикатора'!AB83=0,0,'Данные индикатора'!AB83/1000000),SUM('Данные индикатора'!AC83:AD83))</f>
        <v>1189.7883240000001</v>
      </c>
      <c r="M81" s="250">
        <f>L81/(SUM('Данные индикатора'!BK$74:'Данные индикатора'!BK$87))*1000000</f>
        <v>34.427841279670368</v>
      </c>
      <c r="N81" s="246">
        <f t="shared" si="34"/>
        <v>1.1000000000000001</v>
      </c>
      <c r="O81" s="246">
        <f>IF('Данные индикатора'!AE83="нет данных","x",ROUND(IF('Данные индикатора'!AE83&gt;O$87,10,IF('Данные индикатора'!AE83&lt;O$86,0,10-(O$87-'Данные индикатора'!AE83)/(O$87-O$86)*10)),1))</f>
        <v>2.5</v>
      </c>
      <c r="P81" s="247">
        <f>IF('Данные индикатора'!R83="нет данных","x",ROUND(IF('Данные индикатора'!R83&gt;P$87,10,IF('Данные индикатора'!R83&lt;P$86,0,10-(P$87-'Данные индикатора'!R83)/(P$87-P$86)*10)),1))</f>
        <v>1.9</v>
      </c>
      <c r="Q81" s="248">
        <f t="shared" si="35"/>
        <v>1.8</v>
      </c>
      <c r="R81" s="251">
        <f t="shared" si="36"/>
        <v>2.9</v>
      </c>
      <c r="S81" s="249">
        <f>IF(AND('Данные индикатора'!AF83="нет данных",'Данные индикатора'!AG83="нет данных",'Данные индикатора'!AH83="нет данных"),"x",SUM('Данные индикатора'!AF83:AH83))</f>
        <v>1.3241616672168908E-3</v>
      </c>
      <c r="T81" s="247">
        <f t="shared" si="37"/>
        <v>0.3</v>
      </c>
      <c r="U81" s="247">
        <f>IF('Данные индикатора'!M83="нет данных","x",'Данные индикатора'!M83)</f>
        <v>1</v>
      </c>
      <c r="V81" s="248">
        <f t="shared" si="38"/>
        <v>0.7</v>
      </c>
      <c r="W81" s="246">
        <f>IF('Данные индикатора'!AI83="нет данных","x",ROUND(IF('Данные индикатора'!AI83&gt;W$87,10,IF('Данные индикатора'!AI83&lt;W$86,0,10-(W$87-'Данные индикатора'!AI83)/(W$87-W$86)*10)),1))</f>
        <v>10</v>
      </c>
      <c r="X81" s="246">
        <f>IF('Данные индикатора'!AJ83="нет данных","x",ROUND(IF('Данные индикатора'!AJ83&gt;X$87,10,IF('Данные индикатора'!AJ83&lt;X$86,0,10-(X$87-'Данные индикатора'!AJ83)/(X$87-X$86)*10)),1))</f>
        <v>4.4000000000000004</v>
      </c>
      <c r="Y81" s="252">
        <f>IF('Данные индикатора'!AQ83="нет данных","x",ROUND(IF('Данные индикатора'!AQ83&gt;Y$87,10,IF('Данные индикатора'!AQ83&lt;Y$86,0,10-(Y$87-'Данные индикатора'!AQ83)/(Y$87-Y$86)*10)),1))</f>
        <v>0.1</v>
      </c>
      <c r="Z81" s="252">
        <f>IF('Данные индикатора'!AR83="нет данных","x",ROUND(IF('Данные индикатора'!AR83&gt;Z$87,10,IF('Данные индикатора'!AR83&lt;Z$86,0,10-(Z$87-'Данные индикатора'!AR83)/(Z$87-Z$86)*10)),1))</f>
        <v>0.4</v>
      </c>
      <c r="AA81" s="247">
        <f t="shared" si="31"/>
        <v>0.3</v>
      </c>
      <c r="AB81" s="248">
        <f t="shared" si="28"/>
        <v>4.9000000000000004</v>
      </c>
      <c r="AC81" s="246">
        <f>IF('Данные индикатора'!AL83="нет данных","x",ROUND(IF('Данные индикатора'!AL83&gt;AC$87,10,IF('Данные индикатора'!AL83&lt;AC$86,0,10-(AC$87-'Данные индикатора'!AL83)/(AC$87-AC$86)*10)),1))</f>
        <v>0.4</v>
      </c>
      <c r="AD81" s="248">
        <f t="shared" si="39"/>
        <v>0.4</v>
      </c>
      <c r="AE81" s="253">
        <f>IF(OR('Данные индикатора'!AM83="нет данных",'Данные индикатора'!BK83="нет данных"),"x",('Данные индикатора'!AM83/'Данные индикатора'!BK83))</f>
        <v>0</v>
      </c>
      <c r="AF81" s="248">
        <f t="shared" si="40"/>
        <v>0</v>
      </c>
      <c r="AG81" s="246">
        <f>IF('Данные индикатора'!AN83="нет данных","x",ROUND(IF('Данные индикатора'!AN83&lt;$AG$86,10,IF('Данные индикатора'!AN83&gt;$AG$87,0,($AG$87-'Данные индикатора'!AN83)/($AG$87-$AG$86)*10)),1))</f>
        <v>3</v>
      </c>
      <c r="AH81" s="246">
        <f>IF('Данные индикатора'!AO83="нет данных","x",ROUND(IF('Данные индикатора'!AO83&gt;$AH$87,10,IF('Данные индикатора'!AO83&lt;$AH$86,0,10-($AH$87-'Данные индикатора'!AO83)/($AH$87-$AH$86)*10)),1))</f>
        <v>0</v>
      </c>
      <c r="AI81" s="252">
        <f>IF('Данные индикатора'!AP83="нет данных","x",ROUND(IF('Данные индикатора'!AP83&gt;$AI$87,10,IF('Данные индикатора'!AP83&lt;$AI$86,0,10-($AI$87-'Данные индикатора'!AP83)/($AI$87-$AI$86)*10)),1))</f>
        <v>2.4</v>
      </c>
      <c r="AJ81" s="246">
        <f t="shared" si="41"/>
        <v>2.4</v>
      </c>
      <c r="AK81" s="248">
        <f t="shared" si="42"/>
        <v>1.8</v>
      </c>
      <c r="AL81" s="251">
        <f t="shared" si="29"/>
        <v>2.1</v>
      </c>
    </row>
    <row r="82" spans="1:38" s="3" customFormat="1" ht="15.75" x14ac:dyDescent="0.25">
      <c r="A82" s="159" t="s">
        <v>322</v>
      </c>
      <c r="B82" s="177" t="s">
        <v>318</v>
      </c>
      <c r="C82" s="176" t="s">
        <v>126</v>
      </c>
      <c r="D82" s="246">
        <f>ROUND(IF('Данные индикатора'!P84="нет данных",IF((0.1233*LN('Данные индикатора'!AU84)-0.4559)&gt;D$87,0,IF((0.1233*LN('Данные индикатора'!AU84)-0.4559)&lt;D$86,10,(D$87-(0.1233*LN('Данные индикатора'!AU84)-0.4559))/(D$87-D$86)*10)),IF('Данные индикатора'!P84&gt;D$87,0,IF('Данные индикатора'!P84&lt;D$86,10,(D$87-'Данные индикатора'!P84)/(D$87-D$86)*10))),1)</f>
        <v>3.2</v>
      </c>
      <c r="E82" s="246">
        <f>IF('Данные индикатора'!Q84="нет данных","x",ROUND((IF('Данные индикатора'!Q84=E$86,0,IF(LOG('Данные индикатора'!Q84*1000)&gt;E$87,10,10-(E$87-LOG('Данные индикатора'!Q84*1000))/(E$87-E$86)*10))),1))</f>
        <v>5.5</v>
      </c>
      <c r="F82" s="247">
        <f>IF('Данные индикатора'!AK84="нет данных","x",ROUND(IF('Данные индикатора'!AK84&gt;F$87,10,IF('Данные индикатора'!AK84&lt;F$86,0,10-(F$87-'Данные индикатора'!AK84)/(F$87-F$86)*10)),1))</f>
        <v>2.8</v>
      </c>
      <c r="G82" s="248">
        <f t="shared" si="30"/>
        <v>3.9</v>
      </c>
      <c r="H82" s="249">
        <f>IF(OR('Данные индикатора'!S84="нет данных",'Данные индикатора'!T84="No data"),"x",IF(OR('Данные индикатора'!U84="нет данных",'Данные индикатора'!V84="нет данных"),1-(POWER((POWER(POWER((POWER((10/IF('Данные индикатора'!S84&lt;10,10,'Данные индикатора'!S84))*(1/'Данные индикатора'!T84),0.5))*('Данные индикатора'!W84)*('Данные индикатора'!Y84),(1/3)),-1)+POWER(POWER((1*('Данные индикатора'!X84)*('Данные индикатора'!Z84)),(1/3)),-1))/2,-1)/POWER((((POWER((10/IF('Данные индикатора'!S84&lt;10,10,'Данные индикатора'!S84))*(1/'Данные индикатора'!T84),0.5)+1)/2)*(('Данные индикатора'!W84+'Данные индикатора'!X84)/2)*(('Данные индикатора'!Y84+'Данные индикатора'!Z84)/2)),(1/3))),IF(OR('Данные индикатора'!S84="No data",'Данные индикатора'!T84="No data"),"x",1-(POWER((POWER(POWER((POWER((10/IF('Данные индикатора'!S84&lt;10,10,'Данные индикатора'!S84))*(1/'Данные индикатора'!T84),0.5))*(POWER(('Данные индикатора'!W84*'Данные индикатора'!U84),0.5))*('Данные индикатора'!Y84),(1/3)),-1)+POWER(POWER(1*(POWER(('Данные индикатора'!X84*'Данные индикатора'!V84),0.5))*('Данные индикатора'!Z84),(1/3)),-1))/2,-1)/POWER((((POWER((10/IF('Данные индикатора'!S84&lt;10,10,'Данные индикатора'!S84))*(1/'Данные индикатора'!T84),0.5)+1)/2)*((POWER(('Данные индикатора'!W84*'Данные индикатора'!U84),0.5)+POWER(('Данные индикатора'!X84*'Данные индикатора'!V84),0.5))/2)*(('Данные индикатора'!Y84+'Данные индикатора'!Z84)/2)),(1/3))))))</f>
        <v>0.25565276515900703</v>
      </c>
      <c r="I82" s="246">
        <f t="shared" si="32"/>
        <v>4.5999999999999996</v>
      </c>
      <c r="J82" s="246">
        <f>IF('Данные индикатора'!AA84="нет данных","x",ROUND(IF('Данные индикатора'!AA84&gt;J$87,10,IF('Данные индикатора'!AA84&lt;J$86,0,10-(J$87-'Данные индикатора'!AA84)/(J$87-J$86)*10)),1))</f>
        <v>3.7</v>
      </c>
      <c r="K82" s="248">
        <f t="shared" si="33"/>
        <v>4.2</v>
      </c>
      <c r="L82" s="250">
        <f>SUM(IF('Данные индикатора'!AB84=0,0,'Данные индикатора'!AB84/1000000),SUM('Данные индикатора'!AC84:AD84))</f>
        <v>1189.7883240000001</v>
      </c>
      <c r="M82" s="250">
        <f>L82/(SUM('Данные индикатора'!BK$74:'Данные индикатора'!BK$87))*1000000</f>
        <v>34.427841279670368</v>
      </c>
      <c r="N82" s="246">
        <f t="shared" si="34"/>
        <v>1.1000000000000001</v>
      </c>
      <c r="O82" s="246">
        <f>IF('Данные индикатора'!AE84="нет данных","x",ROUND(IF('Данные индикатора'!AE84&gt;O$87,10,IF('Данные индикатора'!AE84&lt;O$86,0,10-(O$87-'Данные индикатора'!AE84)/(O$87-O$86)*10)),1))</f>
        <v>2.5</v>
      </c>
      <c r="P82" s="247">
        <f>IF('Данные индикатора'!R84="нет данных","x",ROUND(IF('Данные индикатора'!R84&gt;P$87,10,IF('Данные индикатора'!R84&lt;P$86,0,10-(P$87-'Данные индикатора'!R84)/(P$87-P$86)*10)),1))</f>
        <v>1.9</v>
      </c>
      <c r="Q82" s="248">
        <f t="shared" si="35"/>
        <v>1.8</v>
      </c>
      <c r="R82" s="251">
        <f t="shared" si="36"/>
        <v>3.5</v>
      </c>
      <c r="S82" s="249">
        <f>IF(AND('Данные индикатора'!AF84="нет данных",'Данные индикатора'!AG84="нет данных",'Данные индикатора'!AH84="нет данных"),"x",SUM('Данные индикатора'!AF84:AH84))</f>
        <v>1.3241616672168908E-3</v>
      </c>
      <c r="T82" s="247">
        <f t="shared" si="37"/>
        <v>0.3</v>
      </c>
      <c r="U82" s="247">
        <f>IF('Данные индикатора'!M84="нет данных","x",'Данные индикатора'!M84)</f>
        <v>7</v>
      </c>
      <c r="V82" s="248">
        <f t="shared" si="38"/>
        <v>4.4000000000000004</v>
      </c>
      <c r="W82" s="246">
        <f>IF('Данные индикатора'!AI84="нет данных","x",ROUND(IF('Данные индикатора'!AI84&gt;W$87,10,IF('Данные индикатора'!AI84&lt;W$86,0,10-(W$87-'Данные индикатора'!AI84)/(W$87-W$86)*10)),1))</f>
        <v>10</v>
      </c>
      <c r="X82" s="246">
        <f>IF('Данные индикатора'!AJ84="нет данных","x",ROUND(IF('Данные индикатора'!AJ84&gt;X$87,10,IF('Данные индикатора'!AJ84&lt;X$86,0,10-(X$87-'Данные индикатора'!AJ84)/(X$87-X$86)*10)),1))</f>
        <v>2.8</v>
      </c>
      <c r="Y82" s="252">
        <f>IF('Данные индикатора'!AQ84="нет данных","x",ROUND(IF('Данные индикатора'!AQ84&gt;Y$87,10,IF('Данные индикатора'!AQ84&lt;Y$86,0,10-(Y$87-'Данные индикатора'!AQ84)/(Y$87-Y$86)*10)),1))</f>
        <v>0.1</v>
      </c>
      <c r="Z82" s="252">
        <f>IF('Данные индикатора'!AR84="нет данных","x",ROUND(IF('Данные индикатора'!AR84&gt;Z$87,10,IF('Данные индикатора'!AR84&lt;Z$86,0,10-(Z$87-'Данные индикатора'!AR84)/(Z$87-Z$86)*10)),1))</f>
        <v>0.4</v>
      </c>
      <c r="AA82" s="247">
        <f t="shared" si="31"/>
        <v>0.3</v>
      </c>
      <c r="AB82" s="248">
        <f t="shared" si="28"/>
        <v>4.4000000000000004</v>
      </c>
      <c r="AC82" s="246">
        <f>IF('Данные индикатора'!AL84="нет данных","x",ROUND(IF('Данные индикатора'!AL84&gt;AC$87,10,IF('Данные индикатора'!AL84&lt;AC$86,0,10-(AC$87-'Данные индикатора'!AL84)/(AC$87-AC$86)*10)),1))</f>
        <v>0.4</v>
      </c>
      <c r="AD82" s="248">
        <f t="shared" si="39"/>
        <v>0.4</v>
      </c>
      <c r="AE82" s="253">
        <f>IF(OR('Данные индикатора'!AM84="нет данных",'Данные индикатора'!BK84="нет данных"),"x",('Данные индикатора'!AM84/'Данные индикатора'!BK84))</f>
        <v>0</v>
      </c>
      <c r="AF82" s="248">
        <f t="shared" si="40"/>
        <v>0</v>
      </c>
      <c r="AG82" s="246">
        <f>IF('Данные индикатора'!AN84="нет данных","x",ROUND(IF('Данные индикатора'!AN84&lt;$AG$86,10,IF('Данные индикатора'!AN84&gt;$AG$87,0,($AG$87-'Данные индикатора'!AN84)/($AG$87-$AG$86)*10)),1))</f>
        <v>3</v>
      </c>
      <c r="AH82" s="246">
        <f>IF('Данные индикатора'!AO84="нет данных","x",ROUND(IF('Данные индикатора'!AO84&gt;$AH$87,10,IF('Данные индикатора'!AO84&lt;$AH$86,0,10-($AH$87-'Данные индикатора'!AO84)/($AH$87-$AH$86)*10)),1))</f>
        <v>0</v>
      </c>
      <c r="AI82" s="252">
        <f>IF('Данные индикатора'!AP84="нет данных","x",ROUND(IF('Данные индикатора'!AP84&gt;$AI$87,10,IF('Данные индикатора'!AP84&lt;$AI$86,0,10-($AI$87-'Данные индикатора'!AP84)/($AI$87-$AI$86)*10)),1))</f>
        <v>2.4</v>
      </c>
      <c r="AJ82" s="246">
        <f t="shared" si="41"/>
        <v>2.4</v>
      </c>
      <c r="AK82" s="248">
        <f t="shared" si="42"/>
        <v>1.8</v>
      </c>
      <c r="AL82" s="251">
        <f t="shared" si="29"/>
        <v>2.9</v>
      </c>
    </row>
    <row r="83" spans="1:38" s="3" customFormat="1" ht="15.75" x14ac:dyDescent="0.25">
      <c r="A83" s="159" t="s">
        <v>322</v>
      </c>
      <c r="B83" s="175" t="s">
        <v>319</v>
      </c>
      <c r="C83" s="176" t="s">
        <v>125</v>
      </c>
      <c r="D83" s="246">
        <f>ROUND(IF('Данные индикатора'!P85="нет данных",IF((0.1233*LN('Данные индикатора'!AU85)-0.4559)&gt;D$87,0,IF((0.1233*LN('Данные индикатора'!AU85)-0.4559)&lt;D$86,10,(D$87-(0.1233*LN('Данные индикатора'!AU85)-0.4559))/(D$87-D$86)*10)),IF('Данные индикатора'!P85&gt;D$87,0,IF('Данные индикатора'!P85&lt;D$86,10,(D$87-'Данные индикатора'!P85)/(D$87-D$86)*10))),1)</f>
        <v>3.3</v>
      </c>
      <c r="E83" s="246">
        <f>IF('Данные индикатора'!Q85="нет данных","x",ROUND((IF('Данные индикатора'!Q85=E$86,0,IF(LOG('Данные индикатора'!Q85*1000)&gt;E$87,10,10-(E$87-LOG('Данные индикатора'!Q85*1000))/(E$87-E$86)*10))),1))</f>
        <v>0.8</v>
      </c>
      <c r="F83" s="247">
        <f>IF('Данные индикатора'!AK85="нет данных","x",ROUND(IF('Данные индикатора'!AK85&gt;F$87,10,IF('Данные индикатора'!AK85&lt;F$86,0,10-(F$87-'Данные индикатора'!AK85)/(F$87-F$86)*10)),1))</f>
        <v>3</v>
      </c>
      <c r="G83" s="248">
        <f t="shared" si="30"/>
        <v>2.4</v>
      </c>
      <c r="H83" s="249">
        <f>IF(OR('Данные индикатора'!S85="нет данных",'Данные индикатора'!T85="No data"),"x",IF(OR('Данные индикатора'!U85="нет данных",'Данные индикатора'!V85="нет данных"),1-(POWER((POWER(POWER((POWER((10/IF('Данные индикатора'!S85&lt;10,10,'Данные индикатора'!S85))*(1/'Данные индикатора'!T85),0.5))*('Данные индикатора'!W85)*('Данные индикатора'!Y85),(1/3)),-1)+POWER(POWER((1*('Данные индикатора'!X85)*('Данные индикатора'!Z85)),(1/3)),-1))/2,-1)/POWER((((POWER((10/IF('Данные индикатора'!S85&lt;10,10,'Данные индикатора'!S85))*(1/'Данные индикатора'!T85),0.5)+1)/2)*(('Данные индикатора'!W85+'Данные индикатора'!X85)/2)*(('Данные индикатора'!Y85+'Данные индикатора'!Z85)/2)),(1/3))),IF(OR('Данные индикатора'!S85="No data",'Данные индикатора'!T85="No data"),"x",1-(POWER((POWER(POWER((POWER((10/IF('Данные индикатора'!S85&lt;10,10,'Данные индикатора'!S85))*(1/'Данные индикатора'!T85),0.5))*(POWER(('Данные индикатора'!W85*'Данные индикатора'!U85),0.5))*('Данные индикатора'!Y85),(1/3)),-1)+POWER(POWER(1*(POWER(('Данные индикатора'!X85*'Данные индикатора'!V85),0.5))*('Данные индикатора'!Z85),(1/3)),-1))/2,-1)/POWER((((POWER((10/IF('Данные индикатора'!S85&lt;10,10,'Данные индикатора'!S85))*(1/'Данные индикатора'!T85),0.5)+1)/2)*((POWER(('Данные индикатора'!W85*'Данные индикатора'!U85),0.5)+POWER(('Данные индикатора'!X85*'Данные индикатора'!V85),0.5))/2)*(('Данные индикатора'!Y85+'Данные индикатора'!Z85)/2)),(1/3))))))</f>
        <v>0.21926273759723858</v>
      </c>
      <c r="I83" s="246">
        <f t="shared" si="32"/>
        <v>4</v>
      </c>
      <c r="J83" s="246">
        <f>IF('Данные индикатора'!AA85="нет данных","x",ROUND(IF('Данные индикатора'!AA85&gt;J$87,10,IF('Данные индикатора'!AA85&lt;J$86,0,10-(J$87-'Данные индикатора'!AA85)/(J$87-J$86)*10)),1))</f>
        <v>3.7</v>
      </c>
      <c r="K83" s="248">
        <f t="shared" si="33"/>
        <v>3.9</v>
      </c>
      <c r="L83" s="250">
        <f>SUM(IF('Данные индикатора'!AB85=0,0,'Данные индикатора'!AB85/1000000),SUM('Данные индикатора'!AC85:AD85))</f>
        <v>1189.7883240000001</v>
      </c>
      <c r="M83" s="250">
        <f>L83/(SUM('Данные индикатора'!BK$74:'Данные индикатора'!BK$87))*1000000</f>
        <v>34.427841279670368</v>
      </c>
      <c r="N83" s="246">
        <f t="shared" si="34"/>
        <v>1.1000000000000001</v>
      </c>
      <c r="O83" s="246">
        <f>IF('Данные индикатора'!AE85="нет данных","x",ROUND(IF('Данные индикатора'!AE85&gt;O$87,10,IF('Данные индикатора'!AE85&lt;O$86,0,10-(O$87-'Данные индикатора'!AE85)/(O$87-O$86)*10)),1))</f>
        <v>2.5</v>
      </c>
      <c r="P83" s="247">
        <f>IF('Данные индикатора'!R85="нет данных","x",ROUND(IF('Данные индикатора'!R85&gt;P$87,10,IF('Данные индикатора'!R85&lt;P$86,0,10-(P$87-'Данные индикатора'!R85)/(P$87-P$86)*10)),1))</f>
        <v>1.9</v>
      </c>
      <c r="Q83" s="248">
        <f t="shared" si="35"/>
        <v>1.8</v>
      </c>
      <c r="R83" s="251">
        <f t="shared" si="36"/>
        <v>2.6</v>
      </c>
      <c r="S83" s="249">
        <f>IF(AND('Данные индикатора'!AF85="нет данных",'Данные индикатора'!AG85="нет данных",'Данные индикатора'!AH85="нет данных"),"x",SUM('Данные индикатора'!AF85:AH85))</f>
        <v>1.3241616672168908E-3</v>
      </c>
      <c r="T83" s="247">
        <f t="shared" si="37"/>
        <v>0.3</v>
      </c>
      <c r="U83" s="247">
        <f>IF('Данные индикатора'!M85="нет данных","x",'Данные индикатора'!M85)</f>
        <v>1</v>
      </c>
      <c r="V83" s="248">
        <f t="shared" si="38"/>
        <v>0.7</v>
      </c>
      <c r="W83" s="246">
        <f>IF('Данные индикатора'!AI85="нет данных","x",ROUND(IF('Данные индикатора'!AI85&gt;W$87,10,IF('Данные индикатора'!AI85&lt;W$86,0,10-(W$87-'Данные индикатора'!AI85)/(W$87-W$86)*10)),1))</f>
        <v>10</v>
      </c>
      <c r="X83" s="246">
        <f>IF('Данные индикатора'!AJ85="нет данных","x",ROUND(IF('Данные индикатора'!AJ85&gt;X$87,10,IF('Данные индикатора'!AJ85&lt;X$86,0,10-(X$87-'Данные индикатора'!AJ85)/(X$87-X$86)*10)),1))</f>
        <v>4.2</v>
      </c>
      <c r="Y83" s="252">
        <f>IF('Данные индикатора'!AQ85="нет данных","x",ROUND(IF('Данные индикатора'!AQ85&gt;Y$87,10,IF('Данные индикатора'!AQ85&lt;Y$86,0,10-(Y$87-'Данные индикатора'!AQ85)/(Y$87-Y$86)*10)),1))</f>
        <v>0.3</v>
      </c>
      <c r="Z83" s="252">
        <f>IF('Данные индикатора'!AR85="нет данных","x",ROUND(IF('Данные индикатора'!AR85&gt;Z$87,10,IF('Данные индикатора'!AR85&lt;Z$86,0,10-(Z$87-'Данные индикатора'!AR85)/(Z$87-Z$86)*10)),1))</f>
        <v>0.4</v>
      </c>
      <c r="AA83" s="247">
        <f t="shared" si="31"/>
        <v>0.4</v>
      </c>
      <c r="AB83" s="248">
        <f t="shared" si="28"/>
        <v>4.9000000000000004</v>
      </c>
      <c r="AC83" s="246">
        <f>IF('Данные индикатора'!AL85="нет данных","x",ROUND(IF('Данные индикатора'!AL85&gt;AC$87,10,IF('Данные индикатора'!AL85&lt;AC$86,0,10-(AC$87-'Данные индикатора'!AL85)/(AC$87-AC$86)*10)),1))</f>
        <v>0.6</v>
      </c>
      <c r="AD83" s="248">
        <f t="shared" si="39"/>
        <v>0.6</v>
      </c>
      <c r="AE83" s="253">
        <f>IF(OR('Данные индикатора'!AM85="нет данных",'Данные индикатора'!BK85="нет данных"),"x",('Данные индикатора'!AM85/'Данные индикатора'!BK85))</f>
        <v>8.134943676692602E-2</v>
      </c>
      <c r="AF83" s="248">
        <f t="shared" si="40"/>
        <v>10</v>
      </c>
      <c r="AG83" s="246">
        <f>IF('Данные индикатора'!AN85="нет данных","x",ROUND(IF('Данные индикатора'!AN85&lt;$AG$86,10,IF('Данные индикатора'!AN85&gt;$AG$87,0,($AG$87-'Данные индикатора'!AN85)/($AG$87-$AG$86)*10)),1))</f>
        <v>3</v>
      </c>
      <c r="AH83" s="246">
        <f>IF('Данные индикатора'!AO85="нет данных","x",ROUND(IF('Данные индикатора'!AO85&gt;$AH$87,10,IF('Данные индикатора'!AO85&lt;$AH$86,0,10-($AH$87-'Данные индикатора'!AO85)/($AH$87-$AH$86)*10)),1))</f>
        <v>0</v>
      </c>
      <c r="AI83" s="252">
        <f>IF('Данные индикатора'!AP85="нет данных","x",ROUND(IF('Данные индикатора'!AP85&gt;$AI$87,10,IF('Данные индикатора'!AP85&lt;$AI$86,0,10-($AI$87-'Данные индикатора'!AP85)/($AI$87-$AI$86)*10)),1))</f>
        <v>2.4</v>
      </c>
      <c r="AJ83" s="246">
        <f t="shared" si="41"/>
        <v>2.4</v>
      </c>
      <c r="AK83" s="248">
        <f t="shared" si="42"/>
        <v>1.8</v>
      </c>
      <c r="AL83" s="251">
        <f t="shared" si="29"/>
        <v>5.2</v>
      </c>
    </row>
    <row r="84" spans="1:38" s="3" customFormat="1" ht="15.75" x14ac:dyDescent="0.25">
      <c r="A84" s="159" t="s">
        <v>322</v>
      </c>
      <c r="B84" s="175" t="s">
        <v>320</v>
      </c>
      <c r="C84" s="176" t="s">
        <v>127</v>
      </c>
      <c r="D84" s="246">
        <f>ROUND(IF('Данные индикатора'!P86="нет данных",IF((0.1233*LN('Данные индикатора'!AU86)-0.4559)&gt;D$87,0,IF((0.1233*LN('Данные индикатора'!AU86)-0.4559)&lt;D$86,10,(D$87-(0.1233*LN('Данные индикатора'!AU86)-0.4559))/(D$87-D$86)*10)),IF('Данные индикатора'!P86&gt;D$87,0,IF('Данные индикатора'!P86&lt;D$86,10,(D$87-'Данные индикатора'!P86)/(D$87-D$86)*10))),1)</f>
        <v>3</v>
      </c>
      <c r="E84" s="246">
        <f>IF('Данные индикатора'!Q86="нет данных","x",ROUND((IF('Данные индикатора'!Q86=E$86,0,IF(LOG('Данные индикатора'!Q86*1000)&gt;E$87,10,10-(E$87-LOG('Данные индикатора'!Q86*1000))/(E$87-E$86)*10))),1))</f>
        <v>0.8</v>
      </c>
      <c r="F84" s="247">
        <f>IF('Данные индикатора'!AK86="нет данных","x",ROUND(IF('Данные индикатора'!AK86&gt;F$87,10,IF('Данные индикатора'!AK86&lt;F$86,0,10-(F$87-'Данные индикатора'!AK86)/(F$87-F$86)*10)),1))</f>
        <v>2.4</v>
      </c>
      <c r="G84" s="248">
        <f t="shared" si="30"/>
        <v>2.1</v>
      </c>
      <c r="H84" s="249">
        <f>IF(OR('Данные индикатора'!S86="нет данных",'Данные индикатора'!T86="No data"),"x",IF(OR('Данные индикатора'!U86="нет данных",'Данные индикатора'!V86="нет данных"),1-(POWER((POWER(POWER((POWER((10/IF('Данные индикатора'!S86&lt;10,10,'Данные индикатора'!S86))*(1/'Данные индикатора'!T86),0.5))*('Данные индикатора'!W86)*('Данные индикатора'!Y86),(1/3)),-1)+POWER(POWER((1*('Данные индикатора'!X86)*('Данные индикатора'!Z86)),(1/3)),-1))/2,-1)/POWER((((POWER((10/IF('Данные индикатора'!S86&lt;10,10,'Данные индикатора'!S86))*(1/'Данные индикатора'!T86),0.5)+1)/2)*(('Данные индикатора'!W86+'Данные индикатора'!X86)/2)*(('Данные индикатора'!Y86+'Данные индикатора'!Z86)/2)),(1/3))),IF(OR('Данные индикатора'!S86="No data",'Данные индикатора'!T86="No data"),"x",1-(POWER((POWER(POWER((POWER((10/IF('Данные индикатора'!S86&lt;10,10,'Данные индикатора'!S86))*(1/'Данные индикатора'!T86),0.5))*(POWER(('Данные индикатора'!W86*'Данные индикатора'!U86),0.5))*('Данные индикатора'!Y86),(1/3)),-1)+POWER(POWER(1*(POWER(('Данные индикатора'!X86*'Данные индикатора'!V86),0.5))*('Данные индикатора'!Z86),(1/3)),-1))/2,-1)/POWER((((POWER((10/IF('Данные индикатора'!S86&lt;10,10,'Данные индикатора'!S86))*(1/'Данные индикатора'!T86),0.5)+1)/2)*((POWER(('Данные индикатора'!W86*'Данные индикатора'!U86),0.5)+POWER(('Данные индикатора'!X86*'Данные индикатора'!V86),0.5))/2)*(('Данные индикатора'!Y86+'Данные индикатора'!Z86)/2)),(1/3))))))</f>
        <v>0.19316267007679799</v>
      </c>
      <c r="I84" s="246">
        <f t="shared" si="32"/>
        <v>3.5</v>
      </c>
      <c r="J84" s="246">
        <f>IF('Данные индикатора'!AA86="нет данных","x",ROUND(IF('Данные индикатора'!AA86&gt;J$87,10,IF('Данные индикатора'!AA86&lt;J$86,0,10-(J$87-'Данные индикатора'!AA86)/(J$87-J$86)*10)),1))</f>
        <v>3.7</v>
      </c>
      <c r="K84" s="248">
        <f t="shared" si="33"/>
        <v>3.6</v>
      </c>
      <c r="L84" s="250">
        <f>SUM(IF('Данные индикатора'!AB86=0,0,'Данные индикатора'!AB86/1000000),SUM('Данные индикатора'!AC86:AD86))</f>
        <v>1189.7883240000001</v>
      </c>
      <c r="M84" s="250">
        <f>L84/(SUM('Данные индикатора'!BK$74:'Данные индикатора'!BK$87))*1000000</f>
        <v>34.427841279670368</v>
      </c>
      <c r="N84" s="246">
        <f t="shared" si="34"/>
        <v>1.1000000000000001</v>
      </c>
      <c r="O84" s="246">
        <f>IF('Данные индикатора'!AE86="нет данных","x",ROUND(IF('Данные индикатора'!AE86&gt;O$87,10,IF('Данные индикатора'!AE86&lt;O$86,0,10-(O$87-'Данные индикатора'!AE86)/(O$87-O$86)*10)),1))</f>
        <v>2.5</v>
      </c>
      <c r="P84" s="247">
        <f>IF('Данные индикатора'!R86="нет данных","x",ROUND(IF('Данные индикатора'!R86&gt;P$87,10,IF('Данные индикатора'!R86&lt;P$86,0,10-(P$87-'Данные индикатора'!R86)/(P$87-P$86)*10)),1))</f>
        <v>1.9</v>
      </c>
      <c r="Q84" s="248">
        <f t="shared" si="35"/>
        <v>1.8</v>
      </c>
      <c r="R84" s="251">
        <f t="shared" si="36"/>
        <v>2.4</v>
      </c>
      <c r="S84" s="249">
        <f>IF(AND('Данные индикатора'!AF86="нет данных",'Данные индикатора'!AG86="нет данных",'Данные индикатора'!AH86="нет данных"),"x",SUM('Данные индикатора'!AF86:AH86))</f>
        <v>1.3241616672168908E-3</v>
      </c>
      <c r="T84" s="247">
        <f t="shared" si="37"/>
        <v>0.3</v>
      </c>
      <c r="U84" s="247">
        <f>IF('Данные индикатора'!M86="нет данных","x",'Данные индикатора'!M86)</f>
        <v>1</v>
      </c>
      <c r="V84" s="248">
        <f t="shared" si="38"/>
        <v>0.7</v>
      </c>
      <c r="W84" s="246">
        <f>IF('Данные индикатора'!AI86="нет данных","x",ROUND(IF('Данные индикатора'!AI86&gt;W$87,10,IF('Данные индикатора'!AI86&lt;W$86,0,10-(W$87-'Данные индикатора'!AI86)/(W$87-W$86)*10)),1))</f>
        <v>10</v>
      </c>
      <c r="X84" s="246">
        <f>IF('Данные индикатора'!AJ86="нет данных","x",ROUND(IF('Данные индикатора'!AJ86&gt;X$87,10,IF('Данные индикатора'!AJ86&lt;X$86,0,10-(X$87-'Данные индикатора'!AJ86)/(X$87-X$86)*10)),1))</f>
        <v>3.6</v>
      </c>
      <c r="Y84" s="252">
        <f>IF('Данные индикатора'!AQ86="нет данных","x",ROUND(IF('Данные индикатора'!AQ86&gt;Y$87,10,IF('Данные индикатора'!AQ86&lt;Y$86,0,10-(Y$87-'Данные индикатора'!AQ86)/(Y$87-Y$86)*10)),1))</f>
        <v>1</v>
      </c>
      <c r="Z84" s="252">
        <f>IF('Данные индикатора'!AR86="нет данных","x",ROUND(IF('Данные индикатора'!AR86&gt;Z$87,10,IF('Данные индикатора'!AR86&lt;Z$86,0,10-(Z$87-'Данные индикатора'!AR86)/(Z$87-Z$86)*10)),1))</f>
        <v>0.4</v>
      </c>
      <c r="AA84" s="247">
        <f t="shared" si="31"/>
        <v>0.7</v>
      </c>
      <c r="AB84" s="248">
        <f t="shared" si="28"/>
        <v>4.8</v>
      </c>
      <c r="AC84" s="246">
        <f>IF('Данные индикатора'!AL86="нет данных","x",ROUND(IF('Данные индикатора'!AL86&gt;AC$87,10,IF('Данные индикатора'!AL86&lt;AC$86,0,10-(AC$87-'Данные индикатора'!AL86)/(AC$87-AC$86)*10)),1))</f>
        <v>0.4</v>
      </c>
      <c r="AD84" s="248">
        <f t="shared" si="39"/>
        <v>0.4</v>
      </c>
      <c r="AE84" s="253">
        <f>IF(OR('Данные индикатора'!AM86="нет данных",'Данные индикатора'!BK86="нет данных"),"x",('Данные индикатора'!AM86/'Данные индикатора'!BK86))</f>
        <v>0</v>
      </c>
      <c r="AF84" s="248">
        <f t="shared" si="40"/>
        <v>0</v>
      </c>
      <c r="AG84" s="246">
        <f>IF('Данные индикатора'!AN86="нет данных","x",ROUND(IF('Данные индикатора'!AN86&lt;$AG$86,10,IF('Данные индикатора'!AN86&gt;$AG$87,0,($AG$87-'Данные индикатора'!AN86)/($AG$87-$AG$86)*10)),1))</f>
        <v>3</v>
      </c>
      <c r="AH84" s="246">
        <f>IF('Данные индикатора'!AO86="нет данных","x",ROUND(IF('Данные индикатора'!AO86&gt;$AH$87,10,IF('Данные индикатора'!AO86&lt;$AH$86,0,10-($AH$87-'Данные индикатора'!AO86)/($AH$87-$AH$86)*10)),1))</f>
        <v>0</v>
      </c>
      <c r="AI84" s="252">
        <f>IF('Данные индикатора'!AP86="нет данных","x",ROUND(IF('Данные индикатора'!AP86&gt;$AI$87,10,IF('Данные индикатора'!AP86&lt;$AI$86,0,10-($AI$87-'Данные индикатора'!AP86)/($AI$87-$AI$86)*10)),1))</f>
        <v>2.4</v>
      </c>
      <c r="AJ84" s="246">
        <f t="shared" si="41"/>
        <v>2.4</v>
      </c>
      <c r="AK84" s="248">
        <f t="shared" si="42"/>
        <v>1.8</v>
      </c>
      <c r="AL84" s="251">
        <f t="shared" si="29"/>
        <v>2.1</v>
      </c>
    </row>
    <row r="85" spans="1:38" s="3" customFormat="1" ht="15.75" x14ac:dyDescent="0.25">
      <c r="A85" s="178" t="s">
        <v>322</v>
      </c>
      <c r="B85" s="179" t="s">
        <v>321</v>
      </c>
      <c r="C85" s="180" t="s">
        <v>128</v>
      </c>
      <c r="D85" s="246">
        <f>ROUND(IF('Данные индикатора'!P87="нет данных",IF((0.1233*LN('Данные индикатора'!AU87)-0.4559)&gt;D$87,0,IF((0.1233*LN('Данные индикатора'!AU87)-0.4559)&lt;D$86,10,(D$87-(0.1233*LN('Данные индикатора'!AU87)-0.4559))/(D$87-D$86)*10)),IF('Данные индикатора'!P87&gt;D$87,0,IF('Данные индикатора'!P87&lt;D$86,10,(D$87-'Данные индикатора'!P87)/(D$87-D$86)*10))),1)</f>
        <v>2.1</v>
      </c>
      <c r="E85" s="246">
        <f>IF('Данные индикатора'!Q87="нет данных","x",ROUND((IF('Данные индикатора'!Q87=E$86,0,IF(LOG('Данные индикатора'!Q87*1000)&gt;E$87,10,10-(E$87-LOG('Данные индикатора'!Q87*1000))/(E$87-E$86)*10))),1))</f>
        <v>1.8</v>
      </c>
      <c r="F85" s="247">
        <f>IF('Данные индикатора'!AK87="нет данных","x",ROUND(IF('Данные индикатора'!AK87&gt;F$87,10,IF('Данные индикатора'!AK87&lt;F$86,0,10-(F$87-'Данные индикатора'!AK87)/(F$87-F$86)*10)),1))</f>
        <v>2.9</v>
      </c>
      <c r="G85" s="254">
        <f t="shared" si="30"/>
        <v>2.2999999999999998</v>
      </c>
      <c r="H85" s="249">
        <f>IF(OR('Данные индикатора'!S87="нет данных",'Данные индикатора'!T87="No data"),"x",IF(OR('Данные индикатора'!U87="нет данных",'Данные индикатора'!V87="нет данных"),1-(POWER((POWER(POWER((POWER((10/IF('Данные индикатора'!S87&lt;10,10,'Данные индикатора'!S87))*(1/'Данные индикатора'!T87),0.5))*('Данные индикатора'!W87)*('Данные индикатора'!Y87),(1/3)),-1)+POWER(POWER((1*('Данные индикатора'!X87)*('Данные индикатора'!Z87)),(1/3)),-1))/2,-1)/POWER((((POWER((10/IF('Данные индикатора'!S87&lt;10,10,'Данные индикатора'!S87))*(1/'Данные индикатора'!T87),0.5)+1)/2)*(('Данные индикатора'!W87+'Данные индикатора'!X87)/2)*(('Данные индикатора'!Y87+'Данные индикатора'!Z87)/2)),(1/3))),IF(OR('Данные индикатора'!S87="No data",'Данные индикатора'!T87="No data"),"x",1-(POWER((POWER(POWER((POWER((10/IF('Данные индикатора'!S87&lt;10,10,'Данные индикатора'!S87))*(1/'Данные индикатора'!T87),0.5))*(POWER(('Данные индикатора'!W87*'Данные индикатора'!U87),0.5))*('Данные индикатора'!Y87),(1/3)),-1)+POWER(POWER(1*(POWER(('Данные индикатора'!X87*'Данные индикатора'!V87),0.5))*('Данные индикатора'!Z87),(1/3)),-1))/2,-1)/POWER((((POWER((10/IF('Данные индикатора'!S87&lt;10,10,'Данные индикатора'!S87))*(1/'Данные индикатора'!T87),0.5)+1)/2)*((POWER(('Данные индикатора'!W87*'Данные индикатора'!U87),0.5)+POWER(('Данные индикатора'!X87*'Данные индикатора'!V87),0.5))/2)*(('Данные индикатора'!Y87+'Данные индикатора'!Z87)/2)),(1/3))))))</f>
        <v>0.17455113411535328</v>
      </c>
      <c r="I85" s="257">
        <f t="shared" si="32"/>
        <v>3.2</v>
      </c>
      <c r="J85" s="246">
        <f>IF('Данные индикатора'!AA87="нет данных","x",ROUND(IF('Данные индикатора'!AA87&gt;J$87,10,IF('Данные индикатора'!AA87&lt;J$86,0,10-(J$87-'Данные индикатора'!AA87)/(J$87-J$86)*10)),1))</f>
        <v>3.7</v>
      </c>
      <c r="K85" s="254">
        <f t="shared" si="33"/>
        <v>3.5</v>
      </c>
      <c r="L85" s="263">
        <f>SUM(IF('Данные индикатора'!AB87=0,0,'Данные индикатора'!AB87/1000000),SUM('Данные индикатора'!AC87:AD87))</f>
        <v>1189.7883240000001</v>
      </c>
      <c r="M85" s="263">
        <f>L85/(SUM('Данные индикатора'!BK$74:'Данные индикатора'!BK$87))*1000000</f>
        <v>34.427841279670368</v>
      </c>
      <c r="N85" s="257">
        <f t="shared" si="34"/>
        <v>1.1000000000000001</v>
      </c>
      <c r="O85" s="246">
        <f>IF('Данные индикатора'!AE87="нет данных","x",ROUND(IF('Данные индикатора'!AE87&gt;O$87,10,IF('Данные индикатора'!AE87&lt;O$86,0,10-(O$87-'Данные индикатора'!AE87)/(O$87-O$86)*10)),1))</f>
        <v>2.5</v>
      </c>
      <c r="P85" s="247">
        <f>IF('Данные индикатора'!R87="нет данных","x",ROUND(IF('Данные индикатора'!R87&gt;P$87,10,IF('Данные индикатора'!R87&lt;P$86,0,10-(P$87-'Данные индикатора'!R87)/(P$87-P$86)*10)),1))</f>
        <v>1.9</v>
      </c>
      <c r="Q85" s="254">
        <f t="shared" si="35"/>
        <v>1.8</v>
      </c>
      <c r="R85" s="255">
        <f t="shared" si="36"/>
        <v>2.5</v>
      </c>
      <c r="S85" s="249">
        <f>IF(AND('Данные индикатора'!AF87="нет данных",'Данные индикатора'!AG87="нет данных",'Данные индикатора'!AH87="нет данных"),"x",SUM('Данные индикатора'!AF87:AH87))</f>
        <v>1.0458688181682354E-5</v>
      </c>
      <c r="T85" s="256">
        <f t="shared" si="37"/>
        <v>0</v>
      </c>
      <c r="U85" s="247">
        <f>IF('Данные индикатора'!M87="нет данных","x",'Данные индикатора'!M87)</f>
        <v>1</v>
      </c>
      <c r="V85" s="254">
        <f t="shared" si="38"/>
        <v>0.5</v>
      </c>
      <c r="W85" s="246">
        <f>IF('Данные индикатора'!AI87="нет данных","x",ROUND(IF('Данные индикатора'!AI87&gt;W$87,10,IF('Данные индикатора'!AI87&lt;W$86,0,10-(W$87-'Данные индикатора'!AI87)/(W$87-W$86)*10)),1))</f>
        <v>10</v>
      </c>
      <c r="X85" s="246">
        <f>IF('Данные индикатора'!AJ87="нет данных","x",ROUND(IF('Данные индикатора'!AJ87&gt;X$87,10,IF('Данные индикатора'!AJ87&lt;X$86,0,10-(X$87-'Данные индикатора'!AJ87)/(X$87-X$86)*10)),1))</f>
        <v>2.8</v>
      </c>
      <c r="Y85" s="252">
        <f>IF('Данные индикатора'!AQ87="нет данных","x",ROUND(IF('Данные индикатора'!AQ87&gt;Y$87,10,IF('Данные индикатора'!AQ87&lt;Y$86,0,10-(Y$87-'Данные индикатора'!AQ87)/(Y$87-Y$86)*10)),1))</f>
        <v>3.4</v>
      </c>
      <c r="Z85" s="252">
        <f>IF('Данные индикатора'!AR87="нет данных","x",ROUND(IF('Данные индикатора'!AR87&gt;Z$87,10,IF('Данные индикатора'!AR87&lt;Z$86,0,10-(Z$87-'Данные индикатора'!AR87)/(Z$87-Z$86)*10)),1))</f>
        <v>0.4</v>
      </c>
      <c r="AA85" s="256">
        <f t="shared" si="31"/>
        <v>1.9</v>
      </c>
      <c r="AB85" s="254">
        <f t="shared" si="28"/>
        <v>4.9000000000000004</v>
      </c>
      <c r="AC85" s="246">
        <f>IF('Данные индикатора'!AL87="нет данных","x",ROUND(IF('Данные индикатора'!AL87&gt;AC$87,10,IF('Данные индикатора'!AL87&lt;AC$86,0,10-(AC$87-'Данные индикатора'!AL87)/(AC$87-AC$86)*10)),1))</f>
        <v>0.3</v>
      </c>
      <c r="AD85" s="254">
        <f t="shared" si="39"/>
        <v>0.3</v>
      </c>
      <c r="AE85" s="253">
        <f>IF(OR('Данные индикатора'!AM87="нет данных",'Данные индикатора'!BK87="нет данных"),"x",('Данные индикатора'!AM87/'Данные индикатора'!BK87))</f>
        <v>0</v>
      </c>
      <c r="AF85" s="254">
        <f t="shared" si="40"/>
        <v>0</v>
      </c>
      <c r="AG85" s="246">
        <f>IF('Данные индикатора'!AN87="нет данных","x",ROUND(IF('Данные индикатора'!AN87&lt;$AG$86,10,IF('Данные индикатора'!AN87&gt;$AG$87,0,($AG$87-'Данные индикатора'!AN87)/($AG$87-$AG$86)*10)),1))</f>
        <v>3</v>
      </c>
      <c r="AH85" s="246">
        <f>IF('Данные индикатора'!AO87="нет данных","x",ROUND(IF('Данные индикатора'!AO87&gt;$AH$87,10,IF('Данные индикатора'!AO87&lt;$AH$86,0,10-($AH$87-'Данные индикатора'!AO87)/($AH$87-$AH$86)*10)),1))</f>
        <v>0</v>
      </c>
      <c r="AI85" s="252">
        <f>IF('Данные индикатора'!AP87="нет данных","x",ROUND(IF('Данные индикатора'!AP87&gt;$AI$87,10,IF('Данные индикатора'!AP87&lt;$AI$86,0,10-($AI$87-'Данные индикатора'!AP87)/($AI$87-$AI$86)*10)),1))</f>
        <v>2.4</v>
      </c>
      <c r="AJ85" s="257">
        <f t="shared" si="41"/>
        <v>2.4</v>
      </c>
      <c r="AK85" s="254">
        <f t="shared" si="42"/>
        <v>1.8</v>
      </c>
      <c r="AL85" s="255">
        <f t="shared" si="29"/>
        <v>2.1</v>
      </c>
    </row>
    <row r="86" spans="1:38" s="3" customFormat="1" ht="15.75" x14ac:dyDescent="0.25">
      <c r="A86" s="190"/>
      <c r="B86" s="265"/>
      <c r="C86" s="266" t="s">
        <v>372</v>
      </c>
      <c r="D86" s="267">
        <v>0.4</v>
      </c>
      <c r="E86" s="267">
        <v>0</v>
      </c>
      <c r="F86" s="267">
        <v>0</v>
      </c>
      <c r="G86" s="267"/>
      <c r="H86" s="267"/>
      <c r="I86" s="267">
        <v>0</v>
      </c>
      <c r="J86" s="267">
        <v>0.15</v>
      </c>
      <c r="K86" s="267"/>
      <c r="L86" s="267"/>
      <c r="M86" s="267"/>
      <c r="N86" s="267">
        <v>0</v>
      </c>
      <c r="O86" s="267">
        <v>0</v>
      </c>
      <c r="P86" s="267">
        <v>0</v>
      </c>
      <c r="Q86" s="267"/>
      <c r="R86" s="267"/>
      <c r="S86" s="267"/>
      <c r="T86" s="267">
        <v>0</v>
      </c>
      <c r="U86" s="267"/>
      <c r="V86" s="267"/>
      <c r="W86" s="267">
        <v>0</v>
      </c>
      <c r="X86" s="267">
        <v>0</v>
      </c>
      <c r="Y86" s="267">
        <v>0</v>
      </c>
      <c r="Z86" s="267">
        <v>0</v>
      </c>
      <c r="AA86" s="267"/>
      <c r="AB86" s="267"/>
      <c r="AC86" s="267">
        <v>0</v>
      </c>
      <c r="AD86" s="267"/>
      <c r="AE86" s="267"/>
      <c r="AF86" s="268">
        <v>0</v>
      </c>
      <c r="AG86" s="267">
        <v>105</v>
      </c>
      <c r="AH86" s="267">
        <v>0.05</v>
      </c>
      <c r="AI86" s="267">
        <v>0</v>
      </c>
      <c r="AJ86" s="267"/>
      <c r="AK86" s="267"/>
      <c r="AL86" s="267"/>
    </row>
    <row r="87" spans="1:38" s="3" customFormat="1" ht="15.75" x14ac:dyDescent="0.25">
      <c r="A87" s="190"/>
      <c r="B87" s="265"/>
      <c r="C87" s="266" t="s">
        <v>371</v>
      </c>
      <c r="D87" s="267">
        <v>0.9</v>
      </c>
      <c r="E87" s="267">
        <v>2.7</v>
      </c>
      <c r="F87" s="267">
        <v>50</v>
      </c>
      <c r="G87" s="267"/>
      <c r="H87" s="267"/>
      <c r="I87" s="267">
        <v>0.55000000000000004</v>
      </c>
      <c r="J87" s="267">
        <v>0.45</v>
      </c>
      <c r="K87" s="267"/>
      <c r="L87" s="267"/>
      <c r="M87" s="267"/>
      <c r="N87" s="267">
        <v>300</v>
      </c>
      <c r="O87" s="267">
        <v>8</v>
      </c>
      <c r="P87" s="267">
        <v>40</v>
      </c>
      <c r="Q87" s="267"/>
      <c r="R87" s="267"/>
      <c r="S87" s="267"/>
      <c r="T87" s="267">
        <v>0.05</v>
      </c>
      <c r="U87" s="267"/>
      <c r="V87" s="267"/>
      <c r="W87" s="267">
        <v>0.05</v>
      </c>
      <c r="X87" s="267">
        <v>125</v>
      </c>
      <c r="Y87" s="267">
        <v>5</v>
      </c>
      <c r="Z87" s="267">
        <v>0.05</v>
      </c>
      <c r="AA87" s="267"/>
      <c r="AB87" s="267"/>
      <c r="AC87" s="267">
        <v>0.3</v>
      </c>
      <c r="AD87" s="267"/>
      <c r="AE87" s="267"/>
      <c r="AF87" s="269">
        <v>0.05</v>
      </c>
      <c r="AG87" s="267">
        <v>135</v>
      </c>
      <c r="AH87" s="267">
        <v>0.35</v>
      </c>
      <c r="AI87" s="267">
        <v>0.45</v>
      </c>
      <c r="AJ87" s="267"/>
      <c r="AK87" s="267"/>
      <c r="AL87" s="267"/>
    </row>
    <row r="88" spans="1:38" x14ac:dyDescent="0.25">
      <c r="T88" s="7"/>
      <c r="AG88" s="52"/>
    </row>
    <row r="89" spans="1:38" x14ac:dyDescent="0.25">
      <c r="T89" s="52"/>
      <c r="V89" s="52"/>
      <c r="AG89" s="52"/>
      <c r="AH89" s="52"/>
    </row>
  </sheetData>
  <sortState xmlns:xlrd2="http://schemas.microsoft.com/office/spreadsheetml/2017/richdata2" ref="B3:C194">
    <sortCondition ref="B3:B194"/>
  </sortState>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AH89"/>
  <sheetViews>
    <sheetView showGridLines="0" zoomScale="89" zoomScaleNormal="89" workbookViewId="0">
      <pane xSplit="3" ySplit="2" topLeftCell="D3" activePane="bottomRight" state="frozen"/>
      <selection pane="topRight" activeCell="B1" sqref="B1"/>
      <selection pane="bottomLeft" activeCell="A4" sqref="A4"/>
      <selection pane="bottomRight" activeCell="AA2" sqref="AA2"/>
    </sheetView>
  </sheetViews>
  <sheetFormatPr defaultColWidth="9.140625" defaultRowHeight="15" x14ac:dyDescent="0.25"/>
  <cols>
    <col min="1" max="1" width="12.85546875" style="1" bestFit="1" customWidth="1"/>
    <col min="2" max="2" width="31.85546875" style="1" bestFit="1" customWidth="1"/>
    <col min="3" max="3" width="13.85546875" style="86" bestFit="1" customWidth="1"/>
    <col min="4" max="4" width="7.85546875" style="1" customWidth="1"/>
    <col min="5" max="8" width="7.85546875" style="13" customWidth="1"/>
    <col min="9" max="9" width="9.28515625" style="13" customWidth="1"/>
    <col min="10" max="20" width="7.85546875" style="13" customWidth="1"/>
    <col min="21" max="22" width="7.85546875" style="1" customWidth="1"/>
    <col min="23" max="24" width="7.85546875" style="13" customWidth="1"/>
    <col min="25" max="25" width="7.85546875" style="1" customWidth="1"/>
    <col min="26" max="27" width="7.85546875" style="9" customWidth="1"/>
    <col min="28" max="28" width="7.85546875" style="1" customWidth="1"/>
    <col min="29" max="31" width="7.85546875" style="9" customWidth="1"/>
    <col min="32" max="32" width="7.85546875" style="1" customWidth="1"/>
    <col min="33" max="33" width="7.85546875" style="13" customWidth="1"/>
    <col min="34" max="16384" width="9.140625" style="1"/>
  </cols>
  <sheetData>
    <row r="1" spans="1:34" x14ac:dyDescent="0.2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row>
    <row r="2" spans="1:34" s="3" customFormat="1" ht="109.5" customHeight="1" thickBot="1" x14ac:dyDescent="0.3">
      <c r="A2" s="137" t="s">
        <v>337</v>
      </c>
      <c r="B2" s="137" t="s">
        <v>338</v>
      </c>
      <c r="C2" s="201" t="s">
        <v>368</v>
      </c>
      <c r="D2" s="202" t="s">
        <v>437</v>
      </c>
      <c r="E2" s="203" t="s">
        <v>355</v>
      </c>
      <c r="F2" s="202" t="s">
        <v>484</v>
      </c>
      <c r="G2" s="202" t="s">
        <v>439</v>
      </c>
      <c r="H2" s="203" t="s">
        <v>356</v>
      </c>
      <c r="I2" s="204" t="s">
        <v>440</v>
      </c>
      <c r="J2" s="205" t="s">
        <v>485</v>
      </c>
      <c r="K2" s="202" t="s">
        <v>486</v>
      </c>
      <c r="L2" s="202" t="s">
        <v>487</v>
      </c>
      <c r="M2" s="202" t="s">
        <v>488</v>
      </c>
      <c r="N2" s="206" t="s">
        <v>357</v>
      </c>
      <c r="O2" s="202" t="s">
        <v>443</v>
      </c>
      <c r="P2" s="202" t="s">
        <v>444</v>
      </c>
      <c r="Q2" s="202" t="s">
        <v>445</v>
      </c>
      <c r="R2" s="202" t="s">
        <v>446</v>
      </c>
      <c r="S2" s="203" t="s">
        <v>358</v>
      </c>
      <c r="T2" s="207" t="s">
        <v>359</v>
      </c>
      <c r="U2" s="202" t="s">
        <v>447</v>
      </c>
      <c r="V2" s="202" t="s">
        <v>448</v>
      </c>
      <c r="W2" s="203" t="s">
        <v>360</v>
      </c>
      <c r="X2" s="199" t="s">
        <v>451</v>
      </c>
      <c r="Y2" s="202" t="s">
        <v>451</v>
      </c>
      <c r="Z2" s="202" t="s">
        <v>490</v>
      </c>
      <c r="AA2" s="202" t="s">
        <v>489</v>
      </c>
      <c r="AB2" s="203" t="s">
        <v>361</v>
      </c>
      <c r="AC2" s="202" t="s">
        <v>452</v>
      </c>
      <c r="AD2" s="202" t="s">
        <v>411</v>
      </c>
      <c r="AE2" s="202" t="s">
        <v>491</v>
      </c>
      <c r="AF2" s="203" t="s">
        <v>362</v>
      </c>
      <c r="AG2" s="207" t="s">
        <v>363</v>
      </c>
    </row>
    <row r="3" spans="1:34" s="3" customFormat="1" ht="16.5" thickTop="1" x14ac:dyDescent="0.25">
      <c r="A3" s="159" t="s">
        <v>237</v>
      </c>
      <c r="B3" s="160" t="s">
        <v>238</v>
      </c>
      <c r="C3" s="181" t="s">
        <v>48</v>
      </c>
      <c r="D3" s="208">
        <f>IF('Данные индикатора'!AT5="нет данных","x",ROUND(IF('Данные индикатора'!AT5&gt;D$87,0,IF('Данные индикатора'!AT5&lt;D$86,10,(D$87-'Данные индикатора'!AT5)/(D$87-D$86)*10)),1))</f>
        <v>5.0999999999999996</v>
      </c>
      <c r="E3" s="209">
        <f>D3</f>
        <v>5.0999999999999996</v>
      </c>
      <c r="F3" s="208">
        <f>IF('Данные индикатора'!AU5="нет данных","x",ROUND(IF('Данные индикатора'!AU5&gt;F$87,0,IF('Данные индикатора'!AU5&lt;F$86,10,(F$87-'Данные индикатора'!AU5)/(F$87-F$86)*10)),1))</f>
        <v>7.8</v>
      </c>
      <c r="G3" s="208">
        <f>IF('Данные индикатора'!AV5="нет данных","x",ROUND(IF('Данные индикатора'!AV5&gt;G$87,0,IF('Данные индикатора'!AV5&lt;G$86,10,(G$87-'Данные индикатора'!AV5)/(G$87-G$86)*10)),1))</f>
        <v>0</v>
      </c>
      <c r="H3" s="209">
        <f>ROUND(IF(F3="x",G3,IF(G3="x",F3,(10-GEOMEAN(((10-F3)/10*9+1),((10-G3)/10*9+1))))/9*10),1)</f>
        <v>5</v>
      </c>
      <c r="I3" s="210">
        <f>IF('Данные индикатора'!AW5="нет данных","x",'Данные индикатора'!AW5/'Данные индикатора'!BK5)</f>
        <v>2.0064205457463884E-4</v>
      </c>
      <c r="J3" s="211">
        <f t="shared" ref="J3:J15" si="0">IF(I3="x","x",ROUND(IF(I3&gt;J$87,0,IF(I3&lt;J$86,10,(J$87-I3)/(J$87-J$86)*10)),1))</f>
        <v>8</v>
      </c>
      <c r="K3" s="208">
        <f>IF('Данные индикатора'!AX5="нет данных","x",ROUND(IF('Данные индикатора'!AX5&gt;K$87,10,IF('Данные индикатора'!AX5&lt;K$86,0,10-(K$87-'Данные индикатора'!AX5)/(K$87-K$86)*10)),1))</f>
        <v>2.9</v>
      </c>
      <c r="L3" s="208">
        <f>IF('Данные индикатора'!AY5="нет данных","x",ROUND(IF('Данные индикатора'!AY5&gt;L$87,10,IF('Данные индикатора'!AY5&lt;L$86,0,10-(L$87-'Данные индикатора'!AY5)/(L$87-L$86)*10)),1))</f>
        <v>1.4</v>
      </c>
      <c r="M3" s="208">
        <f>MAX(K3,L3)</f>
        <v>2.9</v>
      </c>
      <c r="N3" s="212">
        <f>ROUND(IF(J3="x",M3,IF(M3="x",J3,(10-GEOMEAN(((10-J3)/10*9+1),((10-M3)/10*9+1))))/9*10),1)</f>
        <v>6.1</v>
      </c>
      <c r="O3" s="208">
        <f>IF('Данные индикатора'!AZ5="нет данных","x",ROUND(IF('Данные индикатора'!AZ5&gt;O$87,0,IF('Данные индикатора'!AZ5&lt;O$86,10,(O$87-'Данные индикатора'!AZ5)/(O$87-O$86)*10)),1))</f>
        <v>2.8</v>
      </c>
      <c r="P3" s="208">
        <f>IF('Данные индикатора'!BA5="нет данных","x",ROUND(IF('Данные индикатора'!BA5&gt;P$87,0,IF('Данные индикатора'!BA5&lt;P$86,10,(P$87-'Данные индикатора'!BA5)/(P$87-P$86)*10)),1))</f>
        <v>5.8</v>
      </c>
      <c r="Q3" s="208">
        <f>IF('Данные индикатора'!BB5="нет данных","x",ROUND(IF('Данные индикатора'!BB5&gt;Q$87,0,IF('Данные индикатора'!BB5&lt;Q$86,10,(Q$87-'Данные индикатора'!BB5)/(Q$87-Q$86)*10)),1))</f>
        <v>3.4</v>
      </c>
      <c r="R3" s="208" t="str">
        <f>IF('Данные индикатора'!BC5="нет данных","x",ROUND(IF('Данные индикатора'!BC5&gt;R$87,0,IF('Данные индикатора'!BC5&lt;R$86,10,(R$87-'Данные индикатора'!BC5)/(R$87-R$86)*10)),1))</f>
        <v>x</v>
      </c>
      <c r="S3" s="209">
        <f>IF(AND(O3="x",P3="x", Q3="x",R3="x"),"x",ROUND(AVERAGE(O3,P3,Q3,R3),1))</f>
        <v>4</v>
      </c>
      <c r="T3" s="213">
        <f>ROUND(AVERAGE(E3,H3,N3,S3),1)</f>
        <v>5.0999999999999996</v>
      </c>
      <c r="U3" s="208">
        <f>IF('Данные индикатора'!BD5="нет данных","x",ROUND(IF('Данные индикатора'!BD5&gt;U$87,0,IF('Данные индикатора'!BD5&lt;U$86,10,(U$87-'Данные индикатора'!BD5)/(U$87-U$86)*10)),1))</f>
        <v>4.7</v>
      </c>
      <c r="V3" s="208">
        <f>IF('Данные индикатора'!BE5="нет данных","x",ROUND(IF('Данные индикатора'!BE5&gt;V$87,0,IF('Данные индикатора'!BE5&lt;V$86,10,(V$87-'Данные индикатора'!BE5)/(V$87-V$86)*10)),1))</f>
        <v>4.5</v>
      </c>
      <c r="W3" s="209">
        <f>IF(AND(U3="x",V3="x"),"x",ROUND(AVERAGE(U3,V3),1))</f>
        <v>4.5999999999999996</v>
      </c>
      <c r="X3" s="200">
        <f>IF('Данные индикатора'!BH5="нет данных","x",'Данные индикатора'!BH5/'Данные индикатора'!BJ5*100)</f>
        <v>60.411499960978155</v>
      </c>
      <c r="Y3" s="208">
        <f t="shared" ref="Y3:Y15" si="1">IF(X3="x","x",ROUND(IF(X3&gt;Y$87,0,IF(X3&lt;Y$86,10,(Y$87-X3)/(Y$87-Y$86)*10)),1))</f>
        <v>4</v>
      </c>
      <c r="Z3" s="208">
        <f>IF('Данные индикатора'!BF5="нет данных","x",ROUND(IF('Данные индикатора'!BF5&gt;Z$87,0,IF('Данные индикатора'!BF5&lt;Z$86,10,(Z$87-'Данные индикатора'!BF5)/(Z$87-Z$86)*10)),1))</f>
        <v>2.1</v>
      </c>
      <c r="AA3" s="208">
        <f>IF('Данные индикатора'!BG5="нет данных","x",ROUND(IF('Данные индикатора'!BG5&gt;AA$87,0,IF('Данные индикатора'!BG5&lt;AA$86,10,(AA$87-'Данные индикатора'!BG5)/(AA$87-AA$86)*10)),1))</f>
        <v>0</v>
      </c>
      <c r="AB3" s="209">
        <f>IF(AND(Y3="x",Z3="x",AA3="x"),"x",ROUND(AVERAGE(Y3,AA3,Z3),1))</f>
        <v>2</v>
      </c>
      <c r="AC3" s="208">
        <f>IF('Данные индикатора'!BI5="нет данных","x",ROUND(IF('Данные индикатора'!BI5&gt;AC$87,0,IF('Данные индикатора'!BI5&lt;AC$86,10,(AC$87-'Данные индикатора'!BI5)/(AC$87-AC$86)*10)),1))</f>
        <v>6.7</v>
      </c>
      <c r="AD3" s="208">
        <f>IF('Данные индикатора'!S5="нет данных","x",ROUND(IF('Данные индикатора'!S5&gt;AD$87,10,IF('Данные индикатора'!S5&lt;AD$86,0,10-(AD$87-'Данные индикатора'!S5)/(AD$87-AD$86)*10)),1))</f>
        <v>7.3</v>
      </c>
      <c r="AE3" s="208">
        <f>IF('Данные индикатора'!AS5="нет данных","x",ROUND(IF('Данные индикатора'!AS5&gt;AE$87,0,IF('Данные индикатора'!AS5&lt;AE$86,10,(AE$87-'Данные индикатора'!AS5)/(AE$87-AE$86)*10)),1))</f>
        <v>9.6</v>
      </c>
      <c r="AF3" s="209">
        <f>IF(AND(AC3="x",AD3="x",AE3="x"),"x",ROUND(AVERAGE(AC3,AD3,AE3),1))</f>
        <v>7.9</v>
      </c>
      <c r="AG3" s="213">
        <f t="shared" ref="AG3:AG15" si="2">ROUND(AVERAGE(AB3,W3,AF3),1)</f>
        <v>4.8</v>
      </c>
      <c r="AH3" s="46"/>
    </row>
    <row r="4" spans="1:34" s="3" customFormat="1" ht="15.75" x14ac:dyDescent="0.25">
      <c r="A4" s="159" t="s">
        <v>237</v>
      </c>
      <c r="B4" s="160" t="s">
        <v>239</v>
      </c>
      <c r="C4" s="181" t="s">
        <v>49</v>
      </c>
      <c r="D4" s="208">
        <f>IF('Данные индикатора'!AT6="нет данных","x",ROUND(IF('Данные индикатора'!AT6&gt;D$87,0,IF('Данные индикатора'!AT6&lt;D$86,10,(D$87-'Данные индикатора'!AT6)/(D$87-D$86)*10)),1))</f>
        <v>5.0999999999999996</v>
      </c>
      <c r="E4" s="209">
        <f t="shared" ref="E4:E15" si="3">D4</f>
        <v>5.0999999999999996</v>
      </c>
      <c r="F4" s="208">
        <f>IF('Данные индикатора'!AU6="нет данных","x",ROUND(IF('Данные индикатора'!AU6&gt;F$87,0,IF('Данные индикатора'!AU6&lt;F$86,10,(F$87-'Данные индикатора'!AU6)/(F$87-F$86)*10)),1))</f>
        <v>7.8</v>
      </c>
      <c r="G4" s="208">
        <f>IF('Данные индикатора'!AV6="нет данных","x",ROUND(IF('Данные индикатора'!AV6&gt;G$87,0,IF('Данные индикатора'!AV6&lt;G$86,10,(G$87-'Данные индикатора'!AV6)/(G$87-G$86)*10)),1))</f>
        <v>0</v>
      </c>
      <c r="H4" s="209">
        <f t="shared" ref="H4:H14" si="4">ROUND(IF(F4="x",G4,IF(G4="x",F4,(10-GEOMEAN(((10-F4)/10*9+1),((10-G4)/10*9+1))))/9*10),1)</f>
        <v>5</v>
      </c>
      <c r="I4" s="210">
        <f>IF('Данные индикатора'!AW6="нет данных","x",'Данные индикатора'!AW6/'Данные индикатора'!BK6)</f>
        <v>3.2371294851794071E-4</v>
      </c>
      <c r="J4" s="211">
        <f t="shared" si="0"/>
        <v>6.8</v>
      </c>
      <c r="K4" s="208">
        <f>IF('Данные индикатора'!AX6="нет данных","x",ROUND(IF('Данные индикатора'!AX6&gt;K$87,10,IF('Данные индикатора'!AX6&lt;K$86,0,10-(K$87-'Данные индикатора'!AX6)/(K$87-K$86)*10)),1))</f>
        <v>2.9</v>
      </c>
      <c r="L4" s="208">
        <f>IF('Данные индикатора'!AY6="нет данных","x",ROUND(IF('Данные индикатора'!AY6&gt;L$87,10,IF('Данные индикатора'!AY6&lt;L$86,0,10-(L$87-'Данные индикатора'!AY6)/(L$87-L$86)*10)),1))</f>
        <v>1.4</v>
      </c>
      <c r="M4" s="208">
        <f t="shared" ref="M4:M15" si="5">MAX(K4,L4)</f>
        <v>2.9</v>
      </c>
      <c r="N4" s="212">
        <f t="shared" ref="N4:N15" si="6">ROUND(IF(J4="x",M4,IF(M4="x",J4,(10-GEOMEAN(((10-J4)/10*9+1),((10-M4)/10*9+1))))/9*10),1)</f>
        <v>5.2</v>
      </c>
      <c r="O4" s="208">
        <f>IF('Данные индикатора'!AZ6="нет данных","x",ROUND(IF('Данные индикатора'!AZ6&gt;O$87,0,IF('Данные индикатора'!AZ6&lt;O$86,10,(O$87-'Данные индикатора'!AZ6)/(O$87-O$86)*10)),1))</f>
        <v>2.8</v>
      </c>
      <c r="P4" s="208">
        <f>IF('Данные индикатора'!BA6="нет данных","x",ROUND(IF('Данные индикатора'!BA6&gt;P$87,0,IF('Данные индикатора'!BA6&lt;P$86,10,(P$87-'Данные индикатора'!BA6)/(P$87-P$86)*10)),1))</f>
        <v>5.8</v>
      </c>
      <c r="Q4" s="208">
        <f>IF('Данные индикатора'!BB6="нет данных","x",ROUND(IF('Данные индикатора'!BB6&gt;Q$87,0,IF('Данные индикатора'!BB6&lt;Q$86,10,(Q$87-'Данные индикатора'!BB6)/(Q$87-Q$86)*10)),1))</f>
        <v>3.4</v>
      </c>
      <c r="R4" s="208" t="str">
        <f>IF('Данные индикатора'!BC6="нет данных","x",ROUND(IF('Данные индикатора'!BC6&gt;R$87,0,IF('Данные индикатора'!BC6&lt;R$86,10,(R$87-'Данные индикатора'!BC6)/(R$87-R$86)*10)),1))</f>
        <v>x</v>
      </c>
      <c r="S4" s="209">
        <f t="shared" ref="S4:S67" si="7">IF(AND(O4="x",P4="x", Q4="x",R4="x"),"x",ROUND(AVERAGE(O4,P4,Q4,R4),1))</f>
        <v>4</v>
      </c>
      <c r="T4" s="213">
        <f t="shared" ref="T4:T67" si="8">ROUND(AVERAGE(E4,H4,N4,S4),1)</f>
        <v>4.8</v>
      </c>
      <c r="U4" s="208">
        <f>IF('Данные индикатора'!BD6="нет данных","x",ROUND(IF('Данные индикатора'!BD6&gt;U$87,0,IF('Данные индикатора'!BD6&lt;U$86,10,(U$87-'Данные индикатора'!BD6)/(U$87-U$86)*10)),1))</f>
        <v>3.9</v>
      </c>
      <c r="V4" s="208">
        <f>IF('Данные индикатора'!BE6="нет данных","x",ROUND(IF('Данные индикатора'!BE6&gt;V$87,0,IF('Данные индикатора'!BE6&lt;V$86,10,(V$87-'Данные индикатора'!BE6)/(V$87-V$86)*10)),1))</f>
        <v>4.5</v>
      </c>
      <c r="W4" s="209">
        <f t="shared" ref="W4:W15" si="9">IF(AND(U4="x",V4="x"),"x",ROUND(AVERAGE(U4,V4),1))</f>
        <v>4.2</v>
      </c>
      <c r="X4" s="200">
        <f>IF('Данные индикатора'!BH6="нет данных","x",'Данные индикатора'!BH6/'Данные индикатора'!BJ6*100)</f>
        <v>71.01732174332615</v>
      </c>
      <c r="Y4" s="208">
        <f t="shared" si="1"/>
        <v>2.9</v>
      </c>
      <c r="Z4" s="208">
        <f>IF('Данные индикатора'!BF6="нет данных","x",ROUND(IF('Данные индикатора'!BF6&gt;Z$87,0,IF('Данные индикатора'!BF6&lt;Z$86,10,(Z$87-'Данные индикатора'!BF6)/(Z$87-Z$86)*10)),1))</f>
        <v>2.1</v>
      </c>
      <c r="AA4" s="208">
        <f>IF('Данные индикатора'!BG6="нет данных","x",ROUND(IF('Данные индикатора'!BG6&gt;AA$87,0,IF('Данные индикатора'!BG6&lt;AA$86,10,(AA$87-'Данные индикатора'!BG6)/(AA$87-AA$86)*10)),1))</f>
        <v>0</v>
      </c>
      <c r="AB4" s="209">
        <f t="shared" ref="AB4:AB15" si="10">IF(AND(Y4="x",Z4="x",AA4="x"),"x",ROUND(AVERAGE(Y4,AA4,Z4),1))</f>
        <v>1.7</v>
      </c>
      <c r="AC4" s="208">
        <f>IF('Данные индикатора'!BI6="нет данных","x",ROUND(IF('Данные индикатора'!BI6&gt;AC$87,0,IF('Данные индикатора'!BI6&lt;AC$86,10,(AC$87-'Данные индикатора'!BI6)/(AC$87-AC$86)*10)),1))</f>
        <v>6.7</v>
      </c>
      <c r="AD4" s="208">
        <f>IF('Данные индикатора'!S6="нет данных","x",ROUND(IF('Данные индикатора'!S6&gt;AD$87,10,IF('Данные индикатора'!S6&lt;AD$86,0,10-(AD$87-'Данные индикатора'!S6)/(AD$87-AD$86)*10)),1))</f>
        <v>5.0999999999999996</v>
      </c>
      <c r="AE4" s="208">
        <f>IF('Данные индикатора'!AS6="нет данных","x",ROUND(IF('Данные индикатора'!AS6&gt;AE$87,0,IF('Данные индикатора'!AS6&lt;AE$86,10,(AE$87-'Данные индикатора'!AS6)/(AE$87-AE$86)*10)),1))</f>
        <v>9.6</v>
      </c>
      <c r="AF4" s="209">
        <f t="shared" ref="AF4:AF9" si="11">IF(AND(AC4="x",AD4="x",AE4="x"),"x",ROUND(AVERAGE(AC4,AD4,AE4),1))</f>
        <v>7.1</v>
      </c>
      <c r="AG4" s="213">
        <f t="shared" si="2"/>
        <v>4.3</v>
      </c>
      <c r="AH4" s="46"/>
    </row>
    <row r="5" spans="1:34" s="3" customFormat="1" ht="15.75" x14ac:dyDescent="0.25">
      <c r="A5" s="159" t="s">
        <v>237</v>
      </c>
      <c r="B5" s="160" t="s">
        <v>240</v>
      </c>
      <c r="C5" s="181" t="s">
        <v>50</v>
      </c>
      <c r="D5" s="208">
        <f>IF('Данные индикатора'!AT7="нет данных","x",ROUND(IF('Данные индикатора'!AT7&gt;D$87,0,IF('Данные индикатора'!AT7&lt;D$86,10,(D$87-'Данные индикатора'!AT7)/(D$87-D$86)*10)),1))</f>
        <v>5.0999999999999996</v>
      </c>
      <c r="E5" s="209">
        <f t="shared" si="3"/>
        <v>5.0999999999999996</v>
      </c>
      <c r="F5" s="208">
        <f>IF('Данные индикатора'!AU7="нет данных","x",ROUND(IF('Данные индикатора'!AU7&gt;F$87,0,IF('Данные индикатора'!AU7&lt;F$86,10,(F$87-'Данные индикатора'!AU7)/(F$87-F$86)*10)),1))</f>
        <v>7.8</v>
      </c>
      <c r="G5" s="208">
        <f>IF('Данные индикатора'!AV7="нет данных","x",ROUND(IF('Данные индикатора'!AV7&gt;G$87,0,IF('Данные индикатора'!AV7&lt;G$86,10,(G$87-'Данные индикатора'!AV7)/(G$87-G$86)*10)),1))</f>
        <v>0</v>
      </c>
      <c r="H5" s="209">
        <f t="shared" si="4"/>
        <v>5</v>
      </c>
      <c r="I5" s="210">
        <f>IF('Данные индикатора'!AW7="нет данных","x",'Данные индикатора'!AW7/'Данные индикатора'!BK7)</f>
        <v>3.4129692832764505E-4</v>
      </c>
      <c r="J5" s="211">
        <f t="shared" si="0"/>
        <v>6.6</v>
      </c>
      <c r="K5" s="208">
        <f>IF('Данные индикатора'!AX7="нет данных","x",ROUND(IF('Данные индикатора'!AX7&gt;K$87,10,IF('Данные индикатора'!AX7&lt;K$86,0,10-(K$87-'Данные индикатора'!AX7)/(K$87-K$86)*10)),1))</f>
        <v>2.9</v>
      </c>
      <c r="L5" s="208">
        <f>IF('Данные индикатора'!AY7="нет данных","x",ROUND(IF('Данные индикатора'!AY7&gt;L$87,10,IF('Данные индикатора'!AY7&lt;L$86,0,10-(L$87-'Данные индикатора'!AY7)/(L$87-L$86)*10)),1))</f>
        <v>1.4</v>
      </c>
      <c r="M5" s="208">
        <f t="shared" si="5"/>
        <v>2.9</v>
      </c>
      <c r="N5" s="212">
        <f t="shared" si="6"/>
        <v>5</v>
      </c>
      <c r="O5" s="208">
        <f>IF('Данные индикатора'!AZ7="нет данных","x",ROUND(IF('Данные индикатора'!AZ7&gt;O$87,0,IF('Данные индикатора'!AZ7&lt;O$86,10,(O$87-'Данные индикатора'!AZ7)/(O$87-O$86)*10)),1))</f>
        <v>2.8</v>
      </c>
      <c r="P5" s="208">
        <f>IF('Данные индикатора'!BA7="нет данных","x",ROUND(IF('Данные индикатора'!BA7&gt;P$87,0,IF('Данные индикатора'!BA7&lt;P$86,10,(P$87-'Данные индикатора'!BA7)/(P$87-P$86)*10)),1))</f>
        <v>5.8</v>
      </c>
      <c r="Q5" s="208">
        <f>IF('Данные индикатора'!BB7="нет данных","x",ROUND(IF('Данные индикатора'!BB7&gt;Q$87,0,IF('Данные индикатора'!BB7&lt;Q$86,10,(Q$87-'Данные индикатора'!BB7)/(Q$87-Q$86)*10)),1))</f>
        <v>3.4</v>
      </c>
      <c r="R5" s="208" t="str">
        <f>IF('Данные индикатора'!BC7="нет данных","x",ROUND(IF('Данные индикатора'!BC7&gt;R$87,0,IF('Данные индикатора'!BC7&lt;R$86,10,(R$87-'Данные индикатора'!BC7)/(R$87-R$86)*10)),1))</f>
        <v>x</v>
      </c>
      <c r="S5" s="209">
        <f t="shared" si="7"/>
        <v>4</v>
      </c>
      <c r="T5" s="213">
        <f t="shared" si="8"/>
        <v>4.8</v>
      </c>
      <c r="U5" s="208">
        <f>IF('Данные индикатора'!BD7="нет данных","x",ROUND(IF('Данные индикатора'!BD7&gt;U$87,0,IF('Данные индикатора'!BD7&lt;U$86,10,(U$87-'Данные индикатора'!BD7)/(U$87-U$86)*10)),1))</f>
        <v>3.4</v>
      </c>
      <c r="V5" s="208">
        <f>IF('Данные индикатора'!BE7="нет данных","x",ROUND(IF('Данные индикатора'!BE7&gt;V$87,0,IF('Данные индикатора'!BE7&lt;V$86,10,(V$87-'Данные индикатора'!BE7)/(V$87-V$86)*10)),1))</f>
        <v>4.5</v>
      </c>
      <c r="W5" s="209">
        <f t="shared" si="9"/>
        <v>4</v>
      </c>
      <c r="X5" s="200">
        <f>IF('Данные индикатора'!BH7="нет данных","x",'Данные индикатора'!BH7/'Данные индикатора'!BJ7*100)</f>
        <v>125.45825506757777</v>
      </c>
      <c r="Y5" s="208">
        <f t="shared" si="1"/>
        <v>0</v>
      </c>
      <c r="Z5" s="208">
        <f>IF('Данные индикатора'!BF7="нет данных","x",ROUND(IF('Данные индикатора'!BF7&gt;Z$87,0,IF('Данные индикатора'!BF7&lt;Z$86,10,(Z$87-'Данные индикатора'!BF7)/(Z$87-Z$86)*10)),1))</f>
        <v>2.1</v>
      </c>
      <c r="AA5" s="208">
        <f>IF('Данные индикатора'!BG7="нет данных","x",ROUND(IF('Данные индикатора'!BG7&gt;AA$87,0,IF('Данные индикатора'!BG7&lt;AA$86,10,(AA$87-'Данные индикатора'!BG7)/(AA$87-AA$86)*10)),1))</f>
        <v>0</v>
      </c>
      <c r="AB5" s="209">
        <f t="shared" si="10"/>
        <v>0.7</v>
      </c>
      <c r="AC5" s="208">
        <f>IF('Данные индикатора'!BI7="нет данных","x",ROUND(IF('Данные индикатора'!BI7&gt;AC$87,0,IF('Данные индикатора'!BI7&lt;AC$86,10,(AC$87-'Данные индикатора'!BI7)/(AC$87-AC$86)*10)),1))</f>
        <v>6.7</v>
      </c>
      <c r="AD5" s="208">
        <f>IF('Данные индикатора'!S7="нет данных","x",ROUND(IF('Данные индикатора'!S7&gt;AD$87,10,IF('Данные индикатора'!S7&lt;AD$86,0,10-(AD$87-'Данные индикатора'!S7)/(AD$87-AD$86)*10)),1))</f>
        <v>7.2</v>
      </c>
      <c r="AE5" s="208">
        <f>IF('Данные индикатора'!AS7="нет данных","x",ROUND(IF('Данные индикатора'!AS7&gt;AE$87,0,IF('Данные индикатора'!AS7&lt;AE$86,10,(AE$87-'Данные индикатора'!AS7)/(AE$87-AE$86)*10)),1))</f>
        <v>9.6</v>
      </c>
      <c r="AF5" s="209">
        <f t="shared" si="11"/>
        <v>7.8</v>
      </c>
      <c r="AG5" s="213">
        <f t="shared" si="2"/>
        <v>4.2</v>
      </c>
      <c r="AH5" s="46"/>
    </row>
    <row r="6" spans="1:34" s="3" customFormat="1" ht="15.75" x14ac:dyDescent="0.25">
      <c r="A6" s="159" t="s">
        <v>237</v>
      </c>
      <c r="B6" s="160" t="s">
        <v>241</v>
      </c>
      <c r="C6" s="181" t="s">
        <v>51</v>
      </c>
      <c r="D6" s="208">
        <f>IF('Данные индикатора'!AT8="нет данных","x",ROUND(IF('Данные индикатора'!AT8&gt;D$87,0,IF('Данные индикатора'!AT8&lt;D$86,10,(D$87-'Данные индикатора'!AT8)/(D$87-D$86)*10)),1))</f>
        <v>5.0999999999999996</v>
      </c>
      <c r="E6" s="209">
        <f t="shared" si="3"/>
        <v>5.0999999999999996</v>
      </c>
      <c r="F6" s="208">
        <f>IF('Данные индикатора'!AU8="нет данных","x",ROUND(IF('Данные индикатора'!AU8&gt;F$87,0,IF('Данные индикатора'!AU8&lt;F$86,10,(F$87-'Данные индикатора'!AU8)/(F$87-F$86)*10)),1))</f>
        <v>7.8</v>
      </c>
      <c r="G6" s="208">
        <f>IF('Данные индикатора'!AV8="нет данных","x",ROUND(IF('Данные индикатора'!AV8&gt;G$87,0,IF('Данные индикатора'!AV8&lt;G$86,10,(G$87-'Данные индикатора'!AV8)/(G$87-G$86)*10)),1))</f>
        <v>0</v>
      </c>
      <c r="H6" s="209">
        <f t="shared" si="4"/>
        <v>5</v>
      </c>
      <c r="I6" s="210">
        <f>IF('Данные индикатора'!AW8="нет данных","x",'Данные индикатора'!AW8/'Данные индикатора'!BK8)</f>
        <v>3.3435987681478224E-4</v>
      </c>
      <c r="J6" s="211">
        <f t="shared" si="0"/>
        <v>6.7</v>
      </c>
      <c r="K6" s="208">
        <f>IF('Данные индикатора'!AX8="нет данных","x",ROUND(IF('Данные индикатора'!AX8&gt;K$87,10,IF('Данные индикатора'!AX8&lt;K$86,0,10-(K$87-'Данные индикатора'!AX8)/(K$87-K$86)*10)),1))</f>
        <v>2.9</v>
      </c>
      <c r="L6" s="208">
        <f>IF('Данные индикатора'!AY8="нет данных","x",ROUND(IF('Данные индикатора'!AY8&gt;L$87,10,IF('Данные индикатора'!AY8&lt;L$86,0,10-(L$87-'Данные индикатора'!AY8)/(L$87-L$86)*10)),1))</f>
        <v>1.4</v>
      </c>
      <c r="M6" s="208">
        <f t="shared" si="5"/>
        <v>2.9</v>
      </c>
      <c r="N6" s="212">
        <f t="shared" si="6"/>
        <v>5.0999999999999996</v>
      </c>
      <c r="O6" s="208">
        <f>IF('Данные индикатора'!AZ8="нет данных","x",ROUND(IF('Данные индикатора'!AZ8&gt;O$87,0,IF('Данные индикатора'!AZ8&lt;O$86,10,(O$87-'Данные индикатора'!AZ8)/(O$87-O$86)*10)),1))</f>
        <v>2.8</v>
      </c>
      <c r="P6" s="208">
        <f>IF('Данные индикатора'!BA8="нет данных","x",ROUND(IF('Данные индикатора'!BA8&gt;P$87,0,IF('Данные индикатора'!BA8&lt;P$86,10,(P$87-'Данные индикатора'!BA8)/(P$87-P$86)*10)),1))</f>
        <v>5.8</v>
      </c>
      <c r="Q6" s="208">
        <f>IF('Данные индикатора'!BB8="нет данных","x",ROUND(IF('Данные индикатора'!BB8&gt;Q$87,0,IF('Данные индикатора'!BB8&lt;Q$86,10,(Q$87-'Данные индикатора'!BB8)/(Q$87-Q$86)*10)),1))</f>
        <v>3.4</v>
      </c>
      <c r="R6" s="208" t="str">
        <f>IF('Данные индикатора'!BC8="нет данных","x",ROUND(IF('Данные индикатора'!BC8&gt;R$87,0,IF('Данные индикатора'!BC8&lt;R$86,10,(R$87-'Данные индикатора'!BC8)/(R$87-R$86)*10)),1))</f>
        <v>x</v>
      </c>
      <c r="S6" s="209">
        <f t="shared" si="7"/>
        <v>4</v>
      </c>
      <c r="T6" s="213">
        <f t="shared" si="8"/>
        <v>4.8</v>
      </c>
      <c r="U6" s="208">
        <f>IF('Данные индикатора'!BD8="нет данных","x",ROUND(IF('Данные индикатора'!BD8&gt;U$87,0,IF('Данные индикатора'!BD8&lt;U$86,10,(U$87-'Данные индикатора'!BD8)/(U$87-U$86)*10)),1))</f>
        <v>3.9</v>
      </c>
      <c r="V6" s="208">
        <f>IF('Данные индикатора'!BE8="нет данных","x",ROUND(IF('Данные индикатора'!BE8&gt;V$87,0,IF('Данные индикатора'!BE8&lt;V$86,10,(V$87-'Данные индикатора'!BE8)/(V$87-V$86)*10)),1))</f>
        <v>4.5</v>
      </c>
      <c r="W6" s="209">
        <f t="shared" si="9"/>
        <v>4.2</v>
      </c>
      <c r="X6" s="200">
        <f>IF('Данные индикатора'!BH8="нет данных","x",'Данные индикатора'!BH8/'Данные индикатора'!BJ8*100)</f>
        <v>34.78003713909937</v>
      </c>
      <c r="Y6" s="208">
        <f t="shared" si="1"/>
        <v>6.6</v>
      </c>
      <c r="Z6" s="208">
        <f>IF('Данные индикатора'!BF8="нет данных","x",ROUND(IF('Данные индикатора'!BF8&gt;Z$87,0,IF('Данные индикатора'!BF8&lt;Z$86,10,(Z$87-'Данные индикатора'!BF8)/(Z$87-Z$86)*10)),1))</f>
        <v>2.1</v>
      </c>
      <c r="AA6" s="208">
        <f>IF('Данные индикатора'!BG8="нет данных","x",ROUND(IF('Данные индикатора'!BG8&gt;AA$87,0,IF('Данные индикатора'!BG8&lt;AA$86,10,(AA$87-'Данные индикатора'!BG8)/(AA$87-AA$86)*10)),1))</f>
        <v>0</v>
      </c>
      <c r="AB6" s="209">
        <f t="shared" si="10"/>
        <v>2.9</v>
      </c>
      <c r="AC6" s="208">
        <f>IF('Данные индикатора'!BI8="нет данных","x",ROUND(IF('Данные индикатора'!BI8&gt;AC$87,0,IF('Данные индикатора'!BI8&lt;AC$86,10,(AC$87-'Данные индикатора'!BI8)/(AC$87-AC$86)*10)),1))</f>
        <v>6.7</v>
      </c>
      <c r="AD6" s="208">
        <f>IF('Данные индикатора'!S8="нет данных","x",ROUND(IF('Данные индикатора'!S8&gt;AD$87,10,IF('Данные индикатора'!S8&lt;AD$86,0,10-(AD$87-'Данные индикатора'!S8)/(AD$87-AD$86)*10)),1))</f>
        <v>4.0999999999999996</v>
      </c>
      <c r="AE6" s="208">
        <f>IF('Данные индикатора'!AS8="нет данных","x",ROUND(IF('Данные индикатора'!AS8&gt;AE$87,0,IF('Данные индикатора'!AS8&lt;AE$86,10,(AE$87-'Данные индикатора'!AS8)/(AE$87-AE$86)*10)),1))</f>
        <v>9.6</v>
      </c>
      <c r="AF6" s="209">
        <f t="shared" si="11"/>
        <v>6.8</v>
      </c>
      <c r="AG6" s="213">
        <f t="shared" si="2"/>
        <v>4.5999999999999996</v>
      </c>
      <c r="AH6" s="46"/>
    </row>
    <row r="7" spans="1:34" s="3" customFormat="1" ht="15.75" x14ac:dyDescent="0.25">
      <c r="A7" s="159" t="s">
        <v>237</v>
      </c>
      <c r="B7" s="160" t="s">
        <v>242</v>
      </c>
      <c r="C7" s="181" t="s">
        <v>52</v>
      </c>
      <c r="D7" s="208">
        <f>IF('Данные индикатора'!AT9="нет данных","x",ROUND(IF('Данные индикатора'!AT9&gt;D$87,0,IF('Данные индикатора'!AT9&lt;D$86,10,(D$87-'Данные индикатора'!AT9)/(D$87-D$86)*10)),1))</f>
        <v>5.0999999999999996</v>
      </c>
      <c r="E7" s="209">
        <f t="shared" si="3"/>
        <v>5.0999999999999996</v>
      </c>
      <c r="F7" s="208">
        <f>IF('Данные индикатора'!AU9="нет данных","x",ROUND(IF('Данные индикатора'!AU9&gt;F$87,0,IF('Данные индикатора'!AU9&lt;F$86,10,(F$87-'Данные индикатора'!AU9)/(F$87-F$86)*10)),1))</f>
        <v>7.8</v>
      </c>
      <c r="G7" s="208">
        <f>IF('Данные индикатора'!AV9="нет данных","x",ROUND(IF('Данные индикатора'!AV9&gt;G$87,0,IF('Данные индикатора'!AV9&lt;G$86,10,(G$87-'Данные индикатора'!AV9)/(G$87-G$86)*10)),1))</f>
        <v>0</v>
      </c>
      <c r="H7" s="209">
        <f t="shared" si="4"/>
        <v>5</v>
      </c>
      <c r="I7" s="210">
        <f>IF('Данные индикатора'!AW9="нет данных","x",'Данные индикатора'!AW9/'Данные индикатора'!BK9)</f>
        <v>2.7511961722488036E-4</v>
      </c>
      <c r="J7" s="211">
        <f t="shared" si="0"/>
        <v>7.2</v>
      </c>
      <c r="K7" s="208">
        <f>IF('Данные индикатора'!AX9="нет данных","x",ROUND(IF('Данные индикатора'!AX9&gt;K$87,10,IF('Данные индикатора'!AX9&lt;K$86,0,10-(K$87-'Данные индикатора'!AX9)/(K$87-K$86)*10)),1))</f>
        <v>2.9</v>
      </c>
      <c r="L7" s="208">
        <f>IF('Данные индикатора'!AY9="нет данных","x",ROUND(IF('Данные индикатора'!AY9&gt;L$87,10,IF('Данные индикатора'!AY9&lt;L$86,0,10-(L$87-'Данные индикатора'!AY9)/(L$87-L$86)*10)),1))</f>
        <v>1.4</v>
      </c>
      <c r="M7" s="208">
        <f t="shared" si="5"/>
        <v>2.9</v>
      </c>
      <c r="N7" s="212">
        <f t="shared" si="6"/>
        <v>5.4</v>
      </c>
      <c r="O7" s="208">
        <f>IF('Данные индикатора'!AZ9="нет данных","x",ROUND(IF('Данные индикатора'!AZ9&gt;O$87,0,IF('Данные индикатора'!AZ9&lt;O$86,10,(O$87-'Данные индикатора'!AZ9)/(O$87-O$86)*10)),1))</f>
        <v>2.8</v>
      </c>
      <c r="P7" s="208">
        <f>IF('Данные индикатора'!BA9="нет данных","x",ROUND(IF('Данные индикатора'!BA9&gt;P$87,0,IF('Данные индикатора'!BA9&lt;P$86,10,(P$87-'Данные индикатора'!BA9)/(P$87-P$86)*10)),1))</f>
        <v>5.8</v>
      </c>
      <c r="Q7" s="208">
        <f>IF('Данные индикатора'!BB9="нет данных","x",ROUND(IF('Данные индикатора'!BB9&gt;Q$87,0,IF('Данные индикатора'!BB9&lt;Q$86,10,(Q$87-'Данные индикатора'!BB9)/(Q$87-Q$86)*10)),1))</f>
        <v>3.4</v>
      </c>
      <c r="R7" s="208" t="str">
        <f>IF('Данные индикатора'!BC9="нет данных","x",ROUND(IF('Данные индикатора'!BC9&gt;R$87,0,IF('Данные индикатора'!BC9&lt;R$86,10,(R$87-'Данные индикатора'!BC9)/(R$87-R$86)*10)),1))</f>
        <v>x</v>
      </c>
      <c r="S7" s="209">
        <f t="shared" si="7"/>
        <v>4</v>
      </c>
      <c r="T7" s="213">
        <f t="shared" si="8"/>
        <v>4.9000000000000004</v>
      </c>
      <c r="U7" s="208">
        <f>IF('Данные индикатора'!BD9="нет данных","x",ROUND(IF('Данные индикатора'!BD9&gt;U$87,0,IF('Данные индикатора'!BD9&lt;U$86,10,(U$87-'Данные индикатора'!BD9)/(U$87-U$86)*10)),1))</f>
        <v>2.9</v>
      </c>
      <c r="V7" s="208">
        <f>IF('Данные индикатора'!BE9="нет данных","x",ROUND(IF('Данные индикатора'!BE9&gt;V$87,0,IF('Данные индикатора'!BE9&lt;V$86,10,(V$87-'Данные индикатора'!BE9)/(V$87-V$86)*10)),1))</f>
        <v>4.5</v>
      </c>
      <c r="W7" s="209">
        <f t="shared" si="9"/>
        <v>3.7</v>
      </c>
      <c r="X7" s="200">
        <f>IF('Данные индикатора'!BH9="нет данных","x",'Данные индикатора'!BH9/'Данные индикатора'!BJ9*100)</f>
        <v>69.174201172789523</v>
      </c>
      <c r="Y7" s="208">
        <f t="shared" si="1"/>
        <v>3.1</v>
      </c>
      <c r="Z7" s="208">
        <f>IF('Данные индикатора'!BF9="нет данных","x",ROUND(IF('Данные индикатора'!BF9&gt;Z$87,0,IF('Данные индикатора'!BF9&lt;Z$86,10,(Z$87-'Данные индикатора'!BF9)/(Z$87-Z$86)*10)),1))</f>
        <v>2.1</v>
      </c>
      <c r="AA7" s="208">
        <f>IF('Данные индикатора'!BG9="нет данных","x",ROUND(IF('Данные индикатора'!BG9&gt;AA$87,0,IF('Данные индикатора'!BG9&lt;AA$86,10,(AA$87-'Данные индикатора'!BG9)/(AA$87-AA$86)*10)),1))</f>
        <v>0</v>
      </c>
      <c r="AB7" s="209">
        <f t="shared" si="10"/>
        <v>1.7</v>
      </c>
      <c r="AC7" s="208">
        <f>IF('Данные индикатора'!BI9="нет данных","x",ROUND(IF('Данные индикатора'!BI9&gt;AC$87,0,IF('Данные индикатора'!BI9&lt;AC$86,10,(AC$87-'Данные индикатора'!BI9)/(AC$87-AC$86)*10)),1))</f>
        <v>6.7</v>
      </c>
      <c r="AD7" s="208">
        <f>IF('Данные индикатора'!S9="нет данных","x",ROUND(IF('Данные индикатора'!S9&gt;AD$87,10,IF('Данные индикатора'!S9&lt;AD$86,0,10-(AD$87-'Данные индикатора'!S9)/(AD$87-AD$86)*10)),1))</f>
        <v>1.8</v>
      </c>
      <c r="AE7" s="208">
        <f>IF('Данные индикатора'!AS9="нет данных","x",ROUND(IF('Данные индикатора'!AS9&gt;AE$87,0,IF('Данные индикатора'!AS9&lt;AE$86,10,(AE$87-'Данные индикатора'!AS9)/(AE$87-AE$86)*10)),1))</f>
        <v>9.6</v>
      </c>
      <c r="AF7" s="209">
        <f t="shared" si="11"/>
        <v>6</v>
      </c>
      <c r="AG7" s="213">
        <f t="shared" si="2"/>
        <v>3.8</v>
      </c>
      <c r="AH7" s="46"/>
    </row>
    <row r="8" spans="1:34" s="3" customFormat="1" ht="15.75" x14ac:dyDescent="0.25">
      <c r="A8" s="159" t="s">
        <v>237</v>
      </c>
      <c r="B8" s="160" t="s">
        <v>243</v>
      </c>
      <c r="C8" s="181" t="s">
        <v>53</v>
      </c>
      <c r="D8" s="208">
        <f>IF('Данные индикатора'!AT10="нет данных","x",ROUND(IF('Данные индикатора'!AT10&gt;D$87,0,IF('Данные индикатора'!AT10&lt;D$86,10,(D$87-'Данные индикатора'!AT10)/(D$87-D$86)*10)),1))</f>
        <v>5.0999999999999996</v>
      </c>
      <c r="E8" s="209">
        <f t="shared" si="3"/>
        <v>5.0999999999999996</v>
      </c>
      <c r="F8" s="208">
        <f>IF('Данные индикатора'!AU10="нет данных","x",ROUND(IF('Данные индикатора'!AU10&gt;F$87,0,IF('Данные индикатора'!AU10&lt;F$86,10,(F$87-'Данные индикатора'!AU10)/(F$87-F$86)*10)),1))</f>
        <v>7.8</v>
      </c>
      <c r="G8" s="208">
        <f>IF('Данные индикатора'!AV10="нет данных","x",ROUND(IF('Данные индикатора'!AV10&gt;G$87,0,IF('Данные индикатора'!AV10&lt;G$86,10,(G$87-'Данные индикатора'!AV10)/(G$87-G$86)*10)),1))</f>
        <v>0</v>
      </c>
      <c r="H8" s="209">
        <f t="shared" si="4"/>
        <v>5</v>
      </c>
      <c r="I8" s="210">
        <f>IF('Данные индикатора'!AW10="нет данных","x",'Данные индикатора'!AW10/'Данные индикатора'!BK10)</f>
        <v>5.4041353383458646E-4</v>
      </c>
      <c r="J8" s="211">
        <f t="shared" si="0"/>
        <v>4.5999999999999996</v>
      </c>
      <c r="K8" s="208">
        <f>IF('Данные индикатора'!AX10="нет данных","x",ROUND(IF('Данные индикатора'!AX10&gt;K$87,10,IF('Данные индикатора'!AX10&lt;K$86,0,10-(K$87-'Данные индикатора'!AX10)/(K$87-K$86)*10)),1))</f>
        <v>2.9</v>
      </c>
      <c r="L8" s="208">
        <f>IF('Данные индикатора'!AY10="нет данных","x",ROUND(IF('Данные индикатора'!AY10&gt;L$87,10,IF('Данные индикатора'!AY10&lt;L$86,0,10-(L$87-'Данные индикатора'!AY10)/(L$87-L$86)*10)),1))</f>
        <v>1.4</v>
      </c>
      <c r="M8" s="208">
        <f t="shared" si="5"/>
        <v>2.9</v>
      </c>
      <c r="N8" s="212">
        <f t="shared" si="6"/>
        <v>3.8</v>
      </c>
      <c r="O8" s="208">
        <f>IF('Данные индикатора'!AZ10="нет данных","x",ROUND(IF('Данные индикатора'!AZ10&gt;O$87,0,IF('Данные индикатора'!AZ10&lt;O$86,10,(O$87-'Данные индикатора'!AZ10)/(O$87-O$86)*10)),1))</f>
        <v>2.8</v>
      </c>
      <c r="P8" s="208">
        <f>IF('Данные индикатора'!BA10="нет данных","x",ROUND(IF('Данные индикатора'!BA10&gt;P$87,0,IF('Данные индикатора'!BA10&lt;P$86,10,(P$87-'Данные индикатора'!BA10)/(P$87-P$86)*10)),1))</f>
        <v>5.8</v>
      </c>
      <c r="Q8" s="208">
        <f>IF('Данные индикатора'!BB10="нет данных","x",ROUND(IF('Данные индикатора'!BB10&gt;Q$87,0,IF('Данные индикатора'!BB10&lt;Q$86,10,(Q$87-'Данные индикатора'!BB10)/(Q$87-Q$86)*10)),1))</f>
        <v>3.4</v>
      </c>
      <c r="R8" s="208" t="str">
        <f>IF('Данные индикатора'!BC10="нет данных","x",ROUND(IF('Данные индикатора'!BC10&gt;R$87,0,IF('Данные индикатора'!BC10&lt;R$86,10,(R$87-'Данные индикатора'!BC10)/(R$87-R$86)*10)),1))</f>
        <v>x</v>
      </c>
      <c r="S8" s="209">
        <f t="shared" si="7"/>
        <v>4</v>
      </c>
      <c r="T8" s="213">
        <f t="shared" si="8"/>
        <v>4.5</v>
      </c>
      <c r="U8" s="208">
        <f>IF('Данные индикатора'!BD10="нет данных","x",ROUND(IF('Данные индикатора'!BD10&gt;U$87,0,IF('Данные индикатора'!BD10&lt;U$86,10,(U$87-'Данные индикатора'!BD10)/(U$87-U$86)*10)),1))</f>
        <v>3.3</v>
      </c>
      <c r="V8" s="208">
        <f>IF('Данные индикатора'!BE10="нет данных","x",ROUND(IF('Данные индикатора'!BE10&gt;V$87,0,IF('Данные индикатора'!BE10&lt;V$86,10,(V$87-'Данные индикатора'!BE10)/(V$87-V$86)*10)),1))</f>
        <v>4.5</v>
      </c>
      <c r="W8" s="209">
        <f t="shared" si="9"/>
        <v>3.9</v>
      </c>
      <c r="X8" s="200">
        <f>IF('Данные индикатора'!BH10="нет данных","x",'Данные индикатора'!BH10/'Данные индикатора'!BJ10*100)</f>
        <v>59.411668678260718</v>
      </c>
      <c r="Y8" s="208">
        <f t="shared" si="1"/>
        <v>4.0999999999999996</v>
      </c>
      <c r="Z8" s="208">
        <f>IF('Данные индикатора'!BF10="нет данных","x",ROUND(IF('Данные индикатора'!BF10&gt;Z$87,0,IF('Данные индикатора'!BF10&lt;Z$86,10,(Z$87-'Данные индикатора'!BF10)/(Z$87-Z$86)*10)),1))</f>
        <v>2.1</v>
      </c>
      <c r="AA8" s="208">
        <f>IF('Данные индикатора'!BG10="нет данных","x",ROUND(IF('Данные индикатора'!BG10&gt;AA$87,0,IF('Данные индикатора'!BG10&lt;AA$86,10,(AA$87-'Данные индикатора'!BG10)/(AA$87-AA$86)*10)),1))</f>
        <v>0</v>
      </c>
      <c r="AB8" s="209">
        <f t="shared" si="10"/>
        <v>2.1</v>
      </c>
      <c r="AC8" s="208">
        <f>IF('Данные индикатора'!BI10="нет данных","x",ROUND(IF('Данные индикатора'!BI10&gt;AC$87,0,IF('Данные индикатора'!BI10&lt;AC$86,10,(AC$87-'Данные индикатора'!BI10)/(AC$87-AC$86)*10)),1))</f>
        <v>6.7</v>
      </c>
      <c r="AD8" s="208">
        <f>IF('Данные индикатора'!S10="нет данных","x",ROUND(IF('Данные индикатора'!S10&gt;AD$87,10,IF('Данные индикатора'!S10&lt;AD$86,0,10-(AD$87-'Данные индикатора'!S10)/(AD$87-AD$86)*10)),1))</f>
        <v>2.1</v>
      </c>
      <c r="AE8" s="208">
        <f>IF('Данные индикатора'!AS10="нет данных","x",ROUND(IF('Данные индикатора'!AS10&gt;AE$87,0,IF('Данные индикатора'!AS10&lt;AE$86,10,(AE$87-'Данные индикатора'!AS10)/(AE$87-AE$86)*10)),1))</f>
        <v>9.6</v>
      </c>
      <c r="AF8" s="209">
        <f t="shared" si="11"/>
        <v>6.1</v>
      </c>
      <c r="AG8" s="213">
        <f t="shared" si="2"/>
        <v>4</v>
      </c>
      <c r="AH8" s="46"/>
    </row>
    <row r="9" spans="1:34" s="3" customFormat="1" ht="15.75" x14ac:dyDescent="0.25">
      <c r="A9" s="159" t="s">
        <v>237</v>
      </c>
      <c r="B9" s="160" t="s">
        <v>244</v>
      </c>
      <c r="C9" s="181" t="s">
        <v>54</v>
      </c>
      <c r="D9" s="208">
        <f>IF('Данные индикатора'!AT11="нет данных","x",ROUND(IF('Данные индикатора'!AT11&gt;D$87,0,IF('Данные индикатора'!AT11&lt;D$86,10,(D$87-'Данные индикатора'!AT11)/(D$87-D$86)*10)),1))</f>
        <v>5.0999999999999996</v>
      </c>
      <c r="E9" s="209">
        <f t="shared" si="3"/>
        <v>5.0999999999999996</v>
      </c>
      <c r="F9" s="208">
        <f>IF('Данные индикатора'!AU11="нет данных","x",ROUND(IF('Данные индикатора'!AU11&gt;F$87,0,IF('Данные индикатора'!AU11&lt;F$86,10,(F$87-'Данные индикатора'!AU11)/(F$87-F$86)*10)),1))</f>
        <v>7.8</v>
      </c>
      <c r="G9" s="208">
        <f>IF('Данные индикатора'!AV11="нет данных","x",ROUND(IF('Данные индикатора'!AV11&gt;G$87,0,IF('Данные индикатора'!AV11&lt;G$86,10,(G$87-'Данные индикатора'!AV11)/(G$87-G$86)*10)),1))</f>
        <v>0</v>
      </c>
      <c r="H9" s="209">
        <f t="shared" si="4"/>
        <v>5</v>
      </c>
      <c r="I9" s="210">
        <f>IF('Данные индикатора'!AW11="нет данных","x",'Данные индикатора'!AW11/'Данные индикатора'!BK11)</f>
        <v>5.4159445407279028E-4</v>
      </c>
      <c r="J9" s="211">
        <f t="shared" si="0"/>
        <v>4.5999999999999996</v>
      </c>
      <c r="K9" s="208">
        <f>IF('Данные индикатора'!AX11="нет данных","x",ROUND(IF('Данные индикатора'!AX11&gt;K$87,10,IF('Данные индикатора'!AX11&lt;K$86,0,10-(K$87-'Данные индикатора'!AX11)/(K$87-K$86)*10)),1))</f>
        <v>2.9</v>
      </c>
      <c r="L9" s="208">
        <f>IF('Данные индикатора'!AY11="нет данных","x",ROUND(IF('Данные индикатора'!AY11&gt;L$87,10,IF('Данные индикатора'!AY11&lt;L$86,0,10-(L$87-'Данные индикатора'!AY11)/(L$87-L$86)*10)),1))</f>
        <v>1.4</v>
      </c>
      <c r="M9" s="208">
        <f t="shared" si="5"/>
        <v>2.9</v>
      </c>
      <c r="N9" s="212">
        <f t="shared" si="6"/>
        <v>3.8</v>
      </c>
      <c r="O9" s="208">
        <f>IF('Данные индикатора'!AZ11="нет данных","x",ROUND(IF('Данные индикатора'!AZ11&gt;O$87,0,IF('Данные индикатора'!AZ11&lt;O$86,10,(O$87-'Данные индикатора'!AZ11)/(O$87-O$86)*10)),1))</f>
        <v>2.8</v>
      </c>
      <c r="P9" s="208">
        <f>IF('Данные индикатора'!BA11="нет данных","x",ROUND(IF('Данные индикатора'!BA11&gt;P$87,0,IF('Данные индикатора'!BA11&lt;P$86,10,(P$87-'Данные индикатора'!BA11)/(P$87-P$86)*10)),1))</f>
        <v>5.8</v>
      </c>
      <c r="Q9" s="208">
        <f>IF('Данные индикатора'!BB11="нет данных","x",ROUND(IF('Данные индикатора'!BB11&gt;Q$87,0,IF('Данные индикатора'!BB11&lt;Q$86,10,(Q$87-'Данные индикатора'!BB11)/(Q$87-Q$86)*10)),1))</f>
        <v>3.4</v>
      </c>
      <c r="R9" s="208" t="str">
        <f>IF('Данные индикатора'!BC11="нет данных","x",ROUND(IF('Данные индикатора'!BC11&gt;R$87,0,IF('Данные индикатора'!BC11&lt;R$86,10,(R$87-'Данные индикатора'!BC11)/(R$87-R$86)*10)),1))</f>
        <v>x</v>
      </c>
      <c r="S9" s="209">
        <f t="shared" si="7"/>
        <v>4</v>
      </c>
      <c r="T9" s="213">
        <f t="shared" si="8"/>
        <v>4.5</v>
      </c>
      <c r="U9" s="208">
        <f>IF('Данные индикатора'!BD11="нет данных","x",ROUND(IF('Данные индикатора'!BD11&gt;U$87,0,IF('Данные индикатора'!BD11&lt;U$86,10,(U$87-'Данные индикатора'!BD11)/(U$87-U$86)*10)),1))</f>
        <v>3.7</v>
      </c>
      <c r="V9" s="208">
        <f>IF('Данные индикатора'!BE11="нет данных","x",ROUND(IF('Данные индикатора'!BE11&gt;V$87,0,IF('Данные индикатора'!BE11&lt;V$86,10,(V$87-'Данные индикатора'!BE11)/(V$87-V$86)*10)),1))</f>
        <v>4.5</v>
      </c>
      <c r="W9" s="209">
        <f t="shared" si="9"/>
        <v>4.0999999999999996</v>
      </c>
      <c r="X9" s="200">
        <f>IF('Данные индикатора'!BH11="нет данных","x",'Данные индикатора'!BH11/'Данные индикатора'!BJ11*100)</f>
        <v>63.478389174656243</v>
      </c>
      <c r="Y9" s="208">
        <f t="shared" si="1"/>
        <v>3.7</v>
      </c>
      <c r="Z9" s="208">
        <f>IF('Данные индикатора'!BF11="нет данных","x",ROUND(IF('Данные индикатора'!BF11&gt;Z$87,0,IF('Данные индикатора'!BF11&lt;Z$86,10,(Z$87-'Данные индикатора'!BF11)/(Z$87-Z$86)*10)),1))</f>
        <v>2.1</v>
      </c>
      <c r="AA9" s="208">
        <f>IF('Данные индикатора'!BG11="нет данных","x",ROUND(IF('Данные индикатора'!BG11&gt;AA$87,0,IF('Данные индикатора'!BG11&lt;AA$86,10,(AA$87-'Данные индикатора'!BG11)/(AA$87-AA$86)*10)),1))</f>
        <v>0</v>
      </c>
      <c r="AB9" s="209">
        <f t="shared" si="10"/>
        <v>1.9</v>
      </c>
      <c r="AC9" s="208">
        <f>IF('Данные индикатора'!BI11="нет данных","x",ROUND(IF('Данные индикатора'!BI11&gt;AC$87,0,IF('Данные индикатора'!BI11&lt;AC$86,10,(AC$87-'Данные индикатора'!BI11)/(AC$87-AC$86)*10)),1))</f>
        <v>6.7</v>
      </c>
      <c r="AD9" s="208">
        <f>IF('Данные индикатора'!S11="нет данных","x",ROUND(IF('Данные индикатора'!S11&gt;AD$87,10,IF('Данные индикатора'!S11&lt;AD$86,0,10-(AD$87-'Данные индикатора'!S11)/(AD$87-AD$86)*10)),1))</f>
        <v>1.9</v>
      </c>
      <c r="AE9" s="208">
        <f>IF('Данные индикатора'!AS11="нет данных","x",ROUND(IF('Данные индикатора'!AS11&gt;AE$87,0,IF('Данные индикатора'!AS11&lt;AE$86,10,(AE$87-'Данные индикатора'!AS11)/(AE$87-AE$86)*10)),1))</f>
        <v>9.6</v>
      </c>
      <c r="AF9" s="209">
        <f t="shared" si="11"/>
        <v>6.1</v>
      </c>
      <c r="AG9" s="213">
        <f t="shared" si="2"/>
        <v>4</v>
      </c>
      <c r="AH9" s="46"/>
    </row>
    <row r="10" spans="1:34" s="3" customFormat="1" ht="15.75" x14ac:dyDescent="0.25">
      <c r="A10" s="159" t="s">
        <v>237</v>
      </c>
      <c r="B10" s="160" t="s">
        <v>245</v>
      </c>
      <c r="C10" s="181" t="s">
        <v>55</v>
      </c>
      <c r="D10" s="208">
        <f>IF('Данные индикатора'!AT12="нет данных","x",ROUND(IF('Данные индикатора'!AT12&gt;D$87,0,IF('Данные индикатора'!AT12&lt;D$86,10,(D$87-'Данные индикатора'!AT12)/(D$87-D$86)*10)),1))</f>
        <v>5.0999999999999996</v>
      </c>
      <c r="E10" s="209">
        <f t="shared" si="3"/>
        <v>5.0999999999999996</v>
      </c>
      <c r="F10" s="208">
        <f>IF('Данные индикатора'!AU12="нет данных","x",ROUND(IF('Данные индикатора'!AU12&gt;F$87,0,IF('Данные индикатора'!AU12&lt;F$86,10,(F$87-'Данные индикатора'!AU12)/(F$87-F$86)*10)),1))</f>
        <v>7.8</v>
      </c>
      <c r="G10" s="208">
        <f>IF('Данные индикатора'!AV12="нет данных","x",ROUND(IF('Данные индикатора'!AV12&gt;G$87,0,IF('Данные индикатора'!AV12&lt;G$86,10,(G$87-'Данные индикатора'!AV12)/(G$87-G$86)*10)),1))</f>
        <v>0</v>
      </c>
      <c r="H10" s="209">
        <f t="shared" si="4"/>
        <v>5</v>
      </c>
      <c r="I10" s="210">
        <f>IF('Данные индикатора'!AW12="нет данных","x",'Данные индикатора'!AW12/'Данные индикатора'!BK12)</f>
        <v>5.2554744525547443E-4</v>
      </c>
      <c r="J10" s="211">
        <f t="shared" si="0"/>
        <v>4.7</v>
      </c>
      <c r="K10" s="208">
        <f>IF('Данные индикатора'!AX12="нет данных","x",ROUND(IF('Данные индикатора'!AX12&gt;K$87,10,IF('Данные индикатора'!AX12&lt;K$86,0,10-(K$87-'Данные индикатора'!AX12)/(K$87-K$86)*10)),1))</f>
        <v>2.9</v>
      </c>
      <c r="L10" s="208">
        <f>IF('Данные индикатора'!AY12="нет данных","x",ROUND(IF('Данные индикатора'!AY12&gt;L$87,10,IF('Данные индикатора'!AY12&lt;L$86,0,10-(L$87-'Данные индикатора'!AY12)/(L$87-L$86)*10)),1))</f>
        <v>1.4</v>
      </c>
      <c r="M10" s="208">
        <f t="shared" si="5"/>
        <v>2.9</v>
      </c>
      <c r="N10" s="212">
        <f t="shared" si="6"/>
        <v>3.9</v>
      </c>
      <c r="O10" s="208">
        <f>IF('Данные индикатора'!AZ12="нет данных","x",ROUND(IF('Данные индикатора'!AZ12&gt;O$87,0,IF('Данные индикатора'!AZ12&lt;O$86,10,(O$87-'Данные индикатора'!AZ12)/(O$87-O$86)*10)),1))</f>
        <v>2.8</v>
      </c>
      <c r="P10" s="208">
        <f>IF('Данные индикатора'!BA12="нет данных","x",ROUND(IF('Данные индикатора'!BA12&gt;P$87,0,IF('Данные индикатора'!BA12&lt;P$86,10,(P$87-'Данные индикатора'!BA12)/(P$87-P$86)*10)),1))</f>
        <v>5.8</v>
      </c>
      <c r="Q10" s="208">
        <f>IF('Данные индикатора'!BB12="нет данных","x",ROUND(IF('Данные индикатора'!BB12&gt;Q$87,0,IF('Данные индикатора'!BB12&lt;Q$86,10,(Q$87-'Данные индикатора'!BB12)/(Q$87-Q$86)*10)),1))</f>
        <v>3.4</v>
      </c>
      <c r="R10" s="208" t="str">
        <f>IF('Данные индикатора'!BC12="нет данных","x",ROUND(IF('Данные индикатора'!BC12&gt;R$87,0,IF('Данные индикатора'!BC12&lt;R$86,10,(R$87-'Данные индикатора'!BC12)/(R$87-R$86)*10)),1))</f>
        <v>x</v>
      </c>
      <c r="S10" s="209">
        <f t="shared" si="7"/>
        <v>4</v>
      </c>
      <c r="T10" s="213">
        <f t="shared" si="8"/>
        <v>4.5</v>
      </c>
      <c r="U10" s="208">
        <f>IF('Данные индикатора'!BD12="нет данных","x",ROUND(IF('Данные индикатора'!BD12&gt;U$87,0,IF('Данные индикатора'!BD12&lt;U$86,10,(U$87-'Данные индикатора'!BD12)/(U$87-U$86)*10)),1))</f>
        <v>3.8</v>
      </c>
      <c r="V10" s="208">
        <f>IF('Данные индикатора'!BE12="нет данных","x",ROUND(IF('Данные индикатора'!BE12&gt;V$87,0,IF('Данные индикатора'!BE12&lt;V$86,10,(V$87-'Данные индикатора'!BE12)/(V$87-V$86)*10)),1))</f>
        <v>4.5</v>
      </c>
      <c r="W10" s="209">
        <f t="shared" si="9"/>
        <v>4.2</v>
      </c>
      <c r="X10" s="200">
        <f>IF('Данные индикатора'!BH12="нет данных","x",'Данные индикатора'!BH12/'Данные индикатора'!BJ12*100)</f>
        <v>49.933362701868752</v>
      </c>
      <c r="Y10" s="208">
        <f t="shared" si="1"/>
        <v>5.0999999999999996</v>
      </c>
      <c r="Z10" s="208">
        <f>IF('Данные индикатора'!BF12="нет данных","x",ROUND(IF('Данные индикатора'!BF12&gt;Z$87,0,IF('Данные индикатора'!BF12&lt;Z$86,10,(Z$87-'Данные индикатора'!BF12)/(Z$87-Z$86)*10)),1))</f>
        <v>2.1</v>
      </c>
      <c r="AA10" s="208">
        <f>IF('Данные индикатора'!BG12="нет данных","x",ROUND(IF('Данные индикатора'!BG12&gt;AA$87,0,IF('Данные индикатора'!BG12&lt;AA$86,10,(AA$87-'Данные индикатора'!BG12)/(AA$87-AA$86)*10)),1))</f>
        <v>0</v>
      </c>
      <c r="AB10" s="209">
        <f t="shared" si="10"/>
        <v>2.4</v>
      </c>
      <c r="AC10" s="208">
        <f>IF('Данные индикатора'!BI12="нет данных","x",ROUND(IF('Данные индикатора'!BI12&gt;AC$87,0,IF('Данные индикатора'!BI12&lt;AC$86,10,(AC$87-'Данные индикатора'!BI12)/(AC$87-AC$86)*10)),1))</f>
        <v>6.7</v>
      </c>
      <c r="AD10" s="208">
        <f>IF('Данные индикатора'!S12="нет данных","x",ROUND(IF('Данные индикатора'!S12&gt;AD$87,10,IF('Данные индикатора'!S12&lt;AD$86,0,10-(AD$87-'Данные индикатора'!S12)/(AD$87-AD$86)*10)),1))</f>
        <v>8</v>
      </c>
      <c r="AE10" s="208">
        <f>IF('Данные индикатора'!AS12="нет данных","x",ROUND(IF('Данные индикатора'!AS12&gt;AE$87,0,IF('Данные индикатора'!AS12&lt;AE$86,10,(AE$87-'Данные индикатора'!AS12)/(AE$87-AE$86)*10)),1))</f>
        <v>9.6</v>
      </c>
      <c r="AF10" s="209">
        <f>IF(AND(AC10="x",AD10="x",AE10="x"),"x",ROUND(AVERAGE(AC10,AD10,AE10),1))</f>
        <v>8.1</v>
      </c>
      <c r="AG10" s="213">
        <f t="shared" si="2"/>
        <v>4.9000000000000004</v>
      </c>
      <c r="AH10" s="46"/>
    </row>
    <row r="11" spans="1:34" s="3" customFormat="1" ht="15.75" x14ac:dyDescent="0.25">
      <c r="A11" s="159" t="s">
        <v>237</v>
      </c>
      <c r="B11" s="160" t="s">
        <v>246</v>
      </c>
      <c r="C11" s="181" t="s">
        <v>56</v>
      </c>
      <c r="D11" s="208">
        <f>IF('Данные индикатора'!AT13="нет данных","x",ROUND(IF('Данные индикатора'!AT13&gt;D$87,0,IF('Данные индикатора'!AT13&lt;D$86,10,(D$87-'Данные индикатора'!AT13)/(D$87-D$86)*10)),1))</f>
        <v>5.0999999999999996</v>
      </c>
      <c r="E11" s="209">
        <f t="shared" si="3"/>
        <v>5.0999999999999996</v>
      </c>
      <c r="F11" s="208">
        <f>IF('Данные индикатора'!AU13="нет данных","x",ROUND(IF('Данные индикатора'!AU13&gt;F$87,0,IF('Данные индикатора'!AU13&lt;F$86,10,(F$87-'Данные индикатора'!AU13)/(F$87-F$86)*10)),1))</f>
        <v>7.8</v>
      </c>
      <c r="G11" s="208">
        <f>IF('Данные индикатора'!AV13="нет данных","x",ROUND(IF('Данные индикатора'!AV13&gt;G$87,0,IF('Данные индикатора'!AV13&lt;G$86,10,(G$87-'Данные индикатора'!AV13)/(G$87-G$86)*10)),1))</f>
        <v>0</v>
      </c>
      <c r="H11" s="209">
        <f t="shared" si="4"/>
        <v>5</v>
      </c>
      <c r="I11" s="210">
        <f>IF('Данные индикатора'!AW13="нет данных","x",'Данные индикатора'!AW13/'Данные индикатора'!BK13)</f>
        <v>1.5676567656765677E-3</v>
      </c>
      <c r="J11" s="211">
        <f t="shared" si="0"/>
        <v>0</v>
      </c>
      <c r="K11" s="208">
        <f>IF('Данные индикатора'!AX13="нет данных","x",ROUND(IF('Данные индикатора'!AX13&gt;K$87,10,IF('Данные индикатора'!AX13&lt;K$86,0,10-(K$87-'Данные индикатора'!AX13)/(K$87-K$86)*10)),1))</f>
        <v>2.9</v>
      </c>
      <c r="L11" s="208">
        <f>IF('Данные индикатора'!AY13="нет данных","x",ROUND(IF('Данные индикатора'!AY13&gt;L$87,10,IF('Данные индикатора'!AY13&lt;L$86,0,10-(L$87-'Данные индикатора'!AY13)/(L$87-L$86)*10)),1))</f>
        <v>1.4</v>
      </c>
      <c r="M11" s="208">
        <f t="shared" si="5"/>
        <v>2.9</v>
      </c>
      <c r="N11" s="212">
        <f>ROUND(IF(J11="x",M11,IF(M11="x",J11,(10-GEOMEAN(((10-J11)/10*9+1),((10-M11)/10*9+1))))/9*10),1)</f>
        <v>1.6</v>
      </c>
      <c r="O11" s="208">
        <f>IF('Данные индикатора'!AZ13="нет данных","x",ROUND(IF('Данные индикатора'!AZ13&gt;O$87,0,IF('Данные индикатора'!AZ13&lt;O$86,10,(O$87-'Данные индикатора'!AZ13)/(O$87-O$86)*10)),1))</f>
        <v>2.8</v>
      </c>
      <c r="P11" s="208">
        <f>IF('Данные индикатора'!BA13="нет данных","x",ROUND(IF('Данные индикатора'!BA13&gt;P$87,0,IF('Данные индикатора'!BA13&lt;P$86,10,(P$87-'Данные индикатора'!BA13)/(P$87-P$86)*10)),1))</f>
        <v>5.8</v>
      </c>
      <c r="Q11" s="208">
        <f>IF('Данные индикатора'!BB13="нет данных","x",ROUND(IF('Данные индикатора'!BB13&gt;Q$87,0,IF('Данные индикатора'!BB13&lt;Q$86,10,(Q$87-'Данные индикатора'!BB13)/(Q$87-Q$86)*10)),1))</f>
        <v>3.4</v>
      </c>
      <c r="R11" s="208" t="str">
        <f>IF('Данные индикатора'!BC13="нет данных","x",ROUND(IF('Данные индикатора'!BC13&gt;R$87,0,IF('Данные индикатора'!BC13&lt;R$86,10,(R$87-'Данные индикатора'!BC13)/(R$87-R$86)*10)),1))</f>
        <v>x</v>
      </c>
      <c r="S11" s="209">
        <f t="shared" si="7"/>
        <v>4</v>
      </c>
      <c r="T11" s="213">
        <f t="shared" si="8"/>
        <v>3.9</v>
      </c>
      <c r="U11" s="208">
        <f>IF('Данные индикатора'!BD13="нет данных","x",ROUND(IF('Данные индикатора'!BD13&gt;U$87,0,IF('Данные индикатора'!BD13&lt;U$86,10,(U$87-'Данные индикатора'!BD13)/(U$87-U$86)*10)),1))</f>
        <v>4</v>
      </c>
      <c r="V11" s="208">
        <f>IF('Данные индикатора'!BE13="нет данных","x",ROUND(IF('Данные индикатора'!BE13&gt;V$87,0,IF('Данные индикатора'!BE13&lt;V$86,10,(V$87-'Данные индикатора'!BE13)/(V$87-V$86)*10)),1))</f>
        <v>4.5</v>
      </c>
      <c r="W11" s="209">
        <f t="shared" si="9"/>
        <v>4.3</v>
      </c>
      <c r="X11" s="200">
        <f>IF('Данные индикатора'!BH13="нет данных","x",'Данные индикатора'!BH13/'Данные индикатора'!BJ13*100)</f>
        <v>53.70381378719695</v>
      </c>
      <c r="Y11" s="208">
        <f t="shared" si="1"/>
        <v>4.7</v>
      </c>
      <c r="Z11" s="208">
        <f>IF('Данные индикатора'!BF13="нет данных","x",ROUND(IF('Данные индикатора'!BF13&gt;Z$87,0,IF('Данные индикатора'!BF13&lt;Z$86,10,(Z$87-'Данные индикатора'!BF13)/(Z$87-Z$86)*10)),1))</f>
        <v>2.1</v>
      </c>
      <c r="AA11" s="208">
        <f>IF('Данные индикатора'!BG13="нет данных","x",ROUND(IF('Данные индикатора'!BG13&gt;AA$87,0,IF('Данные индикатора'!BG13&lt;AA$86,10,(AA$87-'Данные индикатора'!BG13)/(AA$87-AA$86)*10)),1))</f>
        <v>0</v>
      </c>
      <c r="AB11" s="209">
        <f t="shared" si="10"/>
        <v>2.2999999999999998</v>
      </c>
      <c r="AC11" s="208">
        <f>IF('Данные индикатора'!BI13="нет данных","x",ROUND(IF('Данные индикатора'!BI13&gt;AC$87,0,IF('Данные индикатора'!BI13&lt;AC$86,10,(AC$87-'Данные индикатора'!BI13)/(AC$87-AC$86)*10)),1))</f>
        <v>6.7</v>
      </c>
      <c r="AD11" s="208">
        <f>IF('Данные индикатора'!S13="нет данных","x",ROUND(IF('Данные индикатора'!S13&gt;AD$87,10,IF('Данные индикатора'!S13&lt;AD$86,0,10-(AD$87-'Данные индикатора'!S13)/(AD$87-AD$86)*10)),1))</f>
        <v>4.2</v>
      </c>
      <c r="AE11" s="208">
        <f>IF('Данные индикатора'!AS13="нет данных","x",ROUND(IF('Данные индикатора'!AS13&gt;AE$87,0,IF('Данные индикатора'!AS13&lt;AE$86,10,(AE$87-'Данные индикатора'!AS13)/(AE$87-AE$86)*10)),1))</f>
        <v>9.6</v>
      </c>
      <c r="AF11" s="209">
        <f t="shared" ref="AF11:AF74" si="12">IF(AND(AC11="x",AD11="x",AE11="x"),"x",ROUND(AVERAGE(AC11,AD11,AE11),1))</f>
        <v>6.8</v>
      </c>
      <c r="AG11" s="213">
        <f t="shared" si="2"/>
        <v>4.5</v>
      </c>
      <c r="AH11" s="46"/>
    </row>
    <row r="12" spans="1:34" s="3" customFormat="1" ht="15.75" x14ac:dyDescent="0.25">
      <c r="A12" s="159" t="s">
        <v>237</v>
      </c>
      <c r="B12" s="160" t="s">
        <v>247</v>
      </c>
      <c r="C12" s="181" t="s">
        <v>57</v>
      </c>
      <c r="D12" s="208">
        <f>IF('Данные индикатора'!AT14="нет данных","x",ROUND(IF('Данные индикатора'!AT14&gt;D$87,0,IF('Данные индикатора'!AT14&lt;D$86,10,(D$87-'Данные индикатора'!AT14)/(D$87-D$86)*10)),1))</f>
        <v>5.0999999999999996</v>
      </c>
      <c r="E12" s="209">
        <f t="shared" si="3"/>
        <v>5.0999999999999996</v>
      </c>
      <c r="F12" s="208">
        <f>IF('Данные индикатора'!AU14="нет данных","x",ROUND(IF('Данные индикатора'!AU14&gt;F$87,0,IF('Данные индикатора'!AU14&lt;F$86,10,(F$87-'Данные индикатора'!AU14)/(F$87-F$86)*10)),1))</f>
        <v>7.8</v>
      </c>
      <c r="G12" s="208">
        <f>IF('Данные индикатора'!AV14="нет данных","x",ROUND(IF('Данные индикатора'!AV14&gt;G$87,0,IF('Данные индикатора'!AV14&lt;G$86,10,(G$87-'Данные индикатора'!AV14)/(G$87-G$86)*10)),1))</f>
        <v>0</v>
      </c>
      <c r="H12" s="209">
        <f t="shared" si="4"/>
        <v>5</v>
      </c>
      <c r="I12" s="210">
        <f>IF('Данные индикатора'!AW14="нет данных","x",'Данные индикатора'!AW14/'Данные индикатора'!BK14)</f>
        <v>1.6907216494845361E-3</v>
      </c>
      <c r="J12" s="211">
        <f t="shared" si="0"/>
        <v>0</v>
      </c>
      <c r="K12" s="208">
        <f>IF('Данные индикатора'!AX14="нет данных","x",ROUND(IF('Данные индикатора'!AX14&gt;K$87,10,IF('Данные индикатора'!AX14&lt;K$86,0,10-(K$87-'Данные индикатора'!AX14)/(K$87-K$86)*10)),1))</f>
        <v>2.9</v>
      </c>
      <c r="L12" s="208">
        <f>IF('Данные индикатора'!AY14="нет данных","x",ROUND(IF('Данные индикатора'!AY14&gt;L$87,10,IF('Данные индикатора'!AY14&lt;L$86,0,10-(L$87-'Данные индикатора'!AY14)/(L$87-L$86)*10)),1))</f>
        <v>1.4</v>
      </c>
      <c r="M12" s="208">
        <f t="shared" si="5"/>
        <v>2.9</v>
      </c>
      <c r="N12" s="212">
        <f t="shared" si="6"/>
        <v>1.6</v>
      </c>
      <c r="O12" s="208">
        <f>IF('Данные индикатора'!AZ14="нет данных","x",ROUND(IF('Данные индикатора'!AZ14&gt;O$87,0,IF('Данные индикатора'!AZ14&lt;O$86,10,(O$87-'Данные индикатора'!AZ14)/(O$87-O$86)*10)),1))</f>
        <v>2.8</v>
      </c>
      <c r="P12" s="208">
        <f>IF('Данные индикатора'!BA14="нет данных","x",ROUND(IF('Данные индикатора'!BA14&gt;P$87,0,IF('Данные индикатора'!BA14&lt;P$86,10,(P$87-'Данные индикатора'!BA14)/(P$87-P$86)*10)),1))</f>
        <v>5.8</v>
      </c>
      <c r="Q12" s="208">
        <f>IF('Данные индикатора'!BB14="нет данных","x",ROUND(IF('Данные индикатора'!BB14&gt;Q$87,0,IF('Данные индикатора'!BB14&lt;Q$86,10,(Q$87-'Данные индикатора'!BB14)/(Q$87-Q$86)*10)),1))</f>
        <v>3.4</v>
      </c>
      <c r="R12" s="208" t="str">
        <f>IF('Данные индикатора'!BC14="нет данных","x",ROUND(IF('Данные индикатора'!BC14&gt;R$87,0,IF('Данные индикатора'!BC14&lt;R$86,10,(R$87-'Данные индикатора'!BC14)/(R$87-R$86)*10)),1))</f>
        <v>x</v>
      </c>
      <c r="S12" s="209">
        <f t="shared" si="7"/>
        <v>4</v>
      </c>
      <c r="T12" s="213">
        <f t="shared" si="8"/>
        <v>3.9</v>
      </c>
      <c r="U12" s="208">
        <f>IF('Данные индикатора'!BD14="нет данных","x",ROUND(IF('Данные индикатора'!BD14&gt;U$87,0,IF('Данные индикатора'!BD14&lt;U$86,10,(U$87-'Данные индикатора'!BD14)/(U$87-U$86)*10)),1))</f>
        <v>3.6</v>
      </c>
      <c r="V12" s="208">
        <f>IF('Данные индикатора'!BE14="нет данных","x",ROUND(IF('Данные индикатора'!BE14&gt;V$87,0,IF('Данные индикатора'!BE14&lt;V$86,10,(V$87-'Данные индикатора'!BE14)/(V$87-V$86)*10)),1))</f>
        <v>4.5</v>
      </c>
      <c r="W12" s="209">
        <f t="shared" si="9"/>
        <v>4.0999999999999996</v>
      </c>
      <c r="X12" s="200">
        <f>IF('Данные индикатора'!BH14="нет данных","x",'Данные индикатора'!BH14/'Данные индикатора'!BJ14*100)</f>
        <v>52.019226310157819</v>
      </c>
      <c r="Y12" s="208">
        <f t="shared" si="1"/>
        <v>4.8</v>
      </c>
      <c r="Z12" s="208">
        <f>IF('Данные индикатора'!BF14="нет данных","x",ROUND(IF('Данные индикатора'!BF14&gt;Z$87,0,IF('Данные индикатора'!BF14&lt;Z$86,10,(Z$87-'Данные индикатора'!BF14)/(Z$87-Z$86)*10)),1))</f>
        <v>2.1</v>
      </c>
      <c r="AA12" s="208">
        <f>IF('Данные индикатора'!BG14="нет данных","x",ROUND(IF('Данные индикатора'!BG14&gt;AA$87,0,IF('Данные индикатора'!BG14&lt;AA$86,10,(AA$87-'Данные индикатора'!BG14)/(AA$87-AA$86)*10)),1))</f>
        <v>0</v>
      </c>
      <c r="AB12" s="209">
        <f t="shared" si="10"/>
        <v>2.2999999999999998</v>
      </c>
      <c r="AC12" s="208">
        <f>IF('Данные индикатора'!BI14="нет данных","x",ROUND(IF('Данные индикатора'!BI14&gt;AC$87,0,IF('Данные индикатора'!BI14&lt;AC$86,10,(AC$87-'Данные индикатора'!BI14)/(AC$87-AC$86)*10)),1))</f>
        <v>6.7</v>
      </c>
      <c r="AD12" s="208" t="str">
        <f>IF('Данные индикатора'!S14="нет данных","x",ROUND(IF('Данные индикатора'!S14&gt;AD$87,10,IF('Данные индикатора'!S14&lt;AD$86,0,10-(AD$87-'Данные индикатора'!S14)/(AD$87-AD$86)*10)),1))</f>
        <v>x</v>
      </c>
      <c r="AE12" s="208">
        <f>IF('Данные индикатора'!AS14="нет данных","x",ROUND(IF('Данные индикатора'!AS14&gt;AE$87,0,IF('Данные индикатора'!AS14&lt;AE$86,10,(AE$87-'Данные индикатора'!AS14)/(AE$87-AE$86)*10)),1))</f>
        <v>9.6</v>
      </c>
      <c r="AF12" s="209">
        <f t="shared" si="12"/>
        <v>8.1999999999999993</v>
      </c>
      <c r="AG12" s="213">
        <f t="shared" si="2"/>
        <v>4.9000000000000004</v>
      </c>
      <c r="AH12" s="46"/>
    </row>
    <row r="13" spans="1:34" s="3" customFormat="1" ht="15.75" x14ac:dyDescent="0.25">
      <c r="A13" s="167" t="s">
        <v>237</v>
      </c>
      <c r="B13" s="160" t="s">
        <v>248</v>
      </c>
      <c r="C13" s="181" t="s">
        <v>58</v>
      </c>
      <c r="D13" s="208">
        <f>IF('Данные индикатора'!AT15="нет данных","x",ROUND(IF('Данные индикатора'!AT15&gt;D$87,0,IF('Данные индикатора'!AT15&lt;D$86,10,(D$87-'Данные индикатора'!AT15)/(D$87-D$86)*10)),1))</f>
        <v>5.0999999999999996</v>
      </c>
      <c r="E13" s="215">
        <f t="shared" si="3"/>
        <v>5.0999999999999996</v>
      </c>
      <c r="F13" s="208">
        <f>IF('Данные индикатора'!AU15="нет данных","x",ROUND(IF('Данные индикатора'!AU15&gt;F$87,0,IF('Данные индикатора'!AU15&lt;F$86,10,(F$87-'Данные индикатора'!AU15)/(F$87-F$86)*10)),1))</f>
        <v>7.8</v>
      </c>
      <c r="G13" s="208">
        <f>IF('Данные индикатора'!AV15="нет данных","x",ROUND(IF('Данные индикатора'!AV15&gt;G$87,0,IF('Данные индикатора'!AV15&lt;G$86,10,(G$87-'Данные индикатора'!AV15)/(G$87-G$86)*10)),1))</f>
        <v>0</v>
      </c>
      <c r="H13" s="215">
        <f t="shared" si="4"/>
        <v>5</v>
      </c>
      <c r="I13" s="210">
        <f>IF('Данные индикатора'!AW15="нет данных","x",'Данные индикатора'!AW15/'Данные индикатора'!BK15)</f>
        <v>2.6287137848311497E-3</v>
      </c>
      <c r="J13" s="216">
        <f t="shared" si="0"/>
        <v>0</v>
      </c>
      <c r="K13" s="208">
        <f>IF('Данные индикатора'!AX15="нет данных","x",ROUND(IF('Данные индикатора'!AX15&gt;K$87,10,IF('Данные индикатора'!AX15&lt;K$86,0,10-(K$87-'Данные индикатора'!AX15)/(K$87-K$86)*10)),1))</f>
        <v>2.9</v>
      </c>
      <c r="L13" s="208">
        <f>IF('Данные индикатора'!AY15="нет данных","x",ROUND(IF('Данные индикатора'!AY15&gt;L$87,10,IF('Данные индикатора'!AY15&lt;L$86,0,10-(L$87-'Данные индикатора'!AY15)/(L$87-L$86)*10)),1))</f>
        <v>1.4</v>
      </c>
      <c r="M13" s="214">
        <f t="shared" si="5"/>
        <v>2.9</v>
      </c>
      <c r="N13" s="217">
        <f t="shared" si="6"/>
        <v>1.6</v>
      </c>
      <c r="O13" s="208">
        <f>IF('Данные индикатора'!AZ15="нет данных","x",ROUND(IF('Данные индикатора'!AZ15&gt;O$87,0,IF('Данные индикатора'!AZ15&lt;O$86,10,(O$87-'Данные индикатора'!AZ15)/(O$87-O$86)*10)),1))</f>
        <v>2.8</v>
      </c>
      <c r="P13" s="208">
        <f>IF('Данные индикатора'!BA15="нет данных","x",ROUND(IF('Данные индикатора'!BA15&gt;P$87,0,IF('Данные индикатора'!BA15&lt;P$86,10,(P$87-'Данные индикатора'!BA15)/(P$87-P$86)*10)),1))</f>
        <v>5.8</v>
      </c>
      <c r="Q13" s="208">
        <f>IF('Данные индикатора'!BB15="нет данных","x",ROUND(IF('Данные индикатора'!BB15&gt;Q$87,0,IF('Данные индикатора'!BB15&lt;Q$86,10,(Q$87-'Данные индикатора'!BB15)/(Q$87-Q$86)*10)),1))</f>
        <v>3.4</v>
      </c>
      <c r="R13" s="208" t="str">
        <f>IF('Данные индикатора'!BC15="нет данных","x",ROUND(IF('Данные индикатора'!BC15&gt;R$87,0,IF('Данные индикатора'!BC15&lt;R$86,10,(R$87-'Данные индикатора'!BC15)/(R$87-R$86)*10)),1))</f>
        <v>x</v>
      </c>
      <c r="S13" s="215">
        <f t="shared" si="7"/>
        <v>4</v>
      </c>
      <c r="T13" s="218">
        <f t="shared" si="8"/>
        <v>3.9</v>
      </c>
      <c r="U13" s="208">
        <f>IF('Данные индикатора'!BD15="нет данных","x",ROUND(IF('Данные индикатора'!BD15&gt;U$87,0,IF('Данные индикатора'!BD15&lt;U$86,10,(U$87-'Данные индикатора'!BD15)/(U$87-U$86)*10)),1))</f>
        <v>2.7</v>
      </c>
      <c r="V13" s="208">
        <f>IF('Данные индикатора'!BE15="нет данных","x",ROUND(IF('Данные индикатора'!BE15&gt;V$87,0,IF('Данные индикатора'!BE15&lt;V$86,10,(V$87-'Данные индикатора'!BE15)/(V$87-V$86)*10)),1))</f>
        <v>4.5</v>
      </c>
      <c r="W13" s="215">
        <f t="shared" si="9"/>
        <v>3.6</v>
      </c>
      <c r="X13" s="200">
        <f>IF('Данные индикатора'!BH15="нет данных","x",'Данные индикатора'!BH15/'Данные индикатора'!BJ15*100)</f>
        <v>334.58490484551675</v>
      </c>
      <c r="Y13" s="214">
        <f t="shared" si="1"/>
        <v>0</v>
      </c>
      <c r="Z13" s="208">
        <f>IF('Данные индикатора'!BF15="нет данных","x",ROUND(IF('Данные индикатора'!BF15&gt;Z$87,0,IF('Данные индикатора'!BF15&lt;Z$86,10,(Z$87-'Данные индикатора'!BF15)/(Z$87-Z$86)*10)),1))</f>
        <v>2.1</v>
      </c>
      <c r="AA13" s="208">
        <f>IF('Данные индикатора'!BG15="нет данных","x",ROUND(IF('Данные индикатора'!BG15&gt;AA$87,0,IF('Данные индикатора'!BG15&lt;AA$86,10,(AA$87-'Данные индикатора'!BG15)/(AA$87-AA$86)*10)),1))</f>
        <v>0</v>
      </c>
      <c r="AB13" s="215">
        <f t="shared" si="10"/>
        <v>0.7</v>
      </c>
      <c r="AC13" s="208">
        <f>IF('Данные индикатора'!BI15="нет данных","x",ROUND(IF('Данные индикатора'!BI15&gt;AC$87,0,IF('Данные индикатора'!BI15&lt;AC$86,10,(AC$87-'Данные индикатора'!BI15)/(AC$87-AC$86)*10)),1))</f>
        <v>6.7</v>
      </c>
      <c r="AD13" s="208">
        <f>IF('Данные индикатора'!S15="нет данных","x",ROUND(IF('Данные индикатора'!S15&gt;AD$87,10,IF('Данные индикатора'!S15&lt;AD$86,0,10-(AD$87-'Данные индикатора'!S15)/(AD$87-AD$86)*10)),1))</f>
        <v>2.4</v>
      </c>
      <c r="AE13" s="208">
        <f>IF('Данные индикатора'!AS15="нет данных","x",ROUND(IF('Данные индикатора'!AS15&gt;AE$87,0,IF('Данные индикатора'!AS15&lt;AE$86,10,(AE$87-'Данные индикатора'!AS15)/(AE$87-AE$86)*10)),1))</f>
        <v>9.6</v>
      </c>
      <c r="AF13" s="215">
        <f t="shared" si="12"/>
        <v>6.2</v>
      </c>
      <c r="AG13" s="218">
        <f t="shared" si="2"/>
        <v>3.5</v>
      </c>
      <c r="AH13" s="46"/>
    </row>
    <row r="14" spans="1:34" s="3" customFormat="1" ht="15.75" x14ac:dyDescent="0.25">
      <c r="A14" s="168" t="s">
        <v>249</v>
      </c>
      <c r="B14" s="169" t="s">
        <v>250</v>
      </c>
      <c r="C14" s="186" t="s">
        <v>59</v>
      </c>
      <c r="D14" s="208">
        <f>IF('Данные индикатора'!AT16="нет данных","x",ROUND(IF('Данные индикатора'!AT16&gt;D$87,0,IF('Данные индикатора'!AT16&lt;D$86,10,(D$87-'Данные индикатора'!AT16)/(D$87-D$86)*10)),1))</f>
        <v>5</v>
      </c>
      <c r="E14" s="209">
        <f t="shared" si="3"/>
        <v>5</v>
      </c>
      <c r="F14" s="208">
        <f>IF('Данные индикатора'!AU16="нет данных","x",ROUND(IF('Данные индикатора'!AU16&gt;F$87,0,IF('Данные индикатора'!AU16&lt;F$86,10,(F$87-'Данные индикатора'!AU16)/(F$87-F$86)*10)),1))</f>
        <v>7.5</v>
      </c>
      <c r="G14" s="208">
        <f>IF('Данные индикатора'!AV16="нет данных","x",ROUND(IF('Данные индикатора'!AV16&gt;G$87,0,IF('Данные индикатора'!AV16&lt;G$86,10,(G$87-'Данные индикатора'!AV16)/(G$87-G$86)*10)),1))</f>
        <v>1.8</v>
      </c>
      <c r="H14" s="209">
        <f t="shared" si="4"/>
        <v>5.3</v>
      </c>
      <c r="I14" s="210">
        <f>IF('Данные индикатора'!AW16="нет данных","x",'Данные индикатора'!AW16/'Данные индикатора'!BK16)</f>
        <v>9.5923677363399826E-4</v>
      </c>
      <c r="J14" s="211">
        <f t="shared" si="0"/>
        <v>0.4</v>
      </c>
      <c r="K14" s="208">
        <f>IF('Данные индикатора'!AX16="нет данных","x",ROUND(IF('Данные индикатора'!AX16&gt;K$87,10,IF('Данные индикатора'!AX16&lt;K$86,0,10-(K$87-'Данные индикатора'!AX16)/(K$87-K$86)*10)),1))</f>
        <v>1.4</v>
      </c>
      <c r="L14" s="208">
        <f>IF('Данные индикатора'!AY16="нет данных","x",ROUND(IF('Данные индикатора'!AY16&gt;L$87,10,IF('Данные индикатора'!AY16&lt;L$86,0,10-(L$87-'Данные индикатора'!AY16)/(L$87-L$86)*10)),1))</f>
        <v>1.4</v>
      </c>
      <c r="M14" s="208">
        <f t="shared" si="5"/>
        <v>1.4</v>
      </c>
      <c r="N14" s="212">
        <f t="shared" si="6"/>
        <v>0.9</v>
      </c>
      <c r="O14" s="208" t="str">
        <f>IF('Данные индикатора'!AZ16="нет данных","x",ROUND(IF('Данные индикатора'!AZ16&gt;O$87,0,IF('Данные индикатора'!AZ16&lt;O$86,10,(O$87-'Данные индикатора'!AZ16)/(O$87-O$86)*10)),1))</f>
        <v>x</v>
      </c>
      <c r="P14" s="208" t="str">
        <f>IF('Данные индикатора'!BA16="нет данных","x",ROUND(IF('Данные индикатора'!BA16&gt;P$87,0,IF('Данные индикатора'!BA16&lt;P$86,10,(P$87-'Данные индикатора'!BA16)/(P$87-P$86)*10)),1))</f>
        <v>x</v>
      </c>
      <c r="Q14" s="208" t="str">
        <f>IF('Данные индикатора'!BB16="нет данных","x",ROUND(IF('Данные индикатора'!BB16&gt;Q$87,0,IF('Данные индикатора'!BB16&lt;Q$86,10,(Q$87-'Данные индикатора'!BB16)/(Q$87-Q$86)*10)),1))</f>
        <v>x</v>
      </c>
      <c r="R14" s="208" t="str">
        <f>IF('Данные индикатора'!BC16="нет данных","x",ROUND(IF('Данные индикатора'!BC16&gt;R$87,0,IF('Данные индикатора'!BC16&lt;R$86,10,(R$87-'Данные индикатора'!BC16)/(R$87-R$86)*10)),1))</f>
        <v>x</v>
      </c>
      <c r="S14" s="209" t="str">
        <f t="shared" si="7"/>
        <v>x</v>
      </c>
      <c r="T14" s="213">
        <f t="shared" si="8"/>
        <v>3.7</v>
      </c>
      <c r="U14" s="208">
        <f>IF('Данные индикатора'!BD16="нет данных","x",ROUND(IF('Данные индикатора'!BD16&gt;U$87,0,IF('Данные индикатора'!BD16&lt;U$86,10,(U$87-'Данные индикатора'!BD16)/(U$87-U$86)*10)),1))</f>
        <v>1.2</v>
      </c>
      <c r="V14" s="208">
        <f>IF('Данные индикатора'!BE16="нет данных","x",ROUND(IF('Данные индикатора'!BE16&gt;V$87,0,IF('Данные индикатора'!BE16&lt;V$86,10,(V$87-'Данные индикатора'!BE16)/(V$87-V$86)*10)),1))</f>
        <v>0.4</v>
      </c>
      <c r="W14" s="209">
        <f t="shared" si="9"/>
        <v>0.8</v>
      </c>
      <c r="X14" s="200">
        <f>IF('Данные индикатора'!BH16="нет данных","x",'Данные индикатора'!BH16/'Данные индикатора'!BJ16*100)</f>
        <v>23.819172988542014</v>
      </c>
      <c r="Y14" s="208">
        <f t="shared" si="1"/>
        <v>7.7</v>
      </c>
      <c r="Z14" s="208">
        <f>IF('Данные индикатора'!BF16="нет данных","x",ROUND(IF('Данные индикатора'!BF16&gt;Z$87,0,IF('Данные индикатора'!BF16&lt;Z$86,10,(Z$87-'Данные индикатора'!BF16)/(Z$87-Z$86)*10)),1))</f>
        <v>2.5</v>
      </c>
      <c r="AA14" s="208">
        <f>IF('Данные индикатора'!BG16="нет данных","x",ROUND(IF('Данные индикатора'!BG16&gt;AA$87,0,IF('Данные индикатора'!BG16&lt;AA$86,10,(AA$87-'Данные индикатора'!BG16)/(AA$87-AA$86)*10)),1))</f>
        <v>2.9</v>
      </c>
      <c r="AB14" s="209">
        <f t="shared" si="10"/>
        <v>4.4000000000000004</v>
      </c>
      <c r="AC14" s="208">
        <f>IF('Данные индикатора'!BI16="нет данных","x",ROUND(IF('Данные индикатора'!BI16&gt;AC$87,0,IF('Данные индикатора'!BI16&lt;AC$86,10,(AC$87-'Данные индикатора'!BI16)/(AC$87-AC$86)*10)),1))</f>
        <v>8</v>
      </c>
      <c r="AD14" s="208">
        <f>IF('Данные индикатора'!S16="нет данных","x",ROUND(IF('Данные индикатора'!S16&gt;AD$87,10,IF('Данные индикатора'!S16&lt;AD$86,0,10-(AD$87-'Данные индикатора'!S16)/(AD$87-AD$86)*10)),1))</f>
        <v>4.5999999999999996</v>
      </c>
      <c r="AE14" s="208">
        <f>IF('Данные индикатора'!AS16="нет данных","x",ROUND(IF('Данные индикатора'!AS16&gt;AE$87,0,IF('Данные индикатора'!AS16&lt;AE$86,10,(AE$87-'Данные индикатора'!AS16)/(AE$87-AE$86)*10)),1))</f>
        <v>4.4000000000000004</v>
      </c>
      <c r="AF14" s="209">
        <f t="shared" si="12"/>
        <v>5.7</v>
      </c>
      <c r="AG14" s="219">
        <f t="shared" si="2"/>
        <v>3.6</v>
      </c>
      <c r="AH14" s="46"/>
    </row>
    <row r="15" spans="1:34" s="3" customFormat="1" ht="15.75" x14ac:dyDescent="0.25">
      <c r="A15" s="167" t="s">
        <v>249</v>
      </c>
      <c r="B15" s="177" t="s">
        <v>251</v>
      </c>
      <c r="C15" s="176" t="s">
        <v>60</v>
      </c>
      <c r="D15" s="208">
        <f>IF('Данные индикатора'!AT17="нет данных","x",ROUND(IF('Данные индикатора'!AT17&gt;D$87,0,IF('Данные индикатора'!AT17&lt;D$86,10,(D$87-'Данные индикатора'!AT17)/(D$87-D$86)*10)),1))</f>
        <v>5</v>
      </c>
      <c r="E15" s="209">
        <f t="shared" si="3"/>
        <v>5</v>
      </c>
      <c r="F15" s="208">
        <f>IF('Данные индикатора'!AU17="нет данных","x",ROUND(IF('Данные индикатора'!AU17&gt;F$87,0,IF('Данные индикатора'!AU17&lt;F$86,10,(F$87-'Данные индикатора'!AU17)/(F$87-F$86)*10)),1))</f>
        <v>7.5</v>
      </c>
      <c r="G15" s="208">
        <f>IF('Данные индикатора'!AV17="нет данных","x",ROUND(IF('Данные индикатора'!AV17&gt;G$87,0,IF('Данные индикатора'!AV17&lt;G$86,10,(G$87-'Данные индикатора'!AV17)/(G$87-G$86)*10)),1))</f>
        <v>1.8</v>
      </c>
      <c r="H15" s="209">
        <f>ROUND(IF(F15="x",G15,IF(G15="x",F15,(10-GEOMEAN(((10-F15)/10*9+1),((10-G15)/10*9+1))))/9*10),1)</f>
        <v>5.3</v>
      </c>
      <c r="I15" s="210">
        <f>IF('Данные индикатора'!AW17="нет данных","x",'Данные индикатора'!AW17/'Данные индикатора'!BK17)</f>
        <v>2.0036162830474515E-3</v>
      </c>
      <c r="J15" s="211">
        <f t="shared" si="0"/>
        <v>0</v>
      </c>
      <c r="K15" s="208">
        <f>IF('Данные индикатора'!AX17="нет данных","x",ROUND(IF('Данные индикатора'!AX17&gt;K$87,10,IF('Данные индикатора'!AX17&lt;K$86,0,10-(K$87-'Данные индикатора'!AX17)/(K$87-K$86)*10)),1))</f>
        <v>1.4</v>
      </c>
      <c r="L15" s="208">
        <f>IF('Данные индикатора'!AY17="нет данных","x",ROUND(IF('Данные индикатора'!AY17&gt;L$87,10,IF('Данные индикатора'!AY17&lt;L$86,0,10-(L$87-'Данные индикатора'!AY17)/(L$87-L$86)*10)),1))</f>
        <v>1.4</v>
      </c>
      <c r="M15" s="208">
        <f t="shared" si="5"/>
        <v>1.4</v>
      </c>
      <c r="N15" s="212">
        <f t="shared" si="6"/>
        <v>0.7</v>
      </c>
      <c r="O15" s="208" t="str">
        <f>IF('Данные индикатора'!AZ17="нет данных","x",ROUND(IF('Данные индикатора'!AZ17&gt;O$87,0,IF('Данные индикатора'!AZ17&lt;O$86,10,(O$87-'Данные индикатора'!AZ17)/(O$87-O$86)*10)),1))</f>
        <v>x</v>
      </c>
      <c r="P15" s="208" t="str">
        <f>IF('Данные индикатора'!BA17="нет данных","x",ROUND(IF('Данные индикатора'!BA17&gt;P$87,0,IF('Данные индикатора'!BA17&lt;P$86,10,(P$87-'Данные индикатора'!BA17)/(P$87-P$86)*10)),1))</f>
        <v>x</v>
      </c>
      <c r="Q15" s="208" t="str">
        <f>IF('Данные индикатора'!BB17="нет данных","x",ROUND(IF('Данные индикатора'!BB17&gt;Q$87,0,IF('Данные индикатора'!BB17&lt;Q$86,10,(Q$87-'Данные индикатора'!BB17)/(Q$87-Q$86)*10)),1))</f>
        <v>x</v>
      </c>
      <c r="R15" s="208" t="str">
        <f>IF('Данные индикатора'!BC17="нет данных","x",ROUND(IF('Данные индикатора'!BC17&gt;R$87,0,IF('Данные индикатора'!BC17&lt;R$86,10,(R$87-'Данные индикатора'!BC17)/(R$87-R$86)*10)),1))</f>
        <v>x</v>
      </c>
      <c r="S15" s="209" t="str">
        <f t="shared" si="7"/>
        <v>x</v>
      </c>
      <c r="T15" s="213">
        <f t="shared" si="8"/>
        <v>3.7</v>
      </c>
      <c r="U15" s="208">
        <f>IF('Данные индикатора'!BD17="нет данных","x",ROUND(IF('Данные индикатора'!BD17&gt;U$87,0,IF('Данные индикатора'!BD17&lt;U$86,10,(U$87-'Данные индикатора'!BD17)/(U$87-U$86)*10)),1))</f>
        <v>1.9</v>
      </c>
      <c r="V15" s="208">
        <f>IF('Данные индикатора'!BE17="нет данных","x",ROUND(IF('Данные индикатора'!BE17&gt;V$87,0,IF('Данные индикатора'!BE17&lt;V$86,10,(V$87-'Данные индикатора'!BE17)/(V$87-V$86)*10)),1))</f>
        <v>6.3</v>
      </c>
      <c r="W15" s="209">
        <f t="shared" si="9"/>
        <v>4.0999999999999996</v>
      </c>
      <c r="X15" s="200">
        <f>IF('Данные индикатора'!BH17="нет данных","x",'Данные индикатора'!BH17/'Данные индикатора'!BJ17*100)</f>
        <v>42.973309632137507</v>
      </c>
      <c r="Y15" s="208">
        <f t="shared" si="1"/>
        <v>5.8</v>
      </c>
      <c r="Z15" s="208">
        <f>IF('Данные индикатора'!BF17="нет данных","x",ROUND(IF('Данные индикатора'!BF17&gt;Z$87,0,IF('Данные индикатора'!BF17&lt;Z$86,10,(Z$87-'Данные индикатора'!BF17)/(Z$87-Z$86)*10)),1))</f>
        <v>2.5</v>
      </c>
      <c r="AA15" s="208">
        <f>IF('Данные индикатора'!BG17="нет данных","x",ROUND(IF('Данные индикатора'!BG17&gt;AA$87,0,IF('Данные индикатора'!BG17&lt;AA$86,10,(AA$87-'Данные индикатора'!BG17)/(AA$87-AA$86)*10)),1))</f>
        <v>2.9</v>
      </c>
      <c r="AB15" s="209">
        <f t="shared" si="10"/>
        <v>3.7</v>
      </c>
      <c r="AC15" s="208">
        <f>IF('Данные индикатора'!BI17="нет данных","x",ROUND(IF('Данные индикатора'!BI17&gt;AC$87,0,IF('Данные индикатора'!BI17&lt;AC$86,10,(AC$87-'Данные индикатора'!BI17)/(AC$87-AC$86)*10)),1))</f>
        <v>8</v>
      </c>
      <c r="AD15" s="208">
        <f>IF('Данные индикатора'!S17="нет данных","x",ROUND(IF('Данные индикатора'!S17&gt;AD$87,10,IF('Данные индикатора'!S17&lt;AD$86,0,10-(AD$87-'Данные индикатора'!S17)/(AD$87-AD$86)*10)),1))</f>
        <v>2</v>
      </c>
      <c r="AE15" s="208">
        <f>IF('Данные индикатора'!AS17="нет данных","x",ROUND(IF('Данные индикатора'!AS17&gt;AE$87,0,IF('Данные индикатора'!AS17&lt;AE$86,10,(AE$87-'Данные индикатора'!AS17)/(AE$87-AE$86)*10)),1))</f>
        <v>4.4000000000000004</v>
      </c>
      <c r="AF15" s="209">
        <f t="shared" si="12"/>
        <v>4.8</v>
      </c>
      <c r="AG15" s="219">
        <f t="shared" si="2"/>
        <v>4.2</v>
      </c>
      <c r="AH15" s="46"/>
    </row>
    <row r="16" spans="1:34" s="3" customFormat="1" ht="15.75" x14ac:dyDescent="0.25">
      <c r="A16" s="220" t="s">
        <v>249</v>
      </c>
      <c r="B16" s="177" t="s">
        <v>252</v>
      </c>
      <c r="C16" s="176" t="s">
        <v>68</v>
      </c>
      <c r="D16" s="208">
        <f>IF('Данные индикатора'!AT18="нет данных","x",ROUND(IF('Данные индикатора'!AT18&gt;D$87,0,IF('Данные индикатора'!AT18&lt;D$86,10,(D$87-'Данные индикатора'!AT18)/(D$87-D$86)*10)),1))</f>
        <v>5</v>
      </c>
      <c r="E16" s="221">
        <f t="shared" ref="E16:E79" si="13">D16</f>
        <v>5</v>
      </c>
      <c r="F16" s="208">
        <f>IF('Данные индикатора'!AU18="нет данных","x",ROUND(IF('Данные индикатора'!AU18&gt;F$87,0,IF('Данные индикатора'!AU18&lt;F$86,10,(F$87-'Данные индикатора'!AU18)/(F$87-F$86)*10)),1))</f>
        <v>0</v>
      </c>
      <c r="G16" s="208">
        <f>IF('Данные индикатора'!AV18="нет данных","x",ROUND(IF('Данные индикатора'!AV18&gt;G$87,0,IF('Данные индикатора'!AV18&lt;G$86,10,(G$87-'Данные индикатора'!AV18)/(G$87-G$86)*10)),1))</f>
        <v>1.8</v>
      </c>
      <c r="H16" s="209">
        <f t="shared" ref="H16:H79" si="14">ROUND(IF(F16="x",G16,IF(G16="x",F16,(10-GEOMEAN(((10-F16)/10*9+1),((10-G16)/10*9+1))))/9*10),1)</f>
        <v>0.9</v>
      </c>
      <c r="I16" s="210">
        <f>IF('Данные индикатора'!AW18="нет данных","x",'Данные индикатора'!AW18/'Данные индикатора'!BK18)</f>
        <v>3.0613579870044918E-3</v>
      </c>
      <c r="J16" s="208">
        <f t="shared" ref="J16:J79" si="15">IF(I16="x","x",ROUND(IF(I16&gt;J$87,0,IF(I16&lt;J$86,10,(J$87-I16)/(J$87-J$86)*10)),1))</f>
        <v>0</v>
      </c>
      <c r="K16" s="208">
        <f>IF('Данные индикатора'!AX18="нет данных","x",ROUND(IF('Данные индикатора'!AX18&gt;K$87,10,IF('Данные индикатора'!AX18&lt;K$86,0,10-(K$87-'Данные индикатора'!AX18)/(K$87-K$86)*10)),1))</f>
        <v>1.4</v>
      </c>
      <c r="L16" s="208">
        <f>IF('Данные индикатора'!AY18="нет данных","x",ROUND(IF('Данные индикатора'!AY18&gt;L$87,10,IF('Данные индикатора'!AY18&lt;L$86,0,10-(L$87-'Данные индикатора'!AY18)/(L$87-L$86)*10)),1))</f>
        <v>1.4</v>
      </c>
      <c r="M16" s="222">
        <f t="shared" ref="M16:M79" si="16">MAX(K16,L16)</f>
        <v>1.4</v>
      </c>
      <c r="N16" s="212">
        <f t="shared" ref="N16:N79" si="17">ROUND(IF(J16="x",M16,IF(M16="x",J16,(10-GEOMEAN(((10-J16)/10*9+1),((10-M16)/10*9+1))))/9*10),1)</f>
        <v>0.7</v>
      </c>
      <c r="O16" s="208" t="str">
        <f>IF('Данные индикатора'!AZ18="нет данных","x",ROUND(IF('Данные индикатора'!AZ18&gt;O$87,0,IF('Данные индикатора'!AZ18&lt;O$86,10,(O$87-'Данные индикатора'!AZ18)/(O$87-O$86)*10)),1))</f>
        <v>x</v>
      </c>
      <c r="P16" s="208" t="str">
        <f>IF('Данные индикатора'!BA18="нет данных","x",ROUND(IF('Данные индикатора'!BA18&gt;P$87,0,IF('Данные индикатора'!BA18&lt;P$86,10,(P$87-'Данные индикатора'!BA18)/(P$87-P$86)*10)),1))</f>
        <v>x</v>
      </c>
      <c r="Q16" s="208" t="str">
        <f>IF('Данные индикатора'!BB18="нет данных","x",ROUND(IF('Данные индикатора'!BB18&gt;Q$87,0,IF('Данные индикатора'!BB18&lt;Q$86,10,(Q$87-'Данные индикатора'!BB18)/(Q$87-Q$86)*10)),1))</f>
        <v>x</v>
      </c>
      <c r="R16" s="208" t="str">
        <f>IF('Данные индикатора'!BC18="нет данных","x",ROUND(IF('Данные индикатора'!BC18&gt;R$87,0,IF('Данные индикатора'!BC18&lt;R$86,10,(R$87-'Данные индикатора'!BC18)/(R$87-R$86)*10)),1))</f>
        <v>x</v>
      </c>
      <c r="S16" s="209" t="str">
        <f t="shared" si="7"/>
        <v>x</v>
      </c>
      <c r="T16" s="213">
        <f t="shared" si="8"/>
        <v>2.2000000000000002</v>
      </c>
      <c r="U16" s="208">
        <f>IF('Данные индикатора'!BD18="нет данных","x",ROUND(IF('Данные индикатора'!BD18&gt;U$87,0,IF('Данные индикатора'!BD18&lt;U$86,10,(U$87-'Данные индикатора'!BD18)/(U$87-U$86)*10)),1))</f>
        <v>0.8</v>
      </c>
      <c r="V16" s="208">
        <f>IF('Данные индикатора'!BE18="нет данных","x",ROUND(IF('Данные индикатора'!BE18&gt;V$87,0,IF('Данные индикатора'!BE18&lt;V$86,10,(V$87-'Данные индикатора'!BE18)/(V$87-V$86)*10)),1))</f>
        <v>0</v>
      </c>
      <c r="W16" s="209">
        <f t="shared" ref="W16:W79" si="18">IF(AND(U16="x",V16="x"),"x",ROUND(AVERAGE(U16,V16),1))</f>
        <v>0.4</v>
      </c>
      <c r="X16" s="200">
        <f>IF('Данные индикатора'!BH18="нет данных","x",'Данные индикатора'!BH18/'Данные индикатора'!BJ18*100)</f>
        <v>110.55170892052438</v>
      </c>
      <c r="Y16" s="208">
        <f t="shared" ref="Y16:Y79" si="19">IF(X16="x","x",ROUND(IF(X16&gt;Y$87,0,IF(X16&lt;Y$86,10,(Y$87-X16)/(Y$87-Y$86)*10)),1))</f>
        <v>0</v>
      </c>
      <c r="Z16" s="208">
        <f>IF('Данные индикатора'!BF18="нет данных","x",ROUND(IF('Данные индикатора'!BF18&gt;Z$87,0,IF('Данные индикатора'!BF18&lt;Z$86,10,(Z$87-'Данные индикатора'!BF18)/(Z$87-Z$86)*10)),1))</f>
        <v>2.5</v>
      </c>
      <c r="AA16" s="208">
        <f>IF('Данные индикатора'!BG18="нет данных","x",ROUND(IF('Данные индикатора'!BG18&gt;AA$87,0,IF('Данные индикатора'!BG18&lt;AA$86,10,(AA$87-'Данные индикатора'!BG18)/(AA$87-AA$86)*10)),1))</f>
        <v>2.9</v>
      </c>
      <c r="AB16" s="221">
        <f t="shared" ref="AB16:AB79" si="20">IF(AND(Y16="x",Z16="x",AA16="x"),"x",ROUND(AVERAGE(Y16,AA16,Z16),1))</f>
        <v>1.8</v>
      </c>
      <c r="AC16" s="208">
        <f>IF('Данные индикатора'!BI18="нет данных","x",ROUND(IF('Данные индикатора'!BI18&gt;AC$87,0,IF('Данные индикатора'!BI18&lt;AC$86,10,(AC$87-'Данные индикатора'!BI18)/(AC$87-AC$86)*10)),1))</f>
        <v>8</v>
      </c>
      <c r="AD16" s="208">
        <f>IF('Данные индикатора'!S18="нет данных","x",ROUND(IF('Данные индикатора'!S18&gt;AD$87,10,IF('Данные индикатора'!S18&lt;AD$86,0,10-(AD$87-'Данные индикатора'!S18)/(AD$87-AD$86)*10)),1))</f>
        <v>3.9</v>
      </c>
      <c r="AE16" s="208">
        <f>IF('Данные индикатора'!AS18="нет данных","x",ROUND(IF('Данные индикатора'!AS18&gt;AE$87,0,IF('Данные индикатора'!AS18&lt;AE$86,10,(AE$87-'Данные индикатора'!AS18)/(AE$87-AE$86)*10)),1))</f>
        <v>4.4000000000000004</v>
      </c>
      <c r="AF16" s="209">
        <f t="shared" si="12"/>
        <v>5.4</v>
      </c>
      <c r="AG16" s="219">
        <f t="shared" ref="AG16:AG79" si="21">ROUND(AVERAGE(AB16,W16,AF16),1)</f>
        <v>2.5</v>
      </c>
      <c r="AH16" s="46"/>
    </row>
    <row r="17" spans="1:34" s="3" customFormat="1" ht="15.75" x14ac:dyDescent="0.25">
      <c r="A17" s="159" t="s">
        <v>249</v>
      </c>
      <c r="B17" s="177" t="s">
        <v>253</v>
      </c>
      <c r="C17" s="176" t="s">
        <v>61</v>
      </c>
      <c r="D17" s="208">
        <f>IF('Данные индикатора'!AT19="нет данных","x",ROUND(IF('Данные индикатора'!AT19&gt;D$87,0,IF('Данные индикатора'!AT19&lt;D$86,10,(D$87-'Данные индикатора'!AT19)/(D$87-D$86)*10)),1))</f>
        <v>5</v>
      </c>
      <c r="E17" s="209">
        <f t="shared" si="13"/>
        <v>5</v>
      </c>
      <c r="F17" s="208">
        <f>IF('Данные индикатора'!AU19="нет данных","x",ROUND(IF('Данные индикатора'!AU19&gt;F$87,0,IF('Данные индикатора'!AU19&lt;F$86,10,(F$87-'Данные индикатора'!AU19)/(F$87-F$86)*10)),1))</f>
        <v>7.5</v>
      </c>
      <c r="G17" s="208">
        <f>IF('Данные индикатора'!AV19="нет данных","x",ROUND(IF('Данные индикатора'!AV19&gt;G$87,0,IF('Данные индикатора'!AV19&lt;G$86,10,(G$87-'Данные индикатора'!AV19)/(G$87-G$86)*10)),1))</f>
        <v>1.8</v>
      </c>
      <c r="H17" s="209">
        <f t="shared" si="14"/>
        <v>5.3</v>
      </c>
      <c r="I17" s="210">
        <f>IF('Данные индикатора'!AW19="нет данных","x",'Данные индикатора'!AW19/'Данные индикатора'!BK19)</f>
        <v>2.3800324549880228E-3</v>
      </c>
      <c r="J17" s="211">
        <f t="shared" si="15"/>
        <v>0</v>
      </c>
      <c r="K17" s="208">
        <f>IF('Данные индикатора'!AX19="нет данных","x",ROUND(IF('Данные индикатора'!AX19&gt;K$87,10,IF('Данные индикатора'!AX19&lt;K$86,0,10-(K$87-'Данные индикатора'!AX19)/(K$87-K$86)*10)),1))</f>
        <v>1.4</v>
      </c>
      <c r="L17" s="208">
        <f>IF('Данные индикатора'!AY19="нет данных","x",ROUND(IF('Данные индикатора'!AY19&gt;L$87,10,IF('Данные индикатора'!AY19&lt;L$86,0,10-(L$87-'Данные индикатора'!AY19)/(L$87-L$86)*10)),1))</f>
        <v>1.4</v>
      </c>
      <c r="M17" s="208">
        <f t="shared" si="16"/>
        <v>1.4</v>
      </c>
      <c r="N17" s="212">
        <f t="shared" si="17"/>
        <v>0.7</v>
      </c>
      <c r="O17" s="208" t="str">
        <f>IF('Данные индикатора'!AZ19="нет данных","x",ROUND(IF('Данные индикатора'!AZ19&gt;O$87,0,IF('Данные индикатора'!AZ19&lt;O$86,10,(O$87-'Данные индикатора'!AZ19)/(O$87-O$86)*10)),1))</f>
        <v>x</v>
      </c>
      <c r="P17" s="208" t="str">
        <f>IF('Данные индикатора'!BA19="нет данных","x",ROUND(IF('Данные индикатора'!BA19&gt;P$87,0,IF('Данные индикатора'!BA19&lt;P$86,10,(P$87-'Данные индикатора'!BA19)/(P$87-P$86)*10)),1))</f>
        <v>x</v>
      </c>
      <c r="Q17" s="208" t="str">
        <f>IF('Данные индикатора'!BB19="нет данных","x",ROUND(IF('Данные индикатора'!BB19&gt;Q$87,0,IF('Данные индикатора'!BB19&lt;Q$86,10,(Q$87-'Данные индикатора'!BB19)/(Q$87-Q$86)*10)),1))</f>
        <v>x</v>
      </c>
      <c r="R17" s="208" t="str">
        <f>IF('Данные индикатора'!BC19="нет данных","x",ROUND(IF('Данные индикатора'!BC19&gt;R$87,0,IF('Данные индикатора'!BC19&lt;R$86,10,(R$87-'Данные индикатора'!BC19)/(R$87-R$86)*10)),1))</f>
        <v>x</v>
      </c>
      <c r="S17" s="209" t="str">
        <f t="shared" si="7"/>
        <v>x</v>
      </c>
      <c r="T17" s="213">
        <f t="shared" si="8"/>
        <v>3.7</v>
      </c>
      <c r="U17" s="208">
        <f>IF('Данные индикатора'!BD19="нет данных","x",ROUND(IF('Данные индикатора'!BD19&gt;U$87,0,IF('Данные индикатора'!BD19&lt;U$86,10,(U$87-'Данные индикатора'!BD19)/(U$87-U$86)*10)),1))</f>
        <v>4.0999999999999996</v>
      </c>
      <c r="V17" s="208">
        <f>IF('Данные индикатора'!BE19="нет данных","x",ROUND(IF('Данные индикатора'!BE19&gt;V$87,0,IF('Данные индикатора'!BE19&lt;V$86,10,(V$87-'Данные индикатора'!BE19)/(V$87-V$86)*10)),1))</f>
        <v>6.2</v>
      </c>
      <c r="W17" s="209">
        <f t="shared" si="18"/>
        <v>5.2</v>
      </c>
      <c r="X17" s="200">
        <f>IF('Данные индикатора'!BH19="нет данных","x",'Данные индикатора'!BH19/'Данные индикатора'!BJ19*100)</f>
        <v>48.076460020235686</v>
      </c>
      <c r="Y17" s="208">
        <f t="shared" si="19"/>
        <v>5.2</v>
      </c>
      <c r="Z17" s="208">
        <f>IF('Данные индикатора'!BF19="нет данных","x",ROUND(IF('Данные индикатора'!BF19&gt;Z$87,0,IF('Данные индикатора'!BF19&lt;Z$86,10,(Z$87-'Данные индикатора'!BF19)/(Z$87-Z$86)*10)),1))</f>
        <v>2.5</v>
      </c>
      <c r="AA17" s="208">
        <f>IF('Данные индикатора'!BG19="нет данных","x",ROUND(IF('Данные индикатора'!BG19&gt;AA$87,0,IF('Данные индикатора'!BG19&lt;AA$86,10,(AA$87-'Данные индикатора'!BG19)/(AA$87-AA$86)*10)),1))</f>
        <v>2.9</v>
      </c>
      <c r="AB17" s="209">
        <f t="shared" si="20"/>
        <v>3.5</v>
      </c>
      <c r="AC17" s="208">
        <f>IF('Данные индикатора'!BI19="нет данных","x",ROUND(IF('Данные индикатора'!BI19&gt;AC$87,0,IF('Данные индикатора'!BI19&lt;AC$86,10,(AC$87-'Данные индикатора'!BI19)/(AC$87-AC$86)*10)),1))</f>
        <v>8</v>
      </c>
      <c r="AD17" s="208">
        <f>IF('Данные индикатора'!S19="нет данных","x",ROUND(IF('Данные индикатора'!S19&gt;AD$87,10,IF('Данные индикатора'!S19&lt;AD$86,0,10-(AD$87-'Данные индикатора'!S19)/(AD$87-AD$86)*10)),1))</f>
        <v>1.7</v>
      </c>
      <c r="AE17" s="208">
        <f>IF('Данные индикатора'!AS19="нет данных","x",ROUND(IF('Данные индикатора'!AS19&gt;AE$87,0,IF('Данные индикатора'!AS19&lt;AE$86,10,(AE$87-'Данные индикатора'!AS19)/(AE$87-AE$86)*10)),1))</f>
        <v>4.4000000000000004</v>
      </c>
      <c r="AF17" s="209">
        <f t="shared" si="12"/>
        <v>4.7</v>
      </c>
      <c r="AG17" s="219">
        <f t="shared" si="21"/>
        <v>4.5</v>
      </c>
      <c r="AH17" s="46"/>
    </row>
    <row r="18" spans="1:34" s="3" customFormat="1" ht="15.75" x14ac:dyDescent="0.25">
      <c r="A18" s="159" t="s">
        <v>249</v>
      </c>
      <c r="B18" s="175" t="s">
        <v>254</v>
      </c>
      <c r="C18" s="176" t="s">
        <v>62</v>
      </c>
      <c r="D18" s="208">
        <f>IF('Данные индикатора'!AT20="нет данных","x",ROUND(IF('Данные индикатора'!AT20&gt;D$87,0,IF('Данные индикатора'!AT20&lt;D$86,10,(D$87-'Данные индикатора'!AT20)/(D$87-D$86)*10)),1))</f>
        <v>5</v>
      </c>
      <c r="E18" s="209">
        <f t="shared" si="13"/>
        <v>5</v>
      </c>
      <c r="F18" s="208">
        <f>IF('Данные индикатора'!AU20="нет данных","x",ROUND(IF('Данные индикатора'!AU20&gt;F$87,0,IF('Данные индикатора'!AU20&lt;F$86,10,(F$87-'Данные индикатора'!AU20)/(F$87-F$86)*10)),1))</f>
        <v>7.5</v>
      </c>
      <c r="G18" s="208">
        <f>IF('Данные индикатора'!AV20="нет данных","x",ROUND(IF('Данные индикатора'!AV20&gt;G$87,0,IF('Данные индикатора'!AV20&lt;G$86,10,(G$87-'Данные индикатора'!AV20)/(G$87-G$86)*10)),1))</f>
        <v>1.8</v>
      </c>
      <c r="H18" s="209">
        <f t="shared" si="14"/>
        <v>5.3</v>
      </c>
      <c r="I18" s="210">
        <f>IF('Данные индикатора'!AW20="нет данных","x",'Данные индикатора'!AW20/'Данные индикатора'!BK20)</f>
        <v>2.2534703443302688E-3</v>
      </c>
      <c r="J18" s="211">
        <f t="shared" si="15"/>
        <v>0</v>
      </c>
      <c r="K18" s="208">
        <f>IF('Данные индикатора'!AX20="нет данных","x",ROUND(IF('Данные индикатора'!AX20&gt;K$87,10,IF('Данные индикатора'!AX20&lt;K$86,0,10-(K$87-'Данные индикатора'!AX20)/(K$87-K$86)*10)),1))</f>
        <v>1.4</v>
      </c>
      <c r="L18" s="208">
        <f>IF('Данные индикатора'!AY20="нет данных","x",ROUND(IF('Данные индикатора'!AY20&gt;L$87,10,IF('Данные индикатора'!AY20&lt;L$86,0,10-(L$87-'Данные индикатора'!AY20)/(L$87-L$86)*10)),1))</f>
        <v>1.4</v>
      </c>
      <c r="M18" s="208">
        <f t="shared" si="16"/>
        <v>1.4</v>
      </c>
      <c r="N18" s="212">
        <f t="shared" si="17"/>
        <v>0.7</v>
      </c>
      <c r="O18" s="208" t="str">
        <f>IF('Данные индикатора'!AZ20="нет данных","x",ROUND(IF('Данные индикатора'!AZ20&gt;O$87,0,IF('Данные индикатора'!AZ20&lt;O$86,10,(O$87-'Данные индикатора'!AZ20)/(O$87-O$86)*10)),1))</f>
        <v>x</v>
      </c>
      <c r="P18" s="208" t="str">
        <f>IF('Данные индикатора'!BA20="нет данных","x",ROUND(IF('Данные индикатора'!BA20&gt;P$87,0,IF('Данные индикатора'!BA20&lt;P$86,10,(P$87-'Данные индикатора'!BA20)/(P$87-P$86)*10)),1))</f>
        <v>x</v>
      </c>
      <c r="Q18" s="208" t="str">
        <f>IF('Данные индикатора'!BB20="нет данных","x",ROUND(IF('Данные индикатора'!BB20&gt;Q$87,0,IF('Данные индикатора'!BB20&lt;Q$86,10,(Q$87-'Данные индикатора'!BB20)/(Q$87-Q$86)*10)),1))</f>
        <v>x</v>
      </c>
      <c r="R18" s="208" t="str">
        <f>IF('Данные индикатора'!BC20="нет данных","x",ROUND(IF('Данные индикатора'!BC20&gt;R$87,0,IF('Данные индикатора'!BC20&lt;R$86,10,(R$87-'Данные индикатора'!BC20)/(R$87-R$86)*10)),1))</f>
        <v>x</v>
      </c>
      <c r="S18" s="209" t="str">
        <f t="shared" si="7"/>
        <v>x</v>
      </c>
      <c r="T18" s="213">
        <f t="shared" si="8"/>
        <v>3.7</v>
      </c>
      <c r="U18" s="208">
        <f>IF('Данные индикатора'!BD20="нет данных","x",ROUND(IF('Данные индикатора'!BD20&gt;U$87,0,IF('Данные индикатора'!BD20&lt;U$86,10,(U$87-'Данные индикатора'!BD20)/(U$87-U$86)*10)),1))</f>
        <v>2</v>
      </c>
      <c r="V18" s="208">
        <f>IF('Данные индикатора'!BE20="нет данных","x",ROUND(IF('Данные индикатора'!BE20&gt;V$87,0,IF('Данные индикатора'!BE20&lt;V$86,10,(V$87-'Данные индикатора'!BE20)/(V$87-V$86)*10)),1))</f>
        <v>7.1</v>
      </c>
      <c r="W18" s="209">
        <f t="shared" si="18"/>
        <v>4.5999999999999996</v>
      </c>
      <c r="X18" s="200">
        <f>IF('Данные индикатора'!BH20="нет данных","x",'Данные индикатора'!BH20/'Данные индикатора'!BJ20*100)</f>
        <v>42.530528441546991</v>
      </c>
      <c r="Y18" s="208">
        <f t="shared" si="19"/>
        <v>5.8</v>
      </c>
      <c r="Z18" s="208">
        <f>IF('Данные индикатора'!BF20="нет данных","x",ROUND(IF('Данные индикатора'!BF20&gt;Z$87,0,IF('Данные индикатора'!BF20&lt;Z$86,10,(Z$87-'Данные индикатора'!BF20)/(Z$87-Z$86)*10)),1))</f>
        <v>2.5</v>
      </c>
      <c r="AA18" s="208">
        <f>IF('Данные индикатора'!BG20="нет данных","x",ROUND(IF('Данные индикатора'!BG20&gt;AA$87,0,IF('Данные индикатора'!BG20&lt;AA$86,10,(AA$87-'Данные индикатора'!BG20)/(AA$87-AA$86)*10)),1))</f>
        <v>2.9</v>
      </c>
      <c r="AB18" s="209">
        <f t="shared" si="20"/>
        <v>3.7</v>
      </c>
      <c r="AC18" s="208">
        <f>IF('Данные индикатора'!BI20="нет данных","x",ROUND(IF('Данные индикатора'!BI20&gt;AC$87,0,IF('Данные индикатора'!BI20&lt;AC$86,10,(AC$87-'Данные индикатора'!BI20)/(AC$87-AC$86)*10)),1))</f>
        <v>8</v>
      </c>
      <c r="AD18" s="208">
        <f>IF('Данные индикатора'!S20="нет данных","x",ROUND(IF('Данные индикатора'!S20&gt;AD$87,10,IF('Данные индикатора'!S20&lt;AD$86,0,10-(AD$87-'Данные индикатора'!S20)/(AD$87-AD$86)*10)),1))</f>
        <v>1.9</v>
      </c>
      <c r="AE18" s="208">
        <f>IF('Данные индикатора'!AS20="нет данных","x",ROUND(IF('Данные индикатора'!AS20&gt;AE$87,0,IF('Данные индикатора'!AS20&lt;AE$86,10,(AE$87-'Данные индикатора'!AS20)/(AE$87-AE$86)*10)),1))</f>
        <v>4.4000000000000004</v>
      </c>
      <c r="AF18" s="209">
        <f t="shared" si="12"/>
        <v>4.8</v>
      </c>
      <c r="AG18" s="219">
        <f t="shared" si="21"/>
        <v>4.4000000000000004</v>
      </c>
      <c r="AH18" s="46"/>
    </row>
    <row r="19" spans="1:34" s="3" customFormat="1" ht="15.75" x14ac:dyDescent="0.25">
      <c r="A19" s="159" t="s">
        <v>249</v>
      </c>
      <c r="B19" s="175" t="s">
        <v>255</v>
      </c>
      <c r="C19" s="176" t="s">
        <v>63</v>
      </c>
      <c r="D19" s="208">
        <f>IF('Данные индикатора'!AT21="нет данных","x",ROUND(IF('Данные индикатора'!AT21&gt;D$87,0,IF('Данные индикатора'!AT21&lt;D$86,10,(D$87-'Данные индикатора'!AT21)/(D$87-D$86)*10)),1))</f>
        <v>5</v>
      </c>
      <c r="E19" s="209">
        <f t="shared" si="13"/>
        <v>5</v>
      </c>
      <c r="F19" s="208">
        <f>IF('Данные индикатора'!AU21="нет данных","x",ROUND(IF('Данные индикатора'!AU21&gt;F$87,0,IF('Данные индикатора'!AU21&lt;F$86,10,(F$87-'Данные индикатора'!AU21)/(F$87-F$86)*10)),1))</f>
        <v>7.5</v>
      </c>
      <c r="G19" s="208">
        <f>IF('Данные индикатора'!AV21="нет данных","x",ROUND(IF('Данные индикатора'!AV21&gt;G$87,0,IF('Данные индикатора'!AV21&lt;G$86,10,(G$87-'Данные индикатора'!AV21)/(G$87-G$86)*10)),1))</f>
        <v>1.8</v>
      </c>
      <c r="H19" s="209">
        <f t="shared" si="14"/>
        <v>5.3</v>
      </c>
      <c r="I19" s="210">
        <f>IF('Данные индикатора'!AW21="нет данных","x",'Данные индикатора'!AW21/'Данные индикатора'!BK21)</f>
        <v>2.0280976021971055E-3</v>
      </c>
      <c r="J19" s="211">
        <f t="shared" si="15"/>
        <v>0</v>
      </c>
      <c r="K19" s="208">
        <f>IF('Данные индикатора'!AX21="нет данных","x",ROUND(IF('Данные индикатора'!AX21&gt;K$87,10,IF('Данные индикатора'!AX21&lt;K$86,0,10-(K$87-'Данные индикатора'!AX21)/(K$87-K$86)*10)),1))</f>
        <v>1.4</v>
      </c>
      <c r="L19" s="208">
        <f>IF('Данные индикатора'!AY21="нет данных","x",ROUND(IF('Данные индикатора'!AY21&gt;L$87,10,IF('Данные индикатора'!AY21&lt;L$86,0,10-(L$87-'Данные индикатора'!AY21)/(L$87-L$86)*10)),1))</f>
        <v>1.4</v>
      </c>
      <c r="M19" s="208">
        <f t="shared" si="16"/>
        <v>1.4</v>
      </c>
      <c r="N19" s="212">
        <f t="shared" si="17"/>
        <v>0.7</v>
      </c>
      <c r="O19" s="208" t="str">
        <f>IF('Данные индикатора'!AZ21="нет данных","x",ROUND(IF('Данные индикатора'!AZ21&gt;O$87,0,IF('Данные индикатора'!AZ21&lt;O$86,10,(O$87-'Данные индикатора'!AZ21)/(O$87-O$86)*10)),1))</f>
        <v>x</v>
      </c>
      <c r="P19" s="208" t="str">
        <f>IF('Данные индикатора'!BA21="нет данных","x",ROUND(IF('Данные индикатора'!BA21&gt;P$87,0,IF('Данные индикатора'!BA21&lt;P$86,10,(P$87-'Данные индикатора'!BA21)/(P$87-P$86)*10)),1))</f>
        <v>x</v>
      </c>
      <c r="Q19" s="208" t="str">
        <f>IF('Данные индикатора'!BB21="нет данных","x",ROUND(IF('Данные индикатора'!BB21&gt;Q$87,0,IF('Данные индикатора'!BB21&lt;Q$86,10,(Q$87-'Данные индикатора'!BB21)/(Q$87-Q$86)*10)),1))</f>
        <v>x</v>
      </c>
      <c r="R19" s="208" t="str">
        <f>IF('Данные индикатора'!BC21="нет данных","x",ROUND(IF('Данные индикатора'!BC21&gt;R$87,0,IF('Данные индикатора'!BC21&lt;R$86,10,(R$87-'Данные индикатора'!BC21)/(R$87-R$86)*10)),1))</f>
        <v>x</v>
      </c>
      <c r="S19" s="209" t="str">
        <f t="shared" si="7"/>
        <v>x</v>
      </c>
      <c r="T19" s="213">
        <f t="shared" si="8"/>
        <v>3.7</v>
      </c>
      <c r="U19" s="208">
        <f>IF('Данные индикатора'!BD21="нет данных","x",ROUND(IF('Данные индикатора'!BD21&gt;U$87,0,IF('Данные индикатора'!BD21&lt;U$86,10,(U$87-'Данные индикатора'!BD21)/(U$87-U$86)*10)),1))</f>
        <v>2</v>
      </c>
      <c r="V19" s="208">
        <f>IF('Данные индикатора'!BE21="нет данных","x",ROUND(IF('Данные индикатора'!BE21&gt;V$87,0,IF('Данные индикатора'!BE21&lt;V$86,10,(V$87-'Данные индикатора'!BE21)/(V$87-V$86)*10)),1))</f>
        <v>7.1</v>
      </c>
      <c r="W19" s="209">
        <f t="shared" si="18"/>
        <v>4.5999999999999996</v>
      </c>
      <c r="X19" s="200">
        <f>IF('Данные индикатора'!BH21="нет данных","x",'Данные индикатора'!BH21/'Данные индикатора'!BJ21*100)</f>
        <v>48.580232278250925</v>
      </c>
      <c r="Y19" s="208">
        <f t="shared" si="19"/>
        <v>5.2</v>
      </c>
      <c r="Z19" s="208">
        <f>IF('Данные индикатора'!BF21="нет данных","x",ROUND(IF('Данные индикатора'!BF21&gt;Z$87,0,IF('Данные индикатора'!BF21&lt;Z$86,10,(Z$87-'Данные индикатора'!BF21)/(Z$87-Z$86)*10)),1))</f>
        <v>2.5</v>
      </c>
      <c r="AA19" s="208">
        <f>IF('Данные индикатора'!BG21="нет данных","x",ROUND(IF('Данные индикатора'!BG21&gt;AA$87,0,IF('Данные индикатора'!BG21&lt;AA$86,10,(AA$87-'Данные индикатора'!BG21)/(AA$87-AA$86)*10)),1))</f>
        <v>2.9</v>
      </c>
      <c r="AB19" s="209">
        <f t="shared" si="20"/>
        <v>3.5</v>
      </c>
      <c r="AC19" s="208">
        <f>IF('Данные индикатора'!BI21="нет данных","x",ROUND(IF('Данные индикатора'!BI21&gt;AC$87,0,IF('Данные индикатора'!BI21&lt;AC$86,10,(AC$87-'Данные индикатора'!BI21)/(AC$87-AC$86)*10)),1))</f>
        <v>8</v>
      </c>
      <c r="AD19" s="208">
        <f>IF('Данные индикатора'!S21="нет данных","x",ROUND(IF('Данные индикатора'!S21&gt;AD$87,10,IF('Данные индикатора'!S21&lt;AD$86,0,10-(AD$87-'Данные индикатора'!S21)/(AD$87-AD$86)*10)),1))</f>
        <v>4.5999999999999996</v>
      </c>
      <c r="AE19" s="208">
        <f>IF('Данные индикатора'!AS21="нет данных","x",ROUND(IF('Данные индикатора'!AS21&gt;AE$87,0,IF('Данные индикатора'!AS21&lt;AE$86,10,(AE$87-'Данные индикатора'!AS21)/(AE$87-AE$86)*10)),1))</f>
        <v>4.4000000000000004</v>
      </c>
      <c r="AF19" s="209">
        <f t="shared" si="12"/>
        <v>5.7</v>
      </c>
      <c r="AG19" s="219">
        <f t="shared" si="21"/>
        <v>4.5999999999999996</v>
      </c>
      <c r="AH19" s="46"/>
    </row>
    <row r="20" spans="1:34" s="3" customFormat="1" ht="15.75" x14ac:dyDescent="0.25">
      <c r="A20" s="159" t="s">
        <v>249</v>
      </c>
      <c r="B20" s="175" t="s">
        <v>256</v>
      </c>
      <c r="C20" s="176" t="s">
        <v>64</v>
      </c>
      <c r="D20" s="208">
        <f>IF('Данные индикатора'!AT22="нет данных","x",ROUND(IF('Данные индикатора'!AT22&gt;D$87,0,IF('Данные индикатора'!AT22&lt;D$86,10,(D$87-'Данные индикатора'!AT22)/(D$87-D$86)*10)),1))</f>
        <v>5</v>
      </c>
      <c r="E20" s="209">
        <f t="shared" si="13"/>
        <v>5</v>
      </c>
      <c r="F20" s="208">
        <f>IF('Данные индикатора'!AU22="нет данных","x",ROUND(IF('Данные индикатора'!AU22&gt;F$87,0,IF('Данные индикатора'!AU22&lt;F$86,10,(F$87-'Данные индикатора'!AU22)/(F$87-F$86)*10)),1))</f>
        <v>7.5</v>
      </c>
      <c r="G20" s="208">
        <f>IF('Данные индикатора'!AV22="нет данных","x",ROUND(IF('Данные индикатора'!AV22&gt;G$87,0,IF('Данные индикатора'!AV22&lt;G$86,10,(G$87-'Данные индикатора'!AV22)/(G$87-G$86)*10)),1))</f>
        <v>1.8</v>
      </c>
      <c r="H20" s="209">
        <f t="shared" si="14"/>
        <v>5.3</v>
      </c>
      <c r="I20" s="210">
        <f>IF('Данные индикатора'!AW22="нет данных","x",'Данные индикатора'!AW22/'Данные индикатора'!BK22)</f>
        <v>4.1340782122905031E-3</v>
      </c>
      <c r="J20" s="211">
        <f t="shared" si="15"/>
        <v>0</v>
      </c>
      <c r="K20" s="208">
        <f>IF('Данные индикатора'!AX22="нет данных","x",ROUND(IF('Данные индикатора'!AX22&gt;K$87,10,IF('Данные индикатора'!AX22&lt;K$86,0,10-(K$87-'Данные индикатора'!AX22)/(K$87-K$86)*10)),1))</f>
        <v>1.4</v>
      </c>
      <c r="L20" s="208">
        <f>IF('Данные индикатора'!AY22="нет данных","x",ROUND(IF('Данные индикатора'!AY22&gt;L$87,10,IF('Данные индикатора'!AY22&lt;L$86,0,10-(L$87-'Данные индикатора'!AY22)/(L$87-L$86)*10)),1))</f>
        <v>1.4</v>
      </c>
      <c r="M20" s="208">
        <f t="shared" si="16"/>
        <v>1.4</v>
      </c>
      <c r="N20" s="212">
        <f t="shared" si="17"/>
        <v>0.7</v>
      </c>
      <c r="O20" s="208" t="str">
        <f>IF('Данные индикатора'!AZ22="нет данных","x",ROUND(IF('Данные индикатора'!AZ22&gt;O$87,0,IF('Данные индикатора'!AZ22&lt;O$86,10,(O$87-'Данные индикатора'!AZ22)/(O$87-O$86)*10)),1))</f>
        <v>x</v>
      </c>
      <c r="P20" s="208" t="str">
        <f>IF('Данные индикатора'!BA22="нет данных","x",ROUND(IF('Данные индикатора'!BA22&gt;P$87,0,IF('Данные индикатора'!BA22&lt;P$86,10,(P$87-'Данные индикатора'!BA22)/(P$87-P$86)*10)),1))</f>
        <v>x</v>
      </c>
      <c r="Q20" s="208" t="str">
        <f>IF('Данные индикатора'!BB22="нет данных","x",ROUND(IF('Данные индикатора'!BB22&gt;Q$87,0,IF('Данные индикатора'!BB22&lt;Q$86,10,(Q$87-'Данные индикатора'!BB22)/(Q$87-Q$86)*10)),1))</f>
        <v>x</v>
      </c>
      <c r="R20" s="208" t="str">
        <f>IF('Данные индикатора'!BC22="нет данных","x",ROUND(IF('Данные индикатора'!BC22&gt;R$87,0,IF('Данные индикатора'!BC22&lt;R$86,10,(R$87-'Данные индикатора'!BC22)/(R$87-R$86)*10)),1))</f>
        <v>x</v>
      </c>
      <c r="S20" s="209" t="str">
        <f t="shared" si="7"/>
        <v>x</v>
      </c>
      <c r="T20" s="213">
        <f t="shared" si="8"/>
        <v>3.7</v>
      </c>
      <c r="U20" s="208">
        <f>IF('Данные индикатора'!BD22="нет данных","x",ROUND(IF('Данные индикатора'!BD22&gt;U$87,0,IF('Данные индикатора'!BD22&lt;U$86,10,(U$87-'Данные индикатора'!BD22)/(U$87-U$86)*10)),1))</f>
        <v>2</v>
      </c>
      <c r="V20" s="208">
        <f>IF('Данные индикатора'!BE22="нет данных","x",ROUND(IF('Данные индикатора'!BE22&gt;V$87,0,IF('Данные индикатора'!BE22&lt;V$86,10,(V$87-'Данные индикатора'!BE22)/(V$87-V$86)*10)),1))</f>
        <v>7</v>
      </c>
      <c r="W20" s="209">
        <f t="shared" si="18"/>
        <v>4.5</v>
      </c>
      <c r="X20" s="200">
        <f>IF('Данные индикатора'!BH22="нет данных","x",'Данные индикатора'!BH22/'Данные индикатора'!BJ22*100)</f>
        <v>32.374452738965836</v>
      </c>
      <c r="Y20" s="208">
        <f t="shared" si="19"/>
        <v>6.8</v>
      </c>
      <c r="Z20" s="208">
        <f>IF('Данные индикатора'!BF22="нет данных","x",ROUND(IF('Данные индикатора'!BF22&gt;Z$87,0,IF('Данные индикатора'!BF22&lt;Z$86,10,(Z$87-'Данные индикатора'!BF22)/(Z$87-Z$86)*10)),1))</f>
        <v>2.5</v>
      </c>
      <c r="AA20" s="208">
        <f>IF('Данные индикатора'!BG22="нет данных","x",ROUND(IF('Данные индикатора'!BG22&gt;AA$87,0,IF('Данные индикатора'!BG22&lt;AA$86,10,(AA$87-'Данные индикатора'!BG22)/(AA$87-AA$86)*10)),1))</f>
        <v>2.9</v>
      </c>
      <c r="AB20" s="209">
        <f t="shared" si="20"/>
        <v>4.0999999999999996</v>
      </c>
      <c r="AC20" s="208">
        <f>IF('Данные индикатора'!BI22="нет данных","x",ROUND(IF('Данные индикатора'!BI22&gt;AC$87,0,IF('Данные индикатора'!BI22&lt;AC$86,10,(AC$87-'Данные индикатора'!BI22)/(AC$87-AC$86)*10)),1))</f>
        <v>8</v>
      </c>
      <c r="AD20" s="208">
        <f>IF('Данные индикатора'!S22="нет данных","x",ROUND(IF('Данные индикатора'!S22&gt;AD$87,10,IF('Данные индикатора'!S22&lt;AD$86,0,10-(AD$87-'Данные индикатора'!S22)/(AD$87-AD$86)*10)),1))</f>
        <v>0</v>
      </c>
      <c r="AE20" s="208">
        <f>IF('Данные индикатора'!AS22="нет данных","x",ROUND(IF('Данные индикатора'!AS22&gt;AE$87,0,IF('Данные индикатора'!AS22&lt;AE$86,10,(AE$87-'Данные индикатора'!AS22)/(AE$87-AE$86)*10)),1))</f>
        <v>4.4000000000000004</v>
      </c>
      <c r="AF20" s="209">
        <f t="shared" si="12"/>
        <v>4.0999999999999996</v>
      </c>
      <c r="AG20" s="219">
        <f t="shared" si="21"/>
        <v>4.2</v>
      </c>
      <c r="AH20" s="46"/>
    </row>
    <row r="21" spans="1:34" s="3" customFormat="1" ht="15.75" x14ac:dyDescent="0.25">
      <c r="A21" s="159" t="s">
        <v>249</v>
      </c>
      <c r="B21" s="175" t="s">
        <v>257</v>
      </c>
      <c r="C21" s="176" t="s">
        <v>65</v>
      </c>
      <c r="D21" s="208">
        <f>IF('Данные индикатора'!AT23="нет данных","x",ROUND(IF('Данные индикатора'!AT23&gt;D$87,0,IF('Данные индикатора'!AT23&lt;D$86,10,(D$87-'Данные индикатора'!AT23)/(D$87-D$86)*10)),1))</f>
        <v>5</v>
      </c>
      <c r="E21" s="209">
        <f t="shared" si="13"/>
        <v>5</v>
      </c>
      <c r="F21" s="208">
        <f>IF('Данные индикатора'!AU23="нет данных","x",ROUND(IF('Данные индикатора'!AU23&gt;F$87,0,IF('Данные индикатора'!AU23&lt;F$86,10,(F$87-'Данные индикатора'!AU23)/(F$87-F$86)*10)),1))</f>
        <v>8.1999999999999993</v>
      </c>
      <c r="G21" s="208">
        <f>IF('Данные индикатора'!AV23="нет данных","x",ROUND(IF('Данные индикатора'!AV23&gt;G$87,0,IF('Данные индикатора'!AV23&lt;G$86,10,(G$87-'Данные индикатора'!AV23)/(G$87-G$86)*10)),1))</f>
        <v>1.8</v>
      </c>
      <c r="H21" s="209">
        <f t="shared" si="14"/>
        <v>5.9</v>
      </c>
      <c r="I21" s="210">
        <f>IF('Данные индикатора'!AW23="нет данных","x",'Данные индикатора'!AW23/'Данные индикатора'!BK23)</f>
        <v>2.6544821583986073E-3</v>
      </c>
      <c r="J21" s="211">
        <f t="shared" si="15"/>
        <v>0</v>
      </c>
      <c r="K21" s="208">
        <f>IF('Данные индикатора'!AX23="нет данных","x",ROUND(IF('Данные индикатора'!AX23&gt;K$87,10,IF('Данные индикатора'!AX23&lt;K$86,0,10-(K$87-'Данные индикатора'!AX23)/(K$87-K$86)*10)),1))</f>
        <v>1.4</v>
      </c>
      <c r="L21" s="208">
        <f>IF('Данные индикатора'!AY23="нет данных","x",ROUND(IF('Данные индикатора'!AY23&gt;L$87,10,IF('Данные индикатора'!AY23&lt;L$86,0,10-(L$87-'Данные индикатора'!AY23)/(L$87-L$86)*10)),1))</f>
        <v>1.4</v>
      </c>
      <c r="M21" s="208">
        <f t="shared" si="16"/>
        <v>1.4</v>
      </c>
      <c r="N21" s="212">
        <f t="shared" si="17"/>
        <v>0.7</v>
      </c>
      <c r="O21" s="208" t="str">
        <f>IF('Данные индикатора'!AZ23="нет данных","x",ROUND(IF('Данные индикатора'!AZ23&gt;O$87,0,IF('Данные индикатора'!AZ23&lt;O$86,10,(O$87-'Данные индикатора'!AZ23)/(O$87-O$86)*10)),1))</f>
        <v>x</v>
      </c>
      <c r="P21" s="208" t="str">
        <f>IF('Данные индикатора'!BA23="нет данных","x",ROUND(IF('Данные индикатора'!BA23&gt;P$87,0,IF('Данные индикатора'!BA23&lt;P$86,10,(P$87-'Данные индикатора'!BA23)/(P$87-P$86)*10)),1))</f>
        <v>x</v>
      </c>
      <c r="Q21" s="208" t="str">
        <f>IF('Данные индикатора'!BB23="нет данных","x",ROUND(IF('Данные индикатора'!BB23&gt;Q$87,0,IF('Данные индикатора'!BB23&lt;Q$86,10,(Q$87-'Данные индикатора'!BB23)/(Q$87-Q$86)*10)),1))</f>
        <v>x</v>
      </c>
      <c r="R21" s="208" t="str">
        <f>IF('Данные индикатора'!BC23="нет данных","x",ROUND(IF('Данные индикатора'!BC23&gt;R$87,0,IF('Данные индикатора'!BC23&lt;R$86,10,(R$87-'Данные индикатора'!BC23)/(R$87-R$86)*10)),1))</f>
        <v>x</v>
      </c>
      <c r="S21" s="209" t="str">
        <f t="shared" si="7"/>
        <v>x</v>
      </c>
      <c r="T21" s="213">
        <f t="shared" si="8"/>
        <v>3.9</v>
      </c>
      <c r="U21" s="208">
        <f>IF('Данные индикатора'!BD23="нет данных","x",ROUND(IF('Данные индикатора'!BD23&gt;U$87,0,IF('Данные индикатора'!BD23&lt;U$86,10,(U$87-'Данные индикатора'!BD23)/(U$87-U$86)*10)),1))</f>
        <v>1.5</v>
      </c>
      <c r="V21" s="208">
        <f>IF('Данные индикатора'!BE23="нет данных","x",ROUND(IF('Данные индикатора'!BE23&gt;V$87,0,IF('Данные индикатора'!BE23&lt;V$86,10,(V$87-'Данные индикатора'!BE23)/(V$87-V$86)*10)),1))</f>
        <v>4.9000000000000004</v>
      </c>
      <c r="W21" s="209">
        <f t="shared" si="18"/>
        <v>3.2</v>
      </c>
      <c r="X21" s="200">
        <f>IF('Данные индикатора'!BH23="нет данных","x",'Данные индикатора'!BH23/'Данные индикатора'!BJ23*100)</f>
        <v>35.930704622336322</v>
      </c>
      <c r="Y21" s="208">
        <f t="shared" si="19"/>
        <v>6.5</v>
      </c>
      <c r="Z21" s="208">
        <f>IF('Данные индикатора'!BF23="нет данных","x",ROUND(IF('Данные индикатора'!BF23&gt;Z$87,0,IF('Данные индикатора'!BF23&lt;Z$86,10,(Z$87-'Данные индикатора'!BF23)/(Z$87-Z$86)*10)),1))</f>
        <v>2.5</v>
      </c>
      <c r="AA21" s="208">
        <f>IF('Данные индикатора'!BG23="нет данных","x",ROUND(IF('Данные индикатора'!BG23&gt;AA$87,0,IF('Данные индикатора'!BG23&lt;AA$86,10,(AA$87-'Данные индикатора'!BG23)/(AA$87-AA$86)*10)),1))</f>
        <v>2.9</v>
      </c>
      <c r="AB21" s="209">
        <f t="shared" si="20"/>
        <v>4</v>
      </c>
      <c r="AC21" s="208">
        <f>IF('Данные индикатора'!BI23="нет данных","x",ROUND(IF('Данные индикатора'!BI23&gt;AC$87,0,IF('Данные индикатора'!BI23&lt;AC$86,10,(AC$87-'Данные индикатора'!BI23)/(AC$87-AC$86)*10)),1))</f>
        <v>8</v>
      </c>
      <c r="AD21" s="208">
        <f>IF('Данные индикатора'!S23="нет данных","x",ROUND(IF('Данные индикатора'!S23&gt;AD$87,10,IF('Данные индикатора'!S23&lt;AD$86,0,10-(AD$87-'Данные индикатора'!S23)/(AD$87-AD$86)*10)),1))</f>
        <v>1.7</v>
      </c>
      <c r="AE21" s="208">
        <f>IF('Данные индикатора'!AS23="нет данных","x",ROUND(IF('Данные индикатора'!AS23&gt;AE$87,0,IF('Данные индикатора'!AS23&lt;AE$86,10,(AE$87-'Данные индикатора'!AS23)/(AE$87-AE$86)*10)),1))</f>
        <v>4.4000000000000004</v>
      </c>
      <c r="AF21" s="209">
        <f t="shared" si="12"/>
        <v>4.7</v>
      </c>
      <c r="AG21" s="219">
        <f t="shared" si="21"/>
        <v>4</v>
      </c>
      <c r="AH21" s="46"/>
    </row>
    <row r="22" spans="1:34" s="3" customFormat="1" ht="15.75" x14ac:dyDescent="0.25">
      <c r="A22" s="159" t="s">
        <v>249</v>
      </c>
      <c r="B22" s="175" t="s">
        <v>258</v>
      </c>
      <c r="C22" s="176" t="s">
        <v>66</v>
      </c>
      <c r="D22" s="208">
        <f>IF('Данные индикатора'!AT24="нет данных","x",ROUND(IF('Данные индикатора'!AT24&gt;D$87,0,IF('Данные индикатора'!AT24&lt;D$86,10,(D$87-'Данные индикатора'!AT24)/(D$87-D$86)*10)),1))</f>
        <v>5</v>
      </c>
      <c r="E22" s="209">
        <f t="shared" si="13"/>
        <v>5</v>
      </c>
      <c r="F22" s="208">
        <f>IF('Данные индикатора'!AU24="нет данных","x",ROUND(IF('Данные индикатора'!AU24&gt;F$87,0,IF('Данные индикатора'!AU24&lt;F$86,10,(F$87-'Данные индикатора'!AU24)/(F$87-F$86)*10)),1))</f>
        <v>7.5</v>
      </c>
      <c r="G22" s="208">
        <f>IF('Данные индикатора'!AV24="нет данных","x",ROUND(IF('Данные индикатора'!AV24&gt;G$87,0,IF('Данные индикатора'!AV24&lt;G$86,10,(G$87-'Данные индикатора'!AV24)/(G$87-G$86)*10)),1))</f>
        <v>1.8</v>
      </c>
      <c r="H22" s="209">
        <f t="shared" si="14"/>
        <v>5.3</v>
      </c>
      <c r="I22" s="210">
        <f>IF('Данные индикатора'!AW24="нет данных","x",'Данные индикатора'!AW24/'Данные индикатора'!BK24)</f>
        <v>2.5849688846337959E-3</v>
      </c>
      <c r="J22" s="211">
        <f t="shared" si="15"/>
        <v>0</v>
      </c>
      <c r="K22" s="208">
        <f>IF('Данные индикатора'!AX24="нет данных","x",ROUND(IF('Данные индикатора'!AX24&gt;K$87,10,IF('Данные индикатора'!AX24&lt;K$86,0,10-(K$87-'Данные индикатора'!AX24)/(K$87-K$86)*10)),1))</f>
        <v>1.4</v>
      </c>
      <c r="L22" s="208">
        <f>IF('Данные индикатора'!AY24="нет данных","x",ROUND(IF('Данные индикатора'!AY24&gt;L$87,10,IF('Данные индикатора'!AY24&lt;L$86,0,10-(L$87-'Данные индикатора'!AY24)/(L$87-L$86)*10)),1))</f>
        <v>1.4</v>
      </c>
      <c r="M22" s="208">
        <f t="shared" si="16"/>
        <v>1.4</v>
      </c>
      <c r="N22" s="212">
        <f t="shared" si="17"/>
        <v>0.7</v>
      </c>
      <c r="O22" s="208" t="str">
        <f>IF('Данные индикатора'!AZ24="нет данных","x",ROUND(IF('Данные индикатора'!AZ24&gt;O$87,0,IF('Данные индикатора'!AZ24&lt;O$86,10,(O$87-'Данные индикатора'!AZ24)/(O$87-O$86)*10)),1))</f>
        <v>x</v>
      </c>
      <c r="P22" s="208" t="str">
        <f>IF('Данные индикатора'!BA24="нет данных","x",ROUND(IF('Данные индикатора'!BA24&gt;P$87,0,IF('Данные индикатора'!BA24&lt;P$86,10,(P$87-'Данные индикатора'!BA24)/(P$87-P$86)*10)),1))</f>
        <v>x</v>
      </c>
      <c r="Q22" s="208" t="str">
        <f>IF('Данные индикатора'!BB24="нет данных","x",ROUND(IF('Данные индикатора'!BB24&gt;Q$87,0,IF('Данные индикатора'!BB24&lt;Q$86,10,(Q$87-'Данные индикатора'!BB24)/(Q$87-Q$86)*10)),1))</f>
        <v>x</v>
      </c>
      <c r="R22" s="208" t="str">
        <f>IF('Данные индикатора'!BC24="нет данных","x",ROUND(IF('Данные индикатора'!BC24&gt;R$87,0,IF('Данные индикатора'!BC24&lt;R$86,10,(R$87-'Данные индикатора'!BC24)/(R$87-R$86)*10)),1))</f>
        <v>x</v>
      </c>
      <c r="S22" s="209" t="str">
        <f t="shared" si="7"/>
        <v>x</v>
      </c>
      <c r="T22" s="213">
        <f t="shared" si="8"/>
        <v>3.7</v>
      </c>
      <c r="U22" s="208">
        <f>IF('Данные индикатора'!BD24="нет данных","x",ROUND(IF('Данные индикатора'!BD24&gt;U$87,0,IF('Данные индикатора'!BD24&lt;U$86,10,(U$87-'Данные индикатора'!BD24)/(U$87-U$86)*10)),1))</f>
        <v>1.9</v>
      </c>
      <c r="V22" s="208">
        <f>IF('Данные индикатора'!BE24="нет данных","x",ROUND(IF('Данные индикатора'!BE24&gt;V$87,0,IF('Данные индикатора'!BE24&lt;V$86,10,(V$87-'Данные индикатора'!BE24)/(V$87-V$86)*10)),1))</f>
        <v>7.1</v>
      </c>
      <c r="W22" s="209">
        <f t="shared" si="18"/>
        <v>4.5</v>
      </c>
      <c r="X22" s="200">
        <f>IF('Данные индикатора'!BH24="нет данных","x",'Данные индикатора'!BH24/'Данные индикатора'!BJ24*100)</f>
        <v>28.706614220730188</v>
      </c>
      <c r="Y22" s="208">
        <f t="shared" si="19"/>
        <v>7.2</v>
      </c>
      <c r="Z22" s="208">
        <f>IF('Данные индикатора'!BF24="нет данных","x",ROUND(IF('Данные индикатора'!BF24&gt;Z$87,0,IF('Данные индикатора'!BF24&lt;Z$86,10,(Z$87-'Данные индикатора'!BF24)/(Z$87-Z$86)*10)),1))</f>
        <v>2.5</v>
      </c>
      <c r="AA22" s="208">
        <f>IF('Данные индикатора'!BG24="нет данных","x",ROUND(IF('Данные индикатора'!BG24&gt;AA$87,0,IF('Данные индикатора'!BG24&lt;AA$86,10,(AA$87-'Данные индикатора'!BG24)/(AA$87-AA$86)*10)),1))</f>
        <v>2.9</v>
      </c>
      <c r="AB22" s="209">
        <f t="shared" si="20"/>
        <v>4.2</v>
      </c>
      <c r="AC22" s="208">
        <f>IF('Данные индикатора'!BI24="нет данных","x",ROUND(IF('Данные индикатора'!BI24&gt;AC$87,0,IF('Данные индикатора'!BI24&lt;AC$86,10,(AC$87-'Данные индикатора'!BI24)/(AC$87-AC$86)*10)),1))</f>
        <v>8</v>
      </c>
      <c r="AD22" s="208">
        <f>IF('Данные индикатора'!S24="нет данных","x",ROUND(IF('Данные индикатора'!S24&gt;AD$87,10,IF('Данные индикатора'!S24&lt;AD$86,0,10-(AD$87-'Данные индикатора'!S24)/(AD$87-AD$86)*10)),1))</f>
        <v>0</v>
      </c>
      <c r="AE22" s="208">
        <f>IF('Данные индикатора'!AS24="нет данных","x",ROUND(IF('Данные индикатора'!AS24&gt;AE$87,0,IF('Данные индикатора'!AS24&lt;AE$86,10,(AE$87-'Данные индикатора'!AS24)/(AE$87-AE$86)*10)),1))</f>
        <v>4.4000000000000004</v>
      </c>
      <c r="AF22" s="209">
        <f t="shared" si="12"/>
        <v>4.0999999999999996</v>
      </c>
      <c r="AG22" s="219">
        <f t="shared" si="21"/>
        <v>4.3</v>
      </c>
      <c r="AH22" s="46"/>
    </row>
    <row r="23" spans="1:34" s="3" customFormat="1" ht="15.75" x14ac:dyDescent="0.25">
      <c r="A23" s="178" t="s">
        <v>249</v>
      </c>
      <c r="B23" s="179" t="s">
        <v>259</v>
      </c>
      <c r="C23" s="180" t="s">
        <v>67</v>
      </c>
      <c r="D23" s="208">
        <f>IF('Данные индикатора'!AT25="нет данных","x",ROUND(IF('Данные индикатора'!AT25&gt;D$87,0,IF('Данные индикатора'!AT25&lt;D$86,10,(D$87-'Данные индикатора'!AT25)/(D$87-D$86)*10)),1))</f>
        <v>5</v>
      </c>
      <c r="E23" s="209">
        <f t="shared" si="13"/>
        <v>5</v>
      </c>
      <c r="F23" s="208">
        <f>IF('Данные индикатора'!AU25="нет данных","x",ROUND(IF('Данные индикатора'!AU25&gt;F$87,0,IF('Данные индикатора'!AU25&lt;F$86,10,(F$87-'Данные индикатора'!AU25)/(F$87-F$86)*10)),1))</f>
        <v>7.5</v>
      </c>
      <c r="G23" s="208">
        <f>IF('Данные индикатора'!AV25="нет данных","x",ROUND(IF('Данные индикатора'!AV25&gt;G$87,0,IF('Данные индикатора'!AV25&lt;G$86,10,(G$87-'Данные индикатора'!AV25)/(G$87-G$86)*10)),1))</f>
        <v>1.8</v>
      </c>
      <c r="H23" s="209">
        <f t="shared" si="14"/>
        <v>5.3</v>
      </c>
      <c r="I23" s="210">
        <f>IF('Данные индикатора'!AW25="нет данных","x",'Данные индикатора'!AW25/'Данные индикатора'!BK25)</f>
        <v>2.2291696960884105E-3</v>
      </c>
      <c r="J23" s="211">
        <f t="shared" si="15"/>
        <v>0</v>
      </c>
      <c r="K23" s="208">
        <f>IF('Данные индикатора'!AX25="нет данных","x",ROUND(IF('Данные индикатора'!AX25&gt;K$87,10,IF('Данные индикатора'!AX25&lt;K$86,0,10-(K$87-'Данные индикатора'!AX25)/(K$87-K$86)*10)),1))</f>
        <v>1.4</v>
      </c>
      <c r="L23" s="208">
        <f>IF('Данные индикатора'!AY25="нет данных","x",ROUND(IF('Данные индикатора'!AY25&gt;L$87,10,IF('Данные индикатора'!AY25&lt;L$86,0,10-(L$87-'Данные индикатора'!AY25)/(L$87-L$86)*10)),1))</f>
        <v>1.4</v>
      </c>
      <c r="M23" s="208">
        <f t="shared" si="16"/>
        <v>1.4</v>
      </c>
      <c r="N23" s="212">
        <f t="shared" si="17"/>
        <v>0.7</v>
      </c>
      <c r="O23" s="208" t="str">
        <f>IF('Данные индикатора'!AZ25="нет данных","x",ROUND(IF('Данные индикатора'!AZ25&gt;O$87,0,IF('Данные индикатора'!AZ25&lt;O$86,10,(O$87-'Данные индикатора'!AZ25)/(O$87-O$86)*10)),1))</f>
        <v>x</v>
      </c>
      <c r="P23" s="208" t="str">
        <f>IF('Данные индикатора'!BA25="нет данных","x",ROUND(IF('Данные индикатора'!BA25&gt;P$87,0,IF('Данные индикатора'!BA25&lt;P$86,10,(P$87-'Данные индикатора'!BA25)/(P$87-P$86)*10)),1))</f>
        <v>x</v>
      </c>
      <c r="Q23" s="208" t="str">
        <f>IF('Данные индикатора'!BB25="нет данных","x",ROUND(IF('Данные индикатора'!BB25&gt;Q$87,0,IF('Данные индикатора'!BB25&lt;Q$86,10,(Q$87-'Данные индикатора'!BB25)/(Q$87-Q$86)*10)),1))</f>
        <v>x</v>
      </c>
      <c r="R23" s="208" t="str">
        <f>IF('Данные индикатора'!BC25="нет данных","x",ROUND(IF('Данные индикатора'!BC25&gt;R$87,0,IF('Данные индикатора'!BC25&lt;R$86,10,(R$87-'Данные индикатора'!BC25)/(R$87-R$86)*10)),1))</f>
        <v>x</v>
      </c>
      <c r="S23" s="209" t="str">
        <f t="shared" si="7"/>
        <v>x</v>
      </c>
      <c r="T23" s="213">
        <f t="shared" si="8"/>
        <v>3.7</v>
      </c>
      <c r="U23" s="208">
        <f>IF('Данные индикатора'!BD25="нет данных","x",ROUND(IF('Данные индикатора'!BD25&gt;U$87,0,IF('Данные индикатора'!BD25&lt;U$86,10,(U$87-'Данные индикатора'!BD25)/(U$87-U$86)*10)),1))</f>
        <v>2.5</v>
      </c>
      <c r="V23" s="208">
        <f>IF('Данные индикатора'!BE25="нет данных","x",ROUND(IF('Данные индикатора'!BE25&gt;V$87,0,IF('Данные индикатора'!BE25&lt;V$86,10,(V$87-'Данные индикатора'!BE25)/(V$87-V$86)*10)),1))</f>
        <v>8.5</v>
      </c>
      <c r="W23" s="209">
        <f t="shared" si="18"/>
        <v>5.5</v>
      </c>
      <c r="X23" s="200">
        <f>IF('Данные индикатора'!BH25="нет данных","x",'Данные индикатора'!BH25/'Данные индикатора'!BJ25*100)</f>
        <v>63.335885874966827</v>
      </c>
      <c r="Y23" s="208">
        <f t="shared" si="19"/>
        <v>3.7</v>
      </c>
      <c r="Z23" s="208">
        <f>IF('Данные индикатора'!BF25="нет данных","x",ROUND(IF('Данные индикатора'!BF25&gt;Z$87,0,IF('Данные индикатора'!BF25&lt;Z$86,10,(Z$87-'Данные индикатора'!BF25)/(Z$87-Z$86)*10)),1))</f>
        <v>2.5</v>
      </c>
      <c r="AA23" s="208">
        <f>IF('Данные индикатора'!BG25="нет данных","x",ROUND(IF('Данные индикатора'!BG25&gt;AA$87,0,IF('Данные индикатора'!BG25&lt;AA$86,10,(AA$87-'Данные индикатора'!BG25)/(AA$87-AA$86)*10)),1))</f>
        <v>2.9</v>
      </c>
      <c r="AB23" s="209">
        <f t="shared" si="20"/>
        <v>3</v>
      </c>
      <c r="AC23" s="208">
        <f>IF('Данные индикатора'!BI25="нет данных","x",ROUND(IF('Данные индикатора'!BI25&gt;AC$87,0,IF('Данные индикатора'!BI25&lt;AC$86,10,(AC$87-'Данные индикатора'!BI25)/(AC$87-AC$86)*10)),1))</f>
        <v>8</v>
      </c>
      <c r="AD23" s="208">
        <f>IF('Данные индикатора'!S25="нет данных","x",ROUND(IF('Данные индикатора'!S25&gt;AD$87,10,IF('Данные индикатора'!S25&lt;AD$86,0,10-(AD$87-'Данные индикатора'!S25)/(AD$87-AD$86)*10)),1))</f>
        <v>0</v>
      </c>
      <c r="AE23" s="208">
        <f>IF('Данные индикатора'!AS25="нет данных","x",ROUND(IF('Данные индикатора'!AS25&gt;AE$87,0,IF('Данные индикатора'!AS25&lt;AE$86,10,(AE$87-'Данные индикатора'!AS25)/(AE$87-AE$86)*10)),1))</f>
        <v>4.4000000000000004</v>
      </c>
      <c r="AF23" s="209">
        <f t="shared" si="12"/>
        <v>4.0999999999999996</v>
      </c>
      <c r="AG23" s="219">
        <f t="shared" si="21"/>
        <v>4.2</v>
      </c>
      <c r="AH23" s="46"/>
    </row>
    <row r="24" spans="1:34" s="3" customFormat="1" ht="15.75" x14ac:dyDescent="0.25">
      <c r="A24" s="159" t="s">
        <v>327</v>
      </c>
      <c r="B24" s="160" t="s">
        <v>260</v>
      </c>
      <c r="C24" s="181" t="s">
        <v>69</v>
      </c>
      <c r="D24" s="208">
        <f>IF('Данные индикатора'!AT26="нет данных","x",ROUND(IF('Данные индикатора'!AT26&gt;D$87,0,IF('Данные индикатора'!AT26&lt;D$86,10,(D$87-'Данные индикатора'!AT26)/(D$87-D$86)*10)),1))</f>
        <v>3.3</v>
      </c>
      <c r="E24" s="224">
        <f t="shared" si="13"/>
        <v>3.3</v>
      </c>
      <c r="F24" s="208">
        <f>IF('Данные индикатора'!AU26="нет данных","x",ROUND(IF('Данные индикатора'!AU26&gt;F$87,0,IF('Данные индикатора'!AU26&lt;F$86,10,(F$87-'Данные индикатора'!AU26)/(F$87-F$86)*10)),1))</f>
        <v>7.3</v>
      </c>
      <c r="G24" s="208">
        <f>IF('Данные индикатора'!AV26="нет данных","x",ROUND(IF('Данные индикатора'!AV26&gt;G$87,0,IF('Данные индикатора'!AV26&lt;G$86,10,(G$87-'Данные индикатора'!AV26)/(G$87-G$86)*10)),1))</f>
        <v>6.7</v>
      </c>
      <c r="H24" s="224">
        <f t="shared" si="14"/>
        <v>7</v>
      </c>
      <c r="I24" s="210">
        <f>IF('Данные индикатора'!AW26="нет данных","x",'Данные индикатора'!AW26/'Данные индикатора'!BK26)</f>
        <v>2.1696252465483234E-4</v>
      </c>
      <c r="J24" s="225">
        <f t="shared" si="15"/>
        <v>7.8</v>
      </c>
      <c r="K24" s="208">
        <f>IF('Данные индикатора'!AX26="нет данных","x",ROUND(IF('Данные индикатора'!AX26&gt;K$87,10,IF('Данные индикатора'!AX26&lt;K$86,0,10-(K$87-'Данные индикатора'!AX26)/(K$87-K$86)*10)),1))</f>
        <v>7.1</v>
      </c>
      <c r="L24" s="208">
        <f>IF('Данные индикатора'!AY26="нет данных","x",ROUND(IF('Данные индикатора'!AY26&gt;L$87,10,IF('Данные индикатора'!AY26&lt;L$86,0,10-(L$87-'Данные индикатора'!AY26)/(L$87-L$86)*10)),1))</f>
        <v>0.7</v>
      </c>
      <c r="M24" s="223">
        <f t="shared" si="16"/>
        <v>7.1</v>
      </c>
      <c r="N24" s="226">
        <f t="shared" si="17"/>
        <v>7.5</v>
      </c>
      <c r="O24" s="208" t="str">
        <f>IF('Данные индикатора'!AZ26="нет данных","x",ROUND(IF('Данные индикатора'!AZ26&gt;O$87,0,IF('Данные индикатора'!AZ26&lt;O$86,10,(O$87-'Данные индикатора'!AZ26)/(O$87-O$86)*10)),1))</f>
        <v>x</v>
      </c>
      <c r="P24" s="208" t="str">
        <f>IF('Данные индикатора'!BA26="нет данных","x",ROUND(IF('Данные индикатора'!BA26&gt;P$87,0,IF('Данные индикатора'!BA26&lt;P$86,10,(P$87-'Данные индикатора'!BA26)/(P$87-P$86)*10)),1))</f>
        <v>x</v>
      </c>
      <c r="Q24" s="208" t="str">
        <f>IF('Данные индикатора'!BB26="нет данных","x",ROUND(IF('Данные индикатора'!BB26&gt;Q$87,0,IF('Данные индикатора'!BB26&lt;Q$86,10,(Q$87-'Данные индикатора'!BB26)/(Q$87-Q$86)*10)),1))</f>
        <v>x</v>
      </c>
      <c r="R24" s="208" t="str">
        <f>IF('Данные индикатора'!BC26="нет данных","x",ROUND(IF('Данные индикатора'!BC26&gt;R$87,0,IF('Данные индикатора'!BC26&lt;R$86,10,(R$87-'Данные индикатора'!BC26)/(R$87-R$86)*10)),1))</f>
        <v>x</v>
      </c>
      <c r="S24" s="224" t="str">
        <f t="shared" si="7"/>
        <v>x</v>
      </c>
      <c r="T24" s="227">
        <f t="shared" si="8"/>
        <v>5.9</v>
      </c>
      <c r="U24" s="208">
        <f>IF('Данные индикатора'!BD26="нет данных","x",ROUND(IF('Данные индикатора'!BD26&gt;U$87,0,IF('Данные индикатора'!BD26&lt;U$86,10,(U$87-'Данные индикатора'!BD26)/(U$87-U$86)*10)),1))</f>
        <v>2.4</v>
      </c>
      <c r="V24" s="208">
        <f>IF('Данные индикатора'!BE26="нет данных","x",ROUND(IF('Данные индикатора'!BE26&gt;V$87,0,IF('Данные индикатора'!BE26&lt;V$86,10,(V$87-'Данные индикатора'!BE26)/(V$87-V$86)*10)),1))</f>
        <v>3.3</v>
      </c>
      <c r="W24" s="224">
        <f t="shared" si="18"/>
        <v>2.9</v>
      </c>
      <c r="X24" s="200">
        <f>IF('Данные индикатора'!BH26="нет данных","x",'Данные индикатора'!BH26/'Данные индикатора'!BJ26*100)</f>
        <v>52.138792428432964</v>
      </c>
      <c r="Y24" s="223">
        <f t="shared" si="19"/>
        <v>4.8</v>
      </c>
      <c r="Z24" s="208">
        <f>IF('Данные индикатора'!BF26="нет данных","x",ROUND(IF('Данные индикатора'!BF26&gt;Z$87,0,IF('Данные индикатора'!BF26&lt;Z$86,10,(Z$87-'Данные индикатора'!BF26)/(Z$87-Z$86)*10)),1))</f>
        <v>2.9</v>
      </c>
      <c r="AA24" s="208">
        <f>IF('Данные индикатора'!BG26="нет данных","x",ROUND(IF('Данные индикатора'!BG26&gt;AA$87,0,IF('Данные индикатора'!BG26&lt;AA$86,10,(AA$87-'Данные индикатора'!BG26)/(AA$87-AA$86)*10)),1))</f>
        <v>0.5</v>
      </c>
      <c r="AB24" s="224">
        <f t="shared" si="20"/>
        <v>2.7</v>
      </c>
      <c r="AC24" s="208">
        <f>IF('Данные индикатора'!BI26="нет данных","x",ROUND(IF('Данные индикатора'!BI26&gt;AC$87,0,IF('Данные индикатора'!BI26&lt;AC$86,10,(AC$87-'Данные индикатора'!BI26)/(AC$87-AC$86)*10)),1))</f>
        <v>7.5</v>
      </c>
      <c r="AD24" s="208">
        <f>IF('Данные индикатора'!S26="нет данных","x",ROUND(IF('Данные индикатора'!S26&gt;AD$87,10,IF('Данные индикатора'!S26&lt;AD$86,0,10-(AD$87-'Данные индикатора'!S26)/(AD$87-AD$86)*10)),1))</f>
        <v>0</v>
      </c>
      <c r="AE24" s="208">
        <f>IF('Данные индикатора'!AS26="нет данных","x",ROUND(IF('Данные индикатора'!AS26&gt;AE$87,0,IF('Данные индикатора'!AS26&lt;AE$86,10,(AE$87-'Данные индикатора'!AS26)/(AE$87-AE$86)*10)),1))</f>
        <v>8.5</v>
      </c>
      <c r="AF24" s="224">
        <f t="shared" si="12"/>
        <v>5.3</v>
      </c>
      <c r="AG24" s="227">
        <f t="shared" si="21"/>
        <v>3.6</v>
      </c>
      <c r="AH24" s="46"/>
    </row>
    <row r="25" spans="1:34" s="3" customFormat="1" ht="15.75" x14ac:dyDescent="0.25">
      <c r="A25" s="159" t="s">
        <v>327</v>
      </c>
      <c r="B25" s="160" t="s">
        <v>261</v>
      </c>
      <c r="C25" s="181" t="s">
        <v>70</v>
      </c>
      <c r="D25" s="208">
        <f>IF('Данные индикатора'!AT27="нет данных","x",ROUND(IF('Данные индикатора'!AT27&gt;D$87,0,IF('Данные индикатора'!AT27&lt;D$86,10,(D$87-'Данные индикатора'!AT27)/(D$87-D$86)*10)),1))</f>
        <v>3.3</v>
      </c>
      <c r="E25" s="209">
        <f t="shared" si="13"/>
        <v>3.3</v>
      </c>
      <c r="F25" s="208">
        <f>IF('Данные индикатора'!AU27="нет данных","x",ROUND(IF('Данные индикатора'!AU27&gt;F$87,0,IF('Данные индикатора'!AU27&lt;F$86,10,(F$87-'Данные индикатора'!AU27)/(F$87-F$86)*10)),1))</f>
        <v>8.9</v>
      </c>
      <c r="G25" s="208">
        <f>IF('Данные индикатора'!AV27="нет данных","x",ROUND(IF('Данные индикатора'!AV27&gt;G$87,0,IF('Данные индикатора'!AV27&lt;G$86,10,(G$87-'Данные индикатора'!AV27)/(G$87-G$86)*10)),1))</f>
        <v>6.7</v>
      </c>
      <c r="H25" s="209">
        <f t="shared" si="14"/>
        <v>8</v>
      </c>
      <c r="I25" s="210">
        <f>IF('Данные индикатора'!AW27="нет данных","x",'Данные индикатора'!AW27/'Данные индикатора'!BK27)</f>
        <v>6.2558356676003732E-4</v>
      </c>
      <c r="J25" s="211">
        <f t="shared" si="15"/>
        <v>3.7</v>
      </c>
      <c r="K25" s="208">
        <f>IF('Данные индикатора'!AX27="нет данных","x",ROUND(IF('Данные индикатора'!AX27&gt;K$87,10,IF('Данные индикатора'!AX27&lt;K$86,0,10-(K$87-'Данные индикатора'!AX27)/(K$87-K$86)*10)),1))</f>
        <v>7.1</v>
      </c>
      <c r="L25" s="208">
        <f>IF('Данные индикатора'!AY27="нет данных","x",ROUND(IF('Данные индикатора'!AY27&gt;L$87,10,IF('Данные индикатора'!AY27&lt;L$86,0,10-(L$87-'Данные индикатора'!AY27)/(L$87-L$86)*10)),1))</f>
        <v>0.7</v>
      </c>
      <c r="M25" s="208">
        <f t="shared" si="16"/>
        <v>7.1</v>
      </c>
      <c r="N25" s="212">
        <f t="shared" si="17"/>
        <v>5.7</v>
      </c>
      <c r="O25" s="208" t="str">
        <f>IF('Данные индикатора'!AZ27="нет данных","x",ROUND(IF('Данные индикатора'!AZ27&gt;O$87,0,IF('Данные индикатора'!AZ27&lt;O$86,10,(O$87-'Данные индикатора'!AZ27)/(O$87-O$86)*10)),1))</f>
        <v>x</v>
      </c>
      <c r="P25" s="208" t="str">
        <f>IF('Данные индикатора'!BA27="нет данных","x",ROUND(IF('Данные индикатора'!BA27&gt;P$87,0,IF('Данные индикатора'!BA27&lt;P$86,10,(P$87-'Данные индикатора'!BA27)/(P$87-P$86)*10)),1))</f>
        <v>x</v>
      </c>
      <c r="Q25" s="208" t="str">
        <f>IF('Данные индикатора'!BB27="нет данных","x",ROUND(IF('Данные индикатора'!BB27&gt;Q$87,0,IF('Данные индикатора'!BB27&lt;Q$86,10,(Q$87-'Данные индикатора'!BB27)/(Q$87-Q$86)*10)),1))</f>
        <v>x</v>
      </c>
      <c r="R25" s="208" t="str">
        <f>IF('Данные индикатора'!BC27="нет данных","x",ROUND(IF('Данные индикатора'!BC27&gt;R$87,0,IF('Данные индикатора'!BC27&lt;R$86,10,(R$87-'Данные индикатора'!BC27)/(R$87-R$86)*10)),1))</f>
        <v>x</v>
      </c>
      <c r="S25" s="209" t="str">
        <f t="shared" si="7"/>
        <v>x</v>
      </c>
      <c r="T25" s="219">
        <f t="shared" si="8"/>
        <v>5.7</v>
      </c>
      <c r="U25" s="208">
        <f>IF('Данные индикатора'!BD27="нет данных","x",ROUND(IF('Данные индикатора'!BD27&gt;U$87,0,IF('Данные индикатора'!BD27&lt;U$86,10,(U$87-'Данные индикатора'!BD27)/(U$87-U$86)*10)),1))</f>
        <v>3.4</v>
      </c>
      <c r="V25" s="208">
        <f>IF('Данные индикатора'!BE27="нет данных","x",ROUND(IF('Данные индикатора'!BE27&gt;V$87,0,IF('Данные индикатора'!BE27&lt;V$86,10,(V$87-'Данные индикатора'!BE27)/(V$87-V$86)*10)),1))</f>
        <v>3.3</v>
      </c>
      <c r="W25" s="209">
        <f t="shared" si="18"/>
        <v>3.4</v>
      </c>
      <c r="X25" s="200">
        <f>IF('Данные индикатора'!BH27="нет данных","x",'Данные индикатора'!BH27/'Данные индикатора'!BJ27*100)</f>
        <v>73.249409286183777</v>
      </c>
      <c r="Y25" s="208">
        <f t="shared" si="19"/>
        <v>2.7</v>
      </c>
      <c r="Z25" s="208">
        <f>IF('Данные индикатора'!BF27="нет данных","x",ROUND(IF('Данные индикатора'!BF27&gt;Z$87,0,IF('Данные индикатора'!BF27&lt;Z$86,10,(Z$87-'Данные индикатора'!BF27)/(Z$87-Z$86)*10)),1))</f>
        <v>7.1</v>
      </c>
      <c r="AA25" s="208">
        <f>IF('Данные индикатора'!BG27="нет данных","x",ROUND(IF('Данные индикатора'!BG27&gt;AA$87,0,IF('Данные индикатора'!BG27&lt;AA$86,10,(AA$87-'Данные индикатора'!BG27)/(AA$87-AA$86)*10)),1))</f>
        <v>2.1</v>
      </c>
      <c r="AB25" s="209">
        <f t="shared" si="20"/>
        <v>4</v>
      </c>
      <c r="AC25" s="208">
        <f>IF('Данные индикатора'!BI27="нет данных","x",ROUND(IF('Данные индикатора'!BI27&gt;AC$87,0,IF('Данные индикатора'!BI27&lt;AC$86,10,(AC$87-'Данные индикатора'!BI27)/(AC$87-AC$86)*10)),1))</f>
        <v>7.5</v>
      </c>
      <c r="AD25" s="208">
        <f>IF('Данные индикатора'!S27="нет данных","x",ROUND(IF('Данные индикатора'!S27&gt;AD$87,10,IF('Данные индикатора'!S27&lt;AD$86,0,10-(AD$87-'Данные индикатора'!S27)/(AD$87-AD$86)*10)),1))</f>
        <v>0</v>
      </c>
      <c r="AE25" s="208">
        <f>IF('Данные индикатора'!AS27="нет данных","x",ROUND(IF('Данные индикатора'!AS27&gt;AE$87,0,IF('Данные индикатора'!AS27&lt;AE$86,10,(AE$87-'Данные индикатора'!AS27)/(AE$87-AE$86)*10)),1))</f>
        <v>8.5</v>
      </c>
      <c r="AF25" s="209">
        <f t="shared" si="12"/>
        <v>5.3</v>
      </c>
      <c r="AG25" s="219">
        <f t="shared" si="21"/>
        <v>4.2</v>
      </c>
      <c r="AH25" s="46"/>
    </row>
    <row r="26" spans="1:34" s="3" customFormat="1" ht="15.75" x14ac:dyDescent="0.25">
      <c r="A26" s="159" t="s">
        <v>327</v>
      </c>
      <c r="B26" s="160" t="s">
        <v>262</v>
      </c>
      <c r="C26" s="181" t="s">
        <v>71</v>
      </c>
      <c r="D26" s="208">
        <f>IF('Данные индикатора'!AT28="нет данных","x",ROUND(IF('Данные индикатора'!AT28&gt;D$87,0,IF('Данные индикатора'!AT28&lt;D$86,10,(D$87-'Данные индикатора'!AT28)/(D$87-D$86)*10)),1))</f>
        <v>3.3</v>
      </c>
      <c r="E26" s="209">
        <f t="shared" si="13"/>
        <v>3.3</v>
      </c>
      <c r="F26" s="208">
        <f>IF('Данные индикатора'!AU28="нет данных","x",ROUND(IF('Данные индикатора'!AU28&gt;F$87,0,IF('Данные индикатора'!AU28&lt;F$86,10,(F$87-'Данные индикатора'!AU28)/(F$87-F$86)*10)),1))</f>
        <v>8.6999999999999993</v>
      </c>
      <c r="G26" s="208">
        <f>IF('Данные индикатора'!AV28="нет данных","x",ROUND(IF('Данные индикатора'!AV28&gt;G$87,0,IF('Данные индикатора'!AV28&lt;G$86,10,(G$87-'Данные индикатора'!AV28)/(G$87-G$86)*10)),1))</f>
        <v>6.7</v>
      </c>
      <c r="H26" s="209">
        <f t="shared" si="14"/>
        <v>7.8</v>
      </c>
      <c r="I26" s="210">
        <f>IF('Данные индикатора'!AW28="нет данных","x",'Данные индикатора'!AW28/'Данные индикатора'!BK28)</f>
        <v>4.548286604361371E-4</v>
      </c>
      <c r="J26" s="211">
        <f t="shared" si="15"/>
        <v>5.5</v>
      </c>
      <c r="K26" s="208">
        <f>IF('Данные индикатора'!AX28="нет данных","x",ROUND(IF('Данные индикатора'!AX28&gt;K$87,10,IF('Данные индикатора'!AX28&lt;K$86,0,10-(K$87-'Данные индикатора'!AX28)/(K$87-K$86)*10)),1))</f>
        <v>7.1</v>
      </c>
      <c r="L26" s="208">
        <f>IF('Данные индикатора'!AY28="нет данных","x",ROUND(IF('Данные индикатора'!AY28&gt;L$87,10,IF('Данные индикатора'!AY28&lt;L$86,0,10-(L$87-'Данные индикатора'!AY28)/(L$87-L$86)*10)),1))</f>
        <v>0.7</v>
      </c>
      <c r="M26" s="208">
        <f t="shared" si="16"/>
        <v>7.1</v>
      </c>
      <c r="N26" s="212">
        <f t="shared" si="17"/>
        <v>6.4</v>
      </c>
      <c r="O26" s="208" t="str">
        <f>IF('Данные индикатора'!AZ28="нет данных","x",ROUND(IF('Данные индикатора'!AZ28&gt;O$87,0,IF('Данные индикатора'!AZ28&lt;O$86,10,(O$87-'Данные индикатора'!AZ28)/(O$87-O$86)*10)),1))</f>
        <v>x</v>
      </c>
      <c r="P26" s="208" t="str">
        <f>IF('Данные индикатора'!BA28="нет данных","x",ROUND(IF('Данные индикатора'!BA28&gt;P$87,0,IF('Данные индикатора'!BA28&lt;P$86,10,(P$87-'Данные индикатора'!BA28)/(P$87-P$86)*10)),1))</f>
        <v>x</v>
      </c>
      <c r="Q26" s="208" t="str">
        <f>IF('Данные индикатора'!BB28="нет данных","x",ROUND(IF('Данные индикатора'!BB28&gt;Q$87,0,IF('Данные индикатора'!BB28&lt;Q$86,10,(Q$87-'Данные индикатора'!BB28)/(Q$87-Q$86)*10)),1))</f>
        <v>x</v>
      </c>
      <c r="R26" s="208" t="str">
        <f>IF('Данные индикатора'!BC28="нет данных","x",ROUND(IF('Данные индикатора'!BC28&gt;R$87,0,IF('Данные индикатора'!BC28&lt;R$86,10,(R$87-'Данные индикатора'!BC28)/(R$87-R$86)*10)),1))</f>
        <v>x</v>
      </c>
      <c r="S26" s="209" t="str">
        <f t="shared" si="7"/>
        <v>x</v>
      </c>
      <c r="T26" s="219">
        <f t="shared" si="8"/>
        <v>5.8</v>
      </c>
      <c r="U26" s="208">
        <f>IF('Данные индикатора'!BD28="нет данных","x",ROUND(IF('Данные индикатора'!BD28&gt;U$87,0,IF('Данные индикатора'!BD28&lt;U$86,10,(U$87-'Данные индикатора'!BD28)/(U$87-U$86)*10)),1))</f>
        <v>3.3</v>
      </c>
      <c r="V26" s="208">
        <f>IF('Данные индикатора'!BE28="нет данных","x",ROUND(IF('Данные индикатора'!BE28&gt;V$87,0,IF('Данные индикатора'!BE28&lt;V$86,10,(V$87-'Данные индикатора'!BE28)/(V$87-V$86)*10)),1))</f>
        <v>3.3</v>
      </c>
      <c r="W26" s="209">
        <f t="shared" si="18"/>
        <v>3.3</v>
      </c>
      <c r="X26" s="200">
        <f>IF('Данные индикатора'!BH28="нет данных","x",'Данные индикатора'!BH28/'Данные индикатора'!BJ28*100)</f>
        <v>77.285129283206174</v>
      </c>
      <c r="Y26" s="208">
        <f t="shared" si="19"/>
        <v>2.2999999999999998</v>
      </c>
      <c r="Z26" s="208">
        <f>IF('Данные индикатора'!BF28="нет данных","x",ROUND(IF('Данные индикатора'!BF28&gt;Z$87,0,IF('Данные индикатора'!BF28&lt;Z$86,10,(Z$87-'Данные индикатора'!BF28)/(Z$87-Z$86)*10)),1))</f>
        <v>1.4</v>
      </c>
      <c r="AA26" s="208">
        <f>IF('Данные индикатора'!BG28="нет данных","x",ROUND(IF('Данные индикатора'!BG28&gt;AA$87,0,IF('Данные индикатора'!BG28&lt;AA$86,10,(AA$87-'Данные индикатора'!BG28)/(AA$87-AA$86)*10)),1))</f>
        <v>1.5</v>
      </c>
      <c r="AB26" s="209">
        <f t="shared" si="20"/>
        <v>1.7</v>
      </c>
      <c r="AC26" s="208">
        <f>IF('Данные индикатора'!BI28="нет данных","x",ROUND(IF('Данные индикатора'!BI28&gt;AC$87,0,IF('Данные индикатора'!BI28&lt;AC$86,10,(AC$87-'Данные индикатора'!BI28)/(AC$87-AC$86)*10)),1))</f>
        <v>7.5</v>
      </c>
      <c r="AD26" s="208">
        <f>IF('Данные индикатора'!S28="нет данных","x",ROUND(IF('Данные индикатора'!S28&gt;AD$87,10,IF('Данные индикатора'!S28&lt;AD$86,0,10-(AD$87-'Данные индикатора'!S28)/(AD$87-AD$86)*10)),1))</f>
        <v>5.5</v>
      </c>
      <c r="AE26" s="208">
        <f>IF('Данные индикатора'!AS28="нет данных","x",ROUND(IF('Данные индикатора'!AS28&gt;AE$87,0,IF('Данные индикатора'!AS28&lt;AE$86,10,(AE$87-'Данные индикатора'!AS28)/(AE$87-AE$86)*10)),1))</f>
        <v>8.5</v>
      </c>
      <c r="AF26" s="209">
        <f t="shared" si="12"/>
        <v>7.2</v>
      </c>
      <c r="AG26" s="219">
        <f t="shared" si="21"/>
        <v>4.0999999999999996</v>
      </c>
      <c r="AH26" s="46"/>
    </row>
    <row r="27" spans="1:34" s="3" customFormat="1" ht="15.75" x14ac:dyDescent="0.25">
      <c r="A27" s="159" t="s">
        <v>327</v>
      </c>
      <c r="B27" s="160" t="s">
        <v>263</v>
      </c>
      <c r="C27" s="181" t="s">
        <v>72</v>
      </c>
      <c r="D27" s="208">
        <f>IF('Данные индикатора'!AT29="нет данных","x",ROUND(IF('Данные индикатора'!AT29&gt;D$87,0,IF('Данные индикатора'!AT29&lt;D$86,10,(D$87-'Данные индикатора'!AT29)/(D$87-D$86)*10)),1))</f>
        <v>3.3</v>
      </c>
      <c r="E27" s="209">
        <f t="shared" si="13"/>
        <v>3.3</v>
      </c>
      <c r="F27" s="208">
        <f>IF('Данные индикатора'!AU29="нет данных","x",ROUND(IF('Данные индикатора'!AU29&gt;F$87,0,IF('Данные индикатора'!AU29&lt;F$86,10,(F$87-'Данные индикатора'!AU29)/(F$87-F$86)*10)),1))</f>
        <v>8.8000000000000007</v>
      </c>
      <c r="G27" s="208">
        <f>IF('Данные индикатора'!AV29="нет данных","x",ROUND(IF('Данные индикатора'!AV29&gt;G$87,0,IF('Данные индикатора'!AV29&lt;G$86,10,(G$87-'Данные индикатора'!AV29)/(G$87-G$86)*10)),1))</f>
        <v>6.7</v>
      </c>
      <c r="H27" s="209">
        <f t="shared" si="14"/>
        <v>7.9</v>
      </c>
      <c r="I27" s="210">
        <f>IF('Данные индикатора'!AW29="нет данных","x",'Данные индикатора'!AW29/'Данные индикатора'!BK29)</f>
        <v>8.0103359173126613E-4</v>
      </c>
      <c r="J27" s="211">
        <f t="shared" si="15"/>
        <v>2</v>
      </c>
      <c r="K27" s="208">
        <f>IF('Данные индикатора'!AX29="нет данных","x",ROUND(IF('Данные индикатора'!AX29&gt;K$87,10,IF('Данные индикатора'!AX29&lt;K$86,0,10-(K$87-'Данные индикатора'!AX29)/(K$87-K$86)*10)),1))</f>
        <v>7.1</v>
      </c>
      <c r="L27" s="208">
        <f>IF('Данные индикатора'!AY29="нет данных","x",ROUND(IF('Данные индикатора'!AY29&gt;L$87,10,IF('Данные индикатора'!AY29&lt;L$86,0,10-(L$87-'Данные индикатора'!AY29)/(L$87-L$86)*10)),1))</f>
        <v>0.7</v>
      </c>
      <c r="M27" s="208">
        <f t="shared" si="16"/>
        <v>7.1</v>
      </c>
      <c r="N27" s="212">
        <f t="shared" si="17"/>
        <v>5.0999999999999996</v>
      </c>
      <c r="O27" s="208" t="str">
        <f>IF('Данные индикатора'!AZ29="нет данных","x",ROUND(IF('Данные индикатора'!AZ29&gt;O$87,0,IF('Данные индикатора'!AZ29&lt;O$86,10,(O$87-'Данные индикатора'!AZ29)/(O$87-O$86)*10)),1))</f>
        <v>x</v>
      </c>
      <c r="P27" s="208" t="str">
        <f>IF('Данные индикатора'!BA29="нет данных","x",ROUND(IF('Данные индикатора'!BA29&gt;P$87,0,IF('Данные индикатора'!BA29&lt;P$86,10,(P$87-'Данные индикатора'!BA29)/(P$87-P$86)*10)),1))</f>
        <v>x</v>
      </c>
      <c r="Q27" s="208" t="str">
        <f>IF('Данные индикатора'!BB29="нет данных","x",ROUND(IF('Данные индикатора'!BB29&gt;Q$87,0,IF('Данные индикатора'!BB29&lt;Q$86,10,(Q$87-'Данные индикатора'!BB29)/(Q$87-Q$86)*10)),1))</f>
        <v>x</v>
      </c>
      <c r="R27" s="208" t="str">
        <f>IF('Данные индикатора'!BC29="нет данных","x",ROUND(IF('Данные индикатора'!BC29&gt;R$87,0,IF('Данные индикатора'!BC29&lt;R$86,10,(R$87-'Данные индикатора'!BC29)/(R$87-R$86)*10)),1))</f>
        <v>x</v>
      </c>
      <c r="S27" s="209" t="str">
        <f t="shared" si="7"/>
        <v>x</v>
      </c>
      <c r="T27" s="219">
        <f t="shared" si="8"/>
        <v>5.4</v>
      </c>
      <c r="U27" s="208">
        <f>IF('Данные индикатора'!BD29="нет данных","x",ROUND(IF('Данные индикатора'!BD29&gt;U$87,0,IF('Данные индикатора'!BD29&lt;U$86,10,(U$87-'Данные индикатора'!BD29)/(U$87-U$86)*10)),1))</f>
        <v>3.6</v>
      </c>
      <c r="V27" s="208">
        <f>IF('Данные индикатора'!BE29="нет данных","x",ROUND(IF('Данные индикатора'!BE29&gt;V$87,0,IF('Данные индикатора'!BE29&lt;V$86,10,(V$87-'Данные индикатора'!BE29)/(V$87-V$86)*10)),1))</f>
        <v>3.3</v>
      </c>
      <c r="W27" s="209">
        <f t="shared" si="18"/>
        <v>3.5</v>
      </c>
      <c r="X27" s="200">
        <f>IF('Данные индикатора'!BH29="нет данных","x",'Данные индикатора'!BH29/'Данные индикатора'!BJ29*100)</f>
        <v>33.863937746732383</v>
      </c>
      <c r="Y27" s="208">
        <f t="shared" si="19"/>
        <v>6.7</v>
      </c>
      <c r="Z27" s="208">
        <f>IF('Данные индикатора'!BF29="нет данных","x",ROUND(IF('Данные индикатора'!BF29&gt;Z$87,0,IF('Данные индикатора'!BF29&lt;Z$86,10,(Z$87-'Данные индикатора'!BF29)/(Z$87-Z$86)*10)),1))</f>
        <v>8</v>
      </c>
      <c r="AA27" s="208">
        <f>IF('Данные индикатора'!BG29="нет данных","x",ROUND(IF('Данные индикатора'!BG29&gt;AA$87,0,IF('Данные индикатора'!BG29&lt;AA$86,10,(AA$87-'Данные индикатора'!BG29)/(AA$87-AA$86)*10)),1))</f>
        <v>1.9</v>
      </c>
      <c r="AB27" s="209">
        <f t="shared" si="20"/>
        <v>5.5</v>
      </c>
      <c r="AC27" s="208">
        <f>IF('Данные индикатора'!BI29="нет данных","x",ROUND(IF('Данные индикатора'!BI29&gt;AC$87,0,IF('Данные индикатора'!BI29&lt;AC$86,10,(AC$87-'Данные индикатора'!BI29)/(AC$87-AC$86)*10)),1))</f>
        <v>7.5</v>
      </c>
      <c r="AD27" s="208">
        <f>IF('Данные индикатора'!S29="нет данных","x",ROUND(IF('Данные индикатора'!S29&gt;AD$87,10,IF('Данные индикатора'!S29&lt;AD$86,0,10-(AD$87-'Данные индикатора'!S29)/(AD$87-AD$86)*10)),1))</f>
        <v>0</v>
      </c>
      <c r="AE27" s="208">
        <f>IF('Данные индикатора'!AS29="нет данных","x",ROUND(IF('Данные индикатора'!AS29&gt;AE$87,0,IF('Данные индикатора'!AS29&lt;AE$86,10,(AE$87-'Данные индикатора'!AS29)/(AE$87-AE$86)*10)),1))</f>
        <v>8.5</v>
      </c>
      <c r="AF27" s="209">
        <f t="shared" si="12"/>
        <v>5.3</v>
      </c>
      <c r="AG27" s="219">
        <f t="shared" si="21"/>
        <v>4.8</v>
      </c>
      <c r="AH27" s="46"/>
    </row>
    <row r="28" spans="1:34" s="3" customFormat="1" ht="15.75" x14ac:dyDescent="0.25">
      <c r="A28" s="159" t="s">
        <v>327</v>
      </c>
      <c r="B28" s="160" t="s">
        <v>264</v>
      </c>
      <c r="C28" s="181" t="s">
        <v>73</v>
      </c>
      <c r="D28" s="208">
        <f>IF('Данные индикатора'!AT30="нет данных","x",ROUND(IF('Данные индикатора'!AT30&gt;D$87,0,IF('Данные индикатора'!AT30&lt;D$86,10,(D$87-'Данные индикатора'!AT30)/(D$87-D$86)*10)),1))</f>
        <v>3.3</v>
      </c>
      <c r="E28" s="209">
        <f t="shared" si="13"/>
        <v>3.3</v>
      </c>
      <c r="F28" s="208">
        <f>IF('Данные индикатора'!AU30="нет данных","x",ROUND(IF('Данные индикатора'!AU30&gt;F$87,0,IF('Данные индикатора'!AU30&lt;F$86,10,(F$87-'Данные индикатора'!AU30)/(F$87-F$86)*10)),1))</f>
        <v>8.6999999999999993</v>
      </c>
      <c r="G28" s="208">
        <f>IF('Данные индикатора'!AV30="нет данных","x",ROUND(IF('Данные индикатора'!AV30&gt;G$87,0,IF('Данные индикатора'!AV30&lt;G$86,10,(G$87-'Данные индикатора'!AV30)/(G$87-G$86)*10)),1))</f>
        <v>6.7</v>
      </c>
      <c r="H28" s="209">
        <f t="shared" si="14"/>
        <v>7.8</v>
      </c>
      <c r="I28" s="210">
        <f>IF('Данные индикатора'!AW30="нет данных","x",'Данные индикатора'!AW30/'Данные индикатора'!BK30)</f>
        <v>4.6878573061971186E-4</v>
      </c>
      <c r="J28" s="211">
        <f t="shared" si="15"/>
        <v>5.3</v>
      </c>
      <c r="K28" s="208">
        <f>IF('Данные индикатора'!AX30="нет данных","x",ROUND(IF('Данные индикатора'!AX30&gt;K$87,10,IF('Данные индикатора'!AX30&lt;K$86,0,10-(K$87-'Данные индикатора'!AX30)/(K$87-K$86)*10)),1))</f>
        <v>7.1</v>
      </c>
      <c r="L28" s="208">
        <f>IF('Данные индикатора'!AY30="нет данных","x",ROUND(IF('Данные индикатора'!AY30&gt;L$87,10,IF('Данные индикатора'!AY30&lt;L$86,0,10-(L$87-'Данные индикатора'!AY30)/(L$87-L$86)*10)),1))</f>
        <v>0.7</v>
      </c>
      <c r="M28" s="208">
        <f t="shared" si="16"/>
        <v>7.1</v>
      </c>
      <c r="N28" s="212">
        <f t="shared" si="17"/>
        <v>6.3</v>
      </c>
      <c r="O28" s="208" t="str">
        <f>IF('Данные индикатора'!AZ30="нет данных","x",ROUND(IF('Данные индикатора'!AZ30&gt;O$87,0,IF('Данные индикатора'!AZ30&lt;O$86,10,(O$87-'Данные индикатора'!AZ30)/(O$87-O$86)*10)),1))</f>
        <v>x</v>
      </c>
      <c r="P28" s="208" t="str">
        <f>IF('Данные индикатора'!BA30="нет данных","x",ROUND(IF('Данные индикатора'!BA30&gt;P$87,0,IF('Данные индикатора'!BA30&lt;P$86,10,(P$87-'Данные индикатора'!BA30)/(P$87-P$86)*10)),1))</f>
        <v>x</v>
      </c>
      <c r="Q28" s="208" t="str">
        <f>IF('Данные индикатора'!BB30="нет данных","x",ROUND(IF('Данные индикатора'!BB30&gt;Q$87,0,IF('Данные индикатора'!BB30&lt;Q$86,10,(Q$87-'Данные индикатора'!BB30)/(Q$87-Q$86)*10)),1))</f>
        <v>x</v>
      </c>
      <c r="R28" s="208" t="str">
        <f>IF('Данные индикатора'!BC30="нет данных","x",ROUND(IF('Данные индикатора'!BC30&gt;R$87,0,IF('Данные индикатора'!BC30&lt;R$86,10,(R$87-'Данные индикатора'!BC30)/(R$87-R$86)*10)),1))</f>
        <v>x</v>
      </c>
      <c r="S28" s="209" t="str">
        <f t="shared" si="7"/>
        <v>x</v>
      </c>
      <c r="T28" s="219">
        <f t="shared" si="8"/>
        <v>5.8</v>
      </c>
      <c r="U28" s="208">
        <f>IF('Данные индикатора'!BD30="нет данных","x",ROUND(IF('Данные индикатора'!BD30&gt;U$87,0,IF('Данные индикатора'!BD30&lt;U$86,10,(U$87-'Данные индикатора'!BD30)/(U$87-U$86)*10)),1))</f>
        <v>3</v>
      </c>
      <c r="V28" s="208">
        <f>IF('Данные индикатора'!BE30="нет данных","x",ROUND(IF('Данные индикатора'!BE30&gt;V$87,0,IF('Данные индикатора'!BE30&lt;V$86,10,(V$87-'Данные индикатора'!BE30)/(V$87-V$86)*10)),1))</f>
        <v>3.3</v>
      </c>
      <c r="W28" s="209">
        <f t="shared" si="18"/>
        <v>3.2</v>
      </c>
      <c r="X28" s="200">
        <f>IF('Данные индикатора'!BH30="нет данных","x",'Данные индикатора'!BH30/'Данные индикатора'!BJ30*100)</f>
        <v>54.189859264086571</v>
      </c>
      <c r="Y28" s="208">
        <f t="shared" si="19"/>
        <v>4.5999999999999996</v>
      </c>
      <c r="Z28" s="208">
        <f>IF('Данные индикатора'!BF30="нет данных","x",ROUND(IF('Данные индикатора'!BF30&gt;Z$87,0,IF('Данные индикатора'!BF30&lt;Z$86,10,(Z$87-'Данные индикатора'!BF30)/(Z$87-Z$86)*10)),1))</f>
        <v>0.5</v>
      </c>
      <c r="AA28" s="208">
        <f>IF('Данные индикатора'!BG30="нет данных","x",ROUND(IF('Данные индикатора'!BG30&gt;AA$87,0,IF('Данные индикатора'!BG30&lt;AA$86,10,(AA$87-'Данные индикатора'!BG30)/(AA$87-AA$86)*10)),1))</f>
        <v>1.2</v>
      </c>
      <c r="AB28" s="209">
        <f t="shared" si="20"/>
        <v>2.1</v>
      </c>
      <c r="AC28" s="208">
        <f>IF('Данные индикатора'!BI30="нет данных","x",ROUND(IF('Данные индикатора'!BI30&gt;AC$87,0,IF('Данные индикатора'!BI30&lt;AC$86,10,(AC$87-'Данные индикатора'!BI30)/(AC$87-AC$86)*10)),1))</f>
        <v>7.5</v>
      </c>
      <c r="AD28" s="208">
        <f>IF('Данные индикатора'!S30="нет данных","x",ROUND(IF('Данные индикатора'!S30&gt;AD$87,10,IF('Данные индикатора'!S30&lt;AD$86,0,10-(AD$87-'Данные индикатора'!S30)/(AD$87-AD$86)*10)),1))</f>
        <v>5.7</v>
      </c>
      <c r="AE28" s="208">
        <f>IF('Данные индикатора'!AS30="нет данных","x",ROUND(IF('Данные индикатора'!AS30&gt;AE$87,0,IF('Данные индикатора'!AS30&lt;AE$86,10,(AE$87-'Данные индикатора'!AS30)/(AE$87-AE$86)*10)),1))</f>
        <v>8.5</v>
      </c>
      <c r="AF28" s="209">
        <f t="shared" si="12"/>
        <v>7.2</v>
      </c>
      <c r="AG28" s="219">
        <f t="shared" si="21"/>
        <v>4.2</v>
      </c>
      <c r="AH28" s="46"/>
    </row>
    <row r="29" spans="1:34" s="3" customFormat="1" ht="15.75" x14ac:dyDescent="0.25">
      <c r="A29" s="159" t="s">
        <v>327</v>
      </c>
      <c r="B29" s="160" t="s">
        <v>265</v>
      </c>
      <c r="C29" s="181" t="s">
        <v>74</v>
      </c>
      <c r="D29" s="208">
        <f>IF('Данные индикатора'!AT31="нет данных","x",ROUND(IF('Данные индикатора'!AT31&gt;D$87,0,IF('Данные индикатора'!AT31&lt;D$86,10,(D$87-'Данные индикатора'!AT31)/(D$87-D$86)*10)),1))</f>
        <v>3.3</v>
      </c>
      <c r="E29" s="209">
        <f t="shared" si="13"/>
        <v>3.3</v>
      </c>
      <c r="F29" s="208">
        <f>IF('Данные индикатора'!AU31="нет данных","x",ROUND(IF('Данные индикатора'!AU31&gt;F$87,0,IF('Данные индикатора'!AU31&lt;F$86,10,(F$87-'Данные индикатора'!AU31)/(F$87-F$86)*10)),1))</f>
        <v>7.7</v>
      </c>
      <c r="G29" s="208">
        <f>IF('Данные индикатора'!AV31="нет данных","x",ROUND(IF('Данные индикатора'!AV31&gt;G$87,0,IF('Данные индикатора'!AV31&lt;G$86,10,(G$87-'Данные индикатора'!AV31)/(G$87-G$86)*10)),1))</f>
        <v>6.7</v>
      </c>
      <c r="H29" s="209">
        <f t="shared" si="14"/>
        <v>7.2</v>
      </c>
      <c r="I29" s="210">
        <f>IF('Данные индикатора'!AW31="нет данных","x",'Данные индикатора'!AW31/'Данные индикатора'!BK31)</f>
        <v>4.2826552462526765E-4</v>
      </c>
      <c r="J29" s="211">
        <f t="shared" si="15"/>
        <v>5.7</v>
      </c>
      <c r="K29" s="208">
        <f>IF('Данные индикатора'!AX31="нет данных","x",ROUND(IF('Данные индикатора'!AX31&gt;K$87,10,IF('Данные индикатора'!AX31&lt;K$86,0,10-(K$87-'Данные индикатора'!AX31)/(K$87-K$86)*10)),1))</f>
        <v>7.1</v>
      </c>
      <c r="L29" s="208">
        <f>IF('Данные индикатора'!AY31="нет данных","x",ROUND(IF('Данные индикатора'!AY31&gt;L$87,10,IF('Данные индикатора'!AY31&lt;L$86,0,10-(L$87-'Данные индикатора'!AY31)/(L$87-L$86)*10)),1))</f>
        <v>0.7</v>
      </c>
      <c r="M29" s="208">
        <f t="shared" si="16"/>
        <v>7.1</v>
      </c>
      <c r="N29" s="212">
        <f t="shared" si="17"/>
        <v>6.5</v>
      </c>
      <c r="O29" s="208" t="str">
        <f>IF('Данные индикатора'!AZ31="нет данных","x",ROUND(IF('Данные индикатора'!AZ31&gt;O$87,0,IF('Данные индикатора'!AZ31&lt;O$86,10,(O$87-'Данные индикатора'!AZ31)/(O$87-O$86)*10)),1))</f>
        <v>x</v>
      </c>
      <c r="P29" s="208" t="str">
        <f>IF('Данные индикатора'!BA31="нет данных","x",ROUND(IF('Данные индикатора'!BA31&gt;P$87,0,IF('Данные индикатора'!BA31&lt;P$86,10,(P$87-'Данные индикатора'!BA31)/(P$87-P$86)*10)),1))</f>
        <v>x</v>
      </c>
      <c r="Q29" s="208" t="str">
        <f>IF('Данные индикатора'!BB31="нет данных","x",ROUND(IF('Данные индикатора'!BB31&gt;Q$87,0,IF('Данные индикатора'!BB31&lt;Q$86,10,(Q$87-'Данные индикатора'!BB31)/(Q$87-Q$86)*10)),1))</f>
        <v>x</v>
      </c>
      <c r="R29" s="208" t="str">
        <f>IF('Данные индикатора'!BC31="нет данных","x",ROUND(IF('Данные индикатора'!BC31&gt;R$87,0,IF('Данные индикатора'!BC31&lt;R$86,10,(R$87-'Данные индикатора'!BC31)/(R$87-R$86)*10)),1))</f>
        <v>x</v>
      </c>
      <c r="S29" s="209" t="str">
        <f t="shared" si="7"/>
        <v>x</v>
      </c>
      <c r="T29" s="219">
        <f t="shared" si="8"/>
        <v>5.7</v>
      </c>
      <c r="U29" s="208">
        <f>IF('Данные индикатора'!BD31="нет данных","x",ROUND(IF('Данные индикатора'!BD31&gt;U$87,0,IF('Данные индикатора'!BD31&lt;U$86,10,(U$87-'Данные индикатора'!BD31)/(U$87-U$86)*10)),1))</f>
        <v>2.8</v>
      </c>
      <c r="V29" s="208">
        <f>IF('Данные индикатора'!BE31="нет данных","x",ROUND(IF('Данные индикатора'!BE31&gt;V$87,0,IF('Данные индикатора'!BE31&lt;V$86,10,(V$87-'Данные индикатора'!BE31)/(V$87-V$86)*10)),1))</f>
        <v>3.3</v>
      </c>
      <c r="W29" s="209">
        <f t="shared" si="18"/>
        <v>3.1</v>
      </c>
      <c r="X29" s="200">
        <f>IF('Данные индикатора'!BH31="нет данных","x",'Данные индикатора'!BH31/'Данные индикатора'!BJ31*100)</f>
        <v>39.080235767549013</v>
      </c>
      <c r="Y29" s="208">
        <f t="shared" si="19"/>
        <v>6.2</v>
      </c>
      <c r="Z29" s="208">
        <f>IF('Данные индикатора'!BF31="нет данных","x",ROUND(IF('Данные индикатора'!BF31&gt;Z$87,0,IF('Данные индикатора'!BF31&lt;Z$86,10,(Z$87-'Данные индикатора'!BF31)/(Z$87-Z$86)*10)),1))</f>
        <v>4.3</v>
      </c>
      <c r="AA29" s="208">
        <f>IF('Данные индикатора'!BG31="нет данных","x",ROUND(IF('Данные индикатора'!BG31&gt;AA$87,0,IF('Данные индикатора'!BG31&lt;AA$86,10,(AA$87-'Данные индикатора'!BG31)/(AA$87-AA$86)*10)),1))</f>
        <v>2.1</v>
      </c>
      <c r="AB29" s="209">
        <f t="shared" si="20"/>
        <v>4.2</v>
      </c>
      <c r="AC29" s="208">
        <f>IF('Данные индикатора'!BI31="нет данных","x",ROUND(IF('Данные индикатора'!BI31&gt;AC$87,0,IF('Данные индикатора'!BI31&lt;AC$86,10,(AC$87-'Данные индикатора'!BI31)/(AC$87-AC$86)*10)),1))</f>
        <v>7.5</v>
      </c>
      <c r="AD29" s="208">
        <f>IF('Данные индикатора'!S31="нет данных","x",ROUND(IF('Данные индикатора'!S31&gt;AD$87,10,IF('Данные индикатора'!S31&lt;AD$86,0,10-(AD$87-'Данные индикатора'!S31)/(AD$87-AD$86)*10)),1))</f>
        <v>0</v>
      </c>
      <c r="AE29" s="208">
        <f>IF('Данные индикатора'!AS31="нет данных","x",ROUND(IF('Данные индикатора'!AS31&gt;AE$87,0,IF('Данные индикатора'!AS31&lt;AE$86,10,(AE$87-'Данные индикатора'!AS31)/(AE$87-AE$86)*10)),1))</f>
        <v>8.5</v>
      </c>
      <c r="AF29" s="209">
        <f t="shared" si="12"/>
        <v>5.3</v>
      </c>
      <c r="AG29" s="219">
        <f t="shared" si="21"/>
        <v>4.2</v>
      </c>
      <c r="AH29" s="46"/>
    </row>
    <row r="30" spans="1:34" s="3" customFormat="1" ht="15.75" x14ac:dyDescent="0.25">
      <c r="A30" s="159" t="s">
        <v>327</v>
      </c>
      <c r="B30" s="160" t="s">
        <v>266</v>
      </c>
      <c r="C30" s="181" t="s">
        <v>75</v>
      </c>
      <c r="D30" s="208">
        <f>IF('Данные индикатора'!AT32="нет данных","x",ROUND(IF('Данные индикатора'!AT32&gt;D$87,0,IF('Данные индикатора'!AT32&lt;D$86,10,(D$87-'Данные индикатора'!AT32)/(D$87-D$86)*10)),1))</f>
        <v>3.3</v>
      </c>
      <c r="E30" s="209">
        <f t="shared" si="13"/>
        <v>3.3</v>
      </c>
      <c r="F30" s="208">
        <f>IF('Данные индикатора'!AU32="нет данных","x",ROUND(IF('Данные индикатора'!AU32&gt;F$87,0,IF('Данные индикатора'!AU32&lt;F$86,10,(F$87-'Данные индикатора'!AU32)/(F$87-F$86)*10)),1))</f>
        <v>8.3000000000000007</v>
      </c>
      <c r="G30" s="208">
        <f>IF('Данные индикатора'!AV32="нет данных","x",ROUND(IF('Данные индикатора'!AV32&gt;G$87,0,IF('Данные индикатора'!AV32&lt;G$86,10,(G$87-'Данные индикатора'!AV32)/(G$87-G$86)*10)),1))</f>
        <v>6.7</v>
      </c>
      <c r="H30" s="209">
        <f t="shared" si="14"/>
        <v>7.6</v>
      </c>
      <c r="I30" s="210">
        <f>IF('Данные индикатора'!AW32="нет данных","x",'Данные индикатора'!AW32/'Данные индикатора'!BK32)</f>
        <v>3.8947368421052633E-3</v>
      </c>
      <c r="J30" s="211">
        <f t="shared" si="15"/>
        <v>0</v>
      </c>
      <c r="K30" s="208">
        <f>IF('Данные индикатора'!AX32="нет данных","x",ROUND(IF('Данные индикатора'!AX32&gt;K$87,10,IF('Данные индикатора'!AX32&lt;K$86,0,10-(K$87-'Данные индикатора'!AX32)/(K$87-K$86)*10)),1))</f>
        <v>7.1</v>
      </c>
      <c r="L30" s="208">
        <f>IF('Данные индикатора'!AY32="нет данных","x",ROUND(IF('Данные индикатора'!AY32&gt;L$87,10,IF('Данные индикатора'!AY32&lt;L$86,0,10-(L$87-'Данные индикатора'!AY32)/(L$87-L$86)*10)),1))</f>
        <v>0.7</v>
      </c>
      <c r="M30" s="208">
        <f t="shared" si="16"/>
        <v>7.1</v>
      </c>
      <c r="N30" s="212">
        <f t="shared" si="17"/>
        <v>4.4000000000000004</v>
      </c>
      <c r="O30" s="208" t="str">
        <f>IF('Данные индикатора'!AZ32="нет данных","x",ROUND(IF('Данные индикатора'!AZ32&gt;O$87,0,IF('Данные индикатора'!AZ32&lt;O$86,10,(O$87-'Данные индикатора'!AZ32)/(O$87-O$86)*10)),1))</f>
        <v>x</v>
      </c>
      <c r="P30" s="208" t="str">
        <f>IF('Данные индикатора'!BA32="нет данных","x",ROUND(IF('Данные индикатора'!BA32&gt;P$87,0,IF('Данные индикатора'!BA32&lt;P$86,10,(P$87-'Данные индикатора'!BA32)/(P$87-P$86)*10)),1))</f>
        <v>x</v>
      </c>
      <c r="Q30" s="208" t="str">
        <f>IF('Данные индикатора'!BB32="нет данных","x",ROUND(IF('Данные индикатора'!BB32&gt;Q$87,0,IF('Данные индикатора'!BB32&lt;Q$86,10,(Q$87-'Данные индикатора'!BB32)/(Q$87-Q$86)*10)),1))</f>
        <v>x</v>
      </c>
      <c r="R30" s="208" t="str">
        <f>IF('Данные индикатора'!BC32="нет данных","x",ROUND(IF('Данные индикатора'!BC32&gt;R$87,0,IF('Данные индикатора'!BC32&lt;R$86,10,(R$87-'Данные индикатора'!BC32)/(R$87-R$86)*10)),1))</f>
        <v>x</v>
      </c>
      <c r="S30" s="209" t="str">
        <f t="shared" si="7"/>
        <v>x</v>
      </c>
      <c r="T30" s="219">
        <f t="shared" si="8"/>
        <v>5.0999999999999996</v>
      </c>
      <c r="U30" s="208">
        <f>IF('Данные индикатора'!BD32="нет данных","x",ROUND(IF('Данные индикатора'!BD32&gt;U$87,0,IF('Данные индикатора'!BD32&lt;U$86,10,(U$87-'Данные индикатора'!BD32)/(U$87-U$86)*10)),1))</f>
        <v>5.2</v>
      </c>
      <c r="V30" s="208">
        <f>IF('Данные индикатора'!BE32="нет данных","x",ROUND(IF('Данные индикатора'!BE32&gt;V$87,0,IF('Данные индикатора'!BE32&lt;V$86,10,(V$87-'Данные индикатора'!BE32)/(V$87-V$86)*10)),1))</f>
        <v>3.3</v>
      </c>
      <c r="W30" s="209">
        <f t="shared" si="18"/>
        <v>4.3</v>
      </c>
      <c r="X30" s="200">
        <f>IF('Данные индикатора'!BH32="нет данных","x",'Данные индикатора'!BH32/'Данные индикатора'!BJ32*100)</f>
        <v>34.374843458151425</v>
      </c>
      <c r="Y30" s="208">
        <f t="shared" si="19"/>
        <v>6.6</v>
      </c>
      <c r="Z30" s="208">
        <f>IF('Данные индикатора'!BF32="нет данных","x",ROUND(IF('Данные индикатора'!BF32&gt;Z$87,0,IF('Данные индикатора'!BF32&lt;Z$86,10,(Z$87-'Данные индикатора'!BF32)/(Z$87-Z$86)*10)),1))</f>
        <v>1.4</v>
      </c>
      <c r="AA30" s="208">
        <f>IF('Данные индикатора'!BG32="нет данных","x",ROUND(IF('Данные индикатора'!BG32&gt;AA$87,0,IF('Данные индикатора'!BG32&lt;AA$86,10,(AA$87-'Данные индикатора'!BG32)/(AA$87-AA$86)*10)),1))</f>
        <v>1.5</v>
      </c>
      <c r="AB30" s="209">
        <f t="shared" si="20"/>
        <v>3.2</v>
      </c>
      <c r="AC30" s="208">
        <f>IF('Данные индикатора'!BI32="нет данных","x",ROUND(IF('Данные индикатора'!BI32&gt;AC$87,0,IF('Данные индикатора'!BI32&lt;AC$86,10,(AC$87-'Данные индикатора'!BI32)/(AC$87-AC$86)*10)),1))</f>
        <v>7.5</v>
      </c>
      <c r="AD30" s="208">
        <f>IF('Данные индикатора'!S32="нет данных","x",ROUND(IF('Данные индикатора'!S32&gt;AD$87,10,IF('Данные индикатора'!S32&lt;AD$86,0,10-(AD$87-'Данные индикатора'!S32)/(AD$87-AD$86)*10)),1))</f>
        <v>0</v>
      </c>
      <c r="AE30" s="208">
        <f>IF('Данные индикатора'!AS32="нет данных","x",ROUND(IF('Данные индикатора'!AS32&gt;AE$87,0,IF('Данные индикатора'!AS32&lt;AE$86,10,(AE$87-'Данные индикатора'!AS32)/(AE$87-AE$86)*10)),1))</f>
        <v>8.5</v>
      </c>
      <c r="AF30" s="209">
        <f t="shared" si="12"/>
        <v>5.3</v>
      </c>
      <c r="AG30" s="219">
        <f t="shared" si="21"/>
        <v>4.3</v>
      </c>
      <c r="AH30" s="46"/>
    </row>
    <row r="31" spans="1:34" s="3" customFormat="1" ht="15.75" x14ac:dyDescent="0.25">
      <c r="A31" s="159" t="s">
        <v>327</v>
      </c>
      <c r="B31" s="160" t="s">
        <v>267</v>
      </c>
      <c r="C31" s="181" t="s">
        <v>76</v>
      </c>
      <c r="D31" s="208">
        <f>IF('Данные индикатора'!AT33="нет данных","x",ROUND(IF('Данные индикатора'!AT33&gt;D$87,0,IF('Данные индикатора'!AT33&lt;D$86,10,(D$87-'Данные индикатора'!AT33)/(D$87-D$86)*10)),1))</f>
        <v>3.3</v>
      </c>
      <c r="E31" s="209">
        <f t="shared" si="13"/>
        <v>3.3</v>
      </c>
      <c r="F31" s="208">
        <f>IF('Данные индикатора'!AU33="нет данных","x",ROUND(IF('Данные индикатора'!AU33&gt;F$87,0,IF('Данные индикатора'!AU33&lt;F$86,10,(F$87-'Данные индикатора'!AU33)/(F$87-F$86)*10)),1))</f>
        <v>8.5</v>
      </c>
      <c r="G31" s="208">
        <f>IF('Данные индикатора'!AV33="нет данных","x",ROUND(IF('Данные индикатора'!AV33&gt;G$87,0,IF('Данные индикатора'!AV33&lt;G$86,10,(G$87-'Данные индикатора'!AV33)/(G$87-G$86)*10)),1))</f>
        <v>6.7</v>
      </c>
      <c r="H31" s="209">
        <f t="shared" si="14"/>
        <v>7.7</v>
      </c>
      <c r="I31" s="210">
        <f>IF('Данные индикатора'!AW33="нет данных","x",'Данные индикатора'!AW33/'Данные индикатора'!BK33)</f>
        <v>4.6692607003891048E-4</v>
      </c>
      <c r="J31" s="211">
        <f t="shared" si="15"/>
        <v>5.3</v>
      </c>
      <c r="K31" s="208">
        <f>IF('Данные индикатора'!AX33="нет данных","x",ROUND(IF('Данные индикатора'!AX33&gt;K$87,10,IF('Данные индикатора'!AX33&lt;K$86,0,10-(K$87-'Данные индикатора'!AX33)/(K$87-K$86)*10)),1))</f>
        <v>7.1</v>
      </c>
      <c r="L31" s="208">
        <f>IF('Данные индикатора'!AY33="нет данных","x",ROUND(IF('Данные индикатора'!AY33&gt;L$87,10,IF('Данные индикатора'!AY33&lt;L$86,0,10-(L$87-'Данные индикатора'!AY33)/(L$87-L$86)*10)),1))</f>
        <v>0.7</v>
      </c>
      <c r="M31" s="208">
        <f t="shared" si="16"/>
        <v>7.1</v>
      </c>
      <c r="N31" s="212">
        <f t="shared" si="17"/>
        <v>6.3</v>
      </c>
      <c r="O31" s="208" t="str">
        <f>IF('Данные индикатора'!AZ33="нет данных","x",ROUND(IF('Данные индикатора'!AZ33&gt;O$87,0,IF('Данные индикатора'!AZ33&lt;O$86,10,(O$87-'Данные индикатора'!AZ33)/(O$87-O$86)*10)),1))</f>
        <v>x</v>
      </c>
      <c r="P31" s="208" t="str">
        <f>IF('Данные индикатора'!BA33="нет данных","x",ROUND(IF('Данные индикатора'!BA33&gt;P$87,0,IF('Данные индикатора'!BA33&lt;P$86,10,(P$87-'Данные индикатора'!BA33)/(P$87-P$86)*10)),1))</f>
        <v>x</v>
      </c>
      <c r="Q31" s="208" t="str">
        <f>IF('Данные индикатора'!BB33="нет данных","x",ROUND(IF('Данные индикатора'!BB33&gt;Q$87,0,IF('Данные индикатора'!BB33&lt;Q$86,10,(Q$87-'Данные индикатора'!BB33)/(Q$87-Q$86)*10)),1))</f>
        <v>x</v>
      </c>
      <c r="R31" s="208" t="str">
        <f>IF('Данные индикатора'!BC33="нет данных","x",ROUND(IF('Данные индикатора'!BC33&gt;R$87,0,IF('Данные индикатора'!BC33&lt;R$86,10,(R$87-'Данные индикатора'!BC33)/(R$87-R$86)*10)),1))</f>
        <v>x</v>
      </c>
      <c r="S31" s="209" t="str">
        <f t="shared" si="7"/>
        <v>x</v>
      </c>
      <c r="T31" s="219">
        <f t="shared" si="8"/>
        <v>5.8</v>
      </c>
      <c r="U31" s="208">
        <f>IF('Данные индикатора'!BD33="нет данных","x",ROUND(IF('Данные индикатора'!BD33&gt;U$87,0,IF('Данные индикатора'!BD33&lt;U$86,10,(U$87-'Данные индикатора'!BD33)/(U$87-U$86)*10)),1))</f>
        <v>3.5</v>
      </c>
      <c r="V31" s="208">
        <f>IF('Данные индикатора'!BE33="нет данных","x",ROUND(IF('Данные индикатора'!BE33&gt;V$87,0,IF('Данные индикатора'!BE33&lt;V$86,10,(V$87-'Данные индикатора'!BE33)/(V$87-V$86)*10)),1))</f>
        <v>3.3</v>
      </c>
      <c r="W31" s="209">
        <f t="shared" si="18"/>
        <v>3.4</v>
      </c>
      <c r="X31" s="200">
        <f>IF('Данные индикатора'!BH33="нет данных","x",'Данные индикатора'!BH33/'Данные индикатора'!BJ33*100)</f>
        <v>56.949095481197553</v>
      </c>
      <c r="Y31" s="208">
        <f t="shared" si="19"/>
        <v>4.3</v>
      </c>
      <c r="Z31" s="208">
        <f>IF('Данные индикатора'!BF33="нет данных","x",ROUND(IF('Данные индикатора'!BF33&gt;Z$87,0,IF('Данные индикатора'!BF33&lt;Z$86,10,(Z$87-'Данные индикатора'!BF33)/(Z$87-Z$86)*10)),1))</f>
        <v>2.7</v>
      </c>
      <c r="AA31" s="208">
        <f>IF('Данные индикатора'!BG33="нет данных","x",ROUND(IF('Данные индикатора'!BG33&gt;AA$87,0,IF('Данные индикатора'!BG33&lt;AA$86,10,(AA$87-'Данные индикатора'!BG33)/(AA$87-AA$86)*10)),1))</f>
        <v>4.8</v>
      </c>
      <c r="AB31" s="209">
        <f t="shared" si="20"/>
        <v>3.9</v>
      </c>
      <c r="AC31" s="208">
        <f>IF('Данные индикатора'!BI33="нет данных","x",ROUND(IF('Данные индикатора'!BI33&gt;AC$87,0,IF('Данные индикатора'!BI33&lt;AC$86,10,(AC$87-'Данные индикатора'!BI33)/(AC$87-AC$86)*10)),1))</f>
        <v>7.5</v>
      </c>
      <c r="AD31" s="208">
        <f>IF('Данные индикатора'!S33="нет данных","x",ROUND(IF('Данные индикатора'!S33&gt;AD$87,10,IF('Данные индикатора'!S33&lt;AD$86,0,10-(AD$87-'Данные индикатора'!S33)/(AD$87-AD$86)*10)),1))</f>
        <v>0</v>
      </c>
      <c r="AE31" s="208">
        <f>IF('Данные индикатора'!AS33="нет данных","x",ROUND(IF('Данные индикатора'!AS33&gt;AE$87,0,IF('Данные индикатора'!AS33&lt;AE$86,10,(AE$87-'Данные индикатора'!AS33)/(AE$87-AE$86)*10)),1))</f>
        <v>8.5</v>
      </c>
      <c r="AF31" s="209">
        <f t="shared" si="12"/>
        <v>5.3</v>
      </c>
      <c r="AG31" s="219">
        <f t="shared" si="21"/>
        <v>4.2</v>
      </c>
      <c r="AH31" s="46"/>
    </row>
    <row r="32" spans="1:34" s="3" customFormat="1" ht="15.75" x14ac:dyDescent="0.25">
      <c r="A32" s="159" t="s">
        <v>327</v>
      </c>
      <c r="B32" s="160" t="s">
        <v>268</v>
      </c>
      <c r="C32" s="181" t="s">
        <v>77</v>
      </c>
      <c r="D32" s="208">
        <f>IF('Данные индикатора'!AT34="нет данных","x",ROUND(IF('Данные индикатора'!AT34&gt;D$87,0,IF('Данные индикатора'!AT34&lt;D$86,10,(D$87-'Данные индикатора'!AT34)/(D$87-D$86)*10)),1))</f>
        <v>3.3</v>
      </c>
      <c r="E32" s="209">
        <f t="shared" si="13"/>
        <v>3.3</v>
      </c>
      <c r="F32" s="208">
        <f>IF('Данные индикатора'!AU34="нет данных","x",ROUND(IF('Данные индикатора'!AU34&gt;F$87,0,IF('Данные индикатора'!AU34&lt;F$86,10,(F$87-'Данные индикатора'!AU34)/(F$87-F$86)*10)),1))</f>
        <v>8.1999999999999993</v>
      </c>
      <c r="G32" s="208">
        <f>IF('Данные индикатора'!AV34="нет данных","x",ROUND(IF('Данные индикатора'!AV34&gt;G$87,0,IF('Данные индикатора'!AV34&lt;G$86,10,(G$87-'Данные индикатора'!AV34)/(G$87-G$86)*10)),1))</f>
        <v>6.7</v>
      </c>
      <c r="H32" s="209">
        <f t="shared" si="14"/>
        <v>7.5</v>
      </c>
      <c r="I32" s="210">
        <f>IF('Данные индикатора'!AW34="нет данных","x",'Данные индикатора'!AW34/'Данные индикатора'!BK34)</f>
        <v>6.6181336863004633E-4</v>
      </c>
      <c r="J32" s="211">
        <f t="shared" si="15"/>
        <v>3.4</v>
      </c>
      <c r="K32" s="208">
        <f>IF('Данные индикатора'!AX34="нет данных","x",ROUND(IF('Данные индикатора'!AX34&gt;K$87,10,IF('Данные индикатора'!AX34&lt;K$86,0,10-(K$87-'Данные индикатора'!AX34)/(K$87-K$86)*10)),1))</f>
        <v>7.1</v>
      </c>
      <c r="L32" s="208">
        <f>IF('Данные индикатора'!AY34="нет данных","x",ROUND(IF('Данные индикатора'!AY34&gt;L$87,10,IF('Данные индикатора'!AY34&lt;L$86,0,10-(L$87-'Данные индикатора'!AY34)/(L$87-L$86)*10)),1))</f>
        <v>0.7</v>
      </c>
      <c r="M32" s="208">
        <f t="shared" si="16"/>
        <v>7.1</v>
      </c>
      <c r="N32" s="212">
        <f t="shared" si="17"/>
        <v>5.5</v>
      </c>
      <c r="O32" s="208" t="str">
        <f>IF('Данные индикатора'!AZ34="нет данных","x",ROUND(IF('Данные индикатора'!AZ34&gt;O$87,0,IF('Данные индикатора'!AZ34&lt;O$86,10,(O$87-'Данные индикатора'!AZ34)/(O$87-O$86)*10)),1))</f>
        <v>x</v>
      </c>
      <c r="P32" s="208" t="str">
        <f>IF('Данные индикатора'!BA34="нет данных","x",ROUND(IF('Данные индикатора'!BA34&gt;P$87,0,IF('Данные индикатора'!BA34&lt;P$86,10,(P$87-'Данные индикатора'!BA34)/(P$87-P$86)*10)),1))</f>
        <v>x</v>
      </c>
      <c r="Q32" s="208" t="str">
        <f>IF('Данные индикатора'!BB34="нет данных","x",ROUND(IF('Данные индикатора'!BB34&gt;Q$87,0,IF('Данные индикатора'!BB34&lt;Q$86,10,(Q$87-'Данные индикатора'!BB34)/(Q$87-Q$86)*10)),1))</f>
        <v>x</v>
      </c>
      <c r="R32" s="208" t="str">
        <f>IF('Данные индикатора'!BC34="нет данных","x",ROUND(IF('Данные индикатора'!BC34&gt;R$87,0,IF('Данные индикатора'!BC34&lt;R$86,10,(R$87-'Данные индикатора'!BC34)/(R$87-R$86)*10)),1))</f>
        <v>x</v>
      </c>
      <c r="S32" s="209" t="str">
        <f t="shared" si="7"/>
        <v>x</v>
      </c>
      <c r="T32" s="219">
        <f t="shared" si="8"/>
        <v>5.4</v>
      </c>
      <c r="U32" s="208">
        <f>IF('Данные индикатора'!BD34="нет данных","x",ROUND(IF('Данные индикатора'!BD34&gt;U$87,0,IF('Данные индикатора'!BD34&lt;U$86,10,(U$87-'Данные индикатора'!BD34)/(U$87-U$86)*10)),1))</f>
        <v>2.7</v>
      </c>
      <c r="V32" s="208">
        <f>IF('Данные индикатора'!BE34="нет данных","x",ROUND(IF('Данные индикатора'!BE34&gt;V$87,0,IF('Данные индикатора'!BE34&lt;V$86,10,(V$87-'Данные индикатора'!BE34)/(V$87-V$86)*10)),1))</f>
        <v>3.3</v>
      </c>
      <c r="W32" s="209">
        <f t="shared" si="18"/>
        <v>3</v>
      </c>
      <c r="X32" s="200">
        <f>IF('Данные индикатора'!BH34="нет данных","x",'Данные индикатора'!BH34/'Данные индикатора'!BJ34*100)</f>
        <v>34.9391451403323</v>
      </c>
      <c r="Y32" s="208">
        <f t="shared" si="19"/>
        <v>6.6</v>
      </c>
      <c r="Z32" s="208">
        <f>IF('Данные индикатора'!BF34="нет данных","x",ROUND(IF('Данные индикатора'!BF34&gt;Z$87,0,IF('Данные индикатора'!BF34&lt;Z$86,10,(Z$87-'Данные индикатора'!BF34)/(Z$87-Z$86)*10)),1))</f>
        <v>6.2</v>
      </c>
      <c r="AA32" s="208">
        <f>IF('Данные индикатора'!BG34="нет данных","x",ROUND(IF('Данные индикатора'!BG34&gt;AA$87,0,IF('Данные индикатора'!BG34&lt;AA$86,10,(AA$87-'Данные индикатора'!BG34)/(AA$87-AA$86)*10)),1))</f>
        <v>1.4</v>
      </c>
      <c r="AB32" s="209">
        <f t="shared" si="20"/>
        <v>4.7</v>
      </c>
      <c r="AC32" s="208">
        <f>IF('Данные индикатора'!BI34="нет данных","x",ROUND(IF('Данные индикатора'!BI34&gt;AC$87,0,IF('Данные индикатора'!BI34&lt;AC$86,10,(AC$87-'Данные индикатора'!BI34)/(AC$87-AC$86)*10)),1))</f>
        <v>7.5</v>
      </c>
      <c r="AD32" s="208">
        <f>IF('Данные индикатора'!S34="нет данных","x",ROUND(IF('Данные индикатора'!S34&gt;AD$87,10,IF('Данные индикатора'!S34&lt;AD$86,0,10-(AD$87-'Данные индикатора'!S34)/(AD$87-AD$86)*10)),1))</f>
        <v>0</v>
      </c>
      <c r="AE32" s="208">
        <f>IF('Данные индикатора'!AS34="нет данных","x",ROUND(IF('Данные индикатора'!AS34&gt;AE$87,0,IF('Данные индикатора'!AS34&lt;AE$86,10,(AE$87-'Данные индикатора'!AS34)/(AE$87-AE$86)*10)),1))</f>
        <v>8.5</v>
      </c>
      <c r="AF32" s="209">
        <f t="shared" si="12"/>
        <v>5.3</v>
      </c>
      <c r="AG32" s="219">
        <f t="shared" si="21"/>
        <v>4.3</v>
      </c>
      <c r="AH32" s="46"/>
    </row>
    <row r="33" spans="1:34" s="3" customFormat="1" ht="15.75" x14ac:dyDescent="0.25">
      <c r="A33" s="159" t="s">
        <v>327</v>
      </c>
      <c r="B33" s="160" t="s">
        <v>269</v>
      </c>
      <c r="C33" s="181" t="s">
        <v>78</v>
      </c>
      <c r="D33" s="208">
        <f>IF('Данные индикатора'!AT35="нет данных","x",ROUND(IF('Данные индикатора'!AT35&gt;D$87,0,IF('Данные индикатора'!AT35&lt;D$86,10,(D$87-'Данные индикатора'!AT35)/(D$87-D$86)*10)),1))</f>
        <v>3.3</v>
      </c>
      <c r="E33" s="209">
        <f t="shared" si="13"/>
        <v>3.3</v>
      </c>
      <c r="F33" s="208">
        <f>IF('Данные индикатора'!AU35="нет данных","x",ROUND(IF('Данные индикатора'!AU35&gt;F$87,0,IF('Данные индикатора'!AU35&lt;F$86,10,(F$87-'Данные индикатора'!AU35)/(F$87-F$86)*10)),1))</f>
        <v>8.9</v>
      </c>
      <c r="G33" s="208">
        <f>IF('Данные индикатора'!AV35="нет данных","x",ROUND(IF('Данные индикатора'!AV35&gt;G$87,0,IF('Данные индикатора'!AV35&lt;G$86,10,(G$87-'Данные индикатора'!AV35)/(G$87-G$86)*10)),1))</f>
        <v>6.7</v>
      </c>
      <c r="H33" s="209">
        <f t="shared" si="14"/>
        <v>8</v>
      </c>
      <c r="I33" s="210">
        <f>IF('Данные индикатора'!AW35="нет данных","x",'Данные индикатора'!AW35/'Данные индикатора'!BK35)</f>
        <v>2.5580480125934673E-4</v>
      </c>
      <c r="J33" s="211">
        <f t="shared" si="15"/>
        <v>7.4</v>
      </c>
      <c r="K33" s="208">
        <f>IF('Данные индикатора'!AX35="нет данных","x",ROUND(IF('Данные индикатора'!AX35&gt;K$87,10,IF('Данные индикатора'!AX35&lt;K$86,0,10-(K$87-'Данные индикатора'!AX35)/(K$87-K$86)*10)),1))</f>
        <v>7.1</v>
      </c>
      <c r="L33" s="208">
        <f>IF('Данные индикатора'!AY35="нет данных","x",ROUND(IF('Данные индикатора'!AY35&gt;L$87,10,IF('Данные индикатора'!AY35&lt;L$86,0,10-(L$87-'Данные индикатора'!AY35)/(L$87-L$86)*10)),1))</f>
        <v>0.7</v>
      </c>
      <c r="M33" s="208">
        <f t="shared" si="16"/>
        <v>7.1</v>
      </c>
      <c r="N33" s="212">
        <f t="shared" si="17"/>
        <v>7.3</v>
      </c>
      <c r="O33" s="208" t="str">
        <f>IF('Данные индикатора'!AZ35="нет данных","x",ROUND(IF('Данные индикатора'!AZ35&gt;O$87,0,IF('Данные индикатора'!AZ35&lt;O$86,10,(O$87-'Данные индикатора'!AZ35)/(O$87-O$86)*10)),1))</f>
        <v>x</v>
      </c>
      <c r="P33" s="208" t="str">
        <f>IF('Данные индикатора'!BA35="нет данных","x",ROUND(IF('Данные индикатора'!BA35&gt;P$87,0,IF('Данные индикатора'!BA35&lt;P$86,10,(P$87-'Данные индикатора'!BA35)/(P$87-P$86)*10)),1))</f>
        <v>x</v>
      </c>
      <c r="Q33" s="208" t="str">
        <f>IF('Данные индикатора'!BB35="нет данных","x",ROUND(IF('Данные индикатора'!BB35&gt;Q$87,0,IF('Данные индикатора'!BB35&lt;Q$86,10,(Q$87-'Данные индикатора'!BB35)/(Q$87-Q$86)*10)),1))</f>
        <v>x</v>
      </c>
      <c r="R33" s="208" t="str">
        <f>IF('Данные индикатора'!BC35="нет данных","x",ROUND(IF('Данные индикатора'!BC35&gt;R$87,0,IF('Данные индикатора'!BC35&lt;R$86,10,(R$87-'Данные индикатора'!BC35)/(R$87-R$86)*10)),1))</f>
        <v>x</v>
      </c>
      <c r="S33" s="209" t="str">
        <f t="shared" si="7"/>
        <v>x</v>
      </c>
      <c r="T33" s="219">
        <f t="shared" si="8"/>
        <v>6.2</v>
      </c>
      <c r="U33" s="208">
        <f>IF('Данные индикатора'!BD35="нет данных","x",ROUND(IF('Данные индикатора'!BD35&gt;U$87,0,IF('Данные индикатора'!BD35&lt;U$86,10,(U$87-'Данные индикатора'!BD35)/(U$87-U$86)*10)),1))</f>
        <v>2.9</v>
      </c>
      <c r="V33" s="208">
        <f>IF('Данные индикатора'!BE35="нет данных","x",ROUND(IF('Данные индикатора'!BE35&gt;V$87,0,IF('Данные индикатора'!BE35&lt;V$86,10,(V$87-'Данные индикатора'!BE35)/(V$87-V$86)*10)),1))</f>
        <v>3.3</v>
      </c>
      <c r="W33" s="209">
        <f t="shared" si="18"/>
        <v>3.1</v>
      </c>
      <c r="X33" s="200">
        <f>IF('Данные индикатора'!BH35="нет данных","x",'Данные индикатора'!BH35/'Данные индикатора'!BJ35*100)</f>
        <v>61.099736972455631</v>
      </c>
      <c r="Y33" s="208">
        <f t="shared" si="19"/>
        <v>3.9</v>
      </c>
      <c r="Z33" s="208">
        <f>IF('Данные индикатора'!BF35="нет данных","x",ROUND(IF('Данные индикатора'!BF35&gt;Z$87,0,IF('Данные индикатора'!BF35&lt;Z$86,10,(Z$87-'Данные индикатора'!BF35)/(Z$87-Z$86)*10)),1))</f>
        <v>2.9</v>
      </c>
      <c r="AA33" s="208">
        <f>IF('Данные индикатора'!BG35="нет данных","x",ROUND(IF('Данные индикатора'!BG35&gt;AA$87,0,IF('Данные индикатора'!BG35&lt;AA$86,10,(AA$87-'Данные индикатора'!BG35)/(AA$87-AA$86)*10)),1))</f>
        <v>1.2</v>
      </c>
      <c r="AB33" s="209">
        <f t="shared" si="20"/>
        <v>2.7</v>
      </c>
      <c r="AC33" s="208">
        <f>IF('Данные индикатора'!BI35="нет данных","x",ROUND(IF('Данные индикатора'!BI35&gt;AC$87,0,IF('Данные индикатора'!BI35&lt;AC$86,10,(AC$87-'Данные индикатора'!BI35)/(AC$87-AC$86)*10)),1))</f>
        <v>7.5</v>
      </c>
      <c r="AD33" s="208">
        <f>IF('Данные индикатора'!S35="нет данных","x",ROUND(IF('Данные индикатора'!S35&gt;AD$87,10,IF('Данные индикатора'!S35&lt;AD$86,0,10-(AD$87-'Данные индикатора'!S35)/(AD$87-AD$86)*10)),1))</f>
        <v>10</v>
      </c>
      <c r="AE33" s="208">
        <f>IF('Данные индикатора'!AS35="нет данных","x",ROUND(IF('Данные индикатора'!AS35&gt;AE$87,0,IF('Данные индикатора'!AS35&lt;AE$86,10,(AE$87-'Данные индикатора'!AS35)/(AE$87-AE$86)*10)),1))</f>
        <v>8.5</v>
      </c>
      <c r="AF33" s="209">
        <f t="shared" si="12"/>
        <v>8.6999999999999993</v>
      </c>
      <c r="AG33" s="219">
        <f t="shared" si="21"/>
        <v>4.8</v>
      </c>
      <c r="AH33" s="46"/>
    </row>
    <row r="34" spans="1:34" s="3" customFormat="1" ht="15.75" x14ac:dyDescent="0.25">
      <c r="A34" s="167" t="s">
        <v>327</v>
      </c>
      <c r="B34" s="160" t="s">
        <v>270</v>
      </c>
      <c r="C34" s="181" t="s">
        <v>79</v>
      </c>
      <c r="D34" s="208">
        <f>IF('Данные индикатора'!AT36="нет данных","x",ROUND(IF('Данные индикатора'!AT36&gt;D$87,0,IF('Данные индикатора'!AT36&lt;D$86,10,(D$87-'Данные индикатора'!AT36)/(D$87-D$86)*10)),1))</f>
        <v>3.3</v>
      </c>
      <c r="E34" s="215">
        <f t="shared" si="13"/>
        <v>3.3</v>
      </c>
      <c r="F34" s="208">
        <f>IF('Данные индикатора'!AU36="нет данных","x",ROUND(IF('Данные индикатора'!AU36&gt;F$87,0,IF('Данные индикатора'!AU36&lt;F$86,10,(F$87-'Данные индикатора'!AU36)/(F$87-F$86)*10)),1))</f>
        <v>5.6</v>
      </c>
      <c r="G34" s="208">
        <f>IF('Данные индикатора'!AV36="нет данных","x",ROUND(IF('Данные индикатора'!AV36&gt;G$87,0,IF('Данные индикатора'!AV36&lt;G$86,10,(G$87-'Данные индикатора'!AV36)/(G$87-G$86)*10)),1))</f>
        <v>6.7</v>
      </c>
      <c r="H34" s="215">
        <f t="shared" si="14"/>
        <v>6.2</v>
      </c>
      <c r="I34" s="210">
        <f>IF('Данные индикатора'!AW36="нет данных","x",'Данные индикатора'!AW36/'Данные индикатора'!BK36)</f>
        <v>2.7770848923256005E-3</v>
      </c>
      <c r="J34" s="216">
        <f t="shared" si="15"/>
        <v>0</v>
      </c>
      <c r="K34" s="208">
        <f>IF('Данные индикатора'!AX36="нет данных","x",ROUND(IF('Данные индикатора'!AX36&gt;K$87,10,IF('Данные индикатора'!AX36&lt;K$86,0,10-(K$87-'Данные индикатора'!AX36)/(K$87-K$86)*10)),1))</f>
        <v>7.1</v>
      </c>
      <c r="L34" s="208">
        <f>IF('Данные индикатора'!AY36="нет данных","x",ROUND(IF('Данные индикатора'!AY36&gt;L$87,10,IF('Данные индикатора'!AY36&lt;L$86,0,10-(L$87-'Данные индикатора'!AY36)/(L$87-L$86)*10)),1))</f>
        <v>0.7</v>
      </c>
      <c r="M34" s="214">
        <f t="shared" si="16"/>
        <v>7.1</v>
      </c>
      <c r="N34" s="217">
        <f t="shared" si="17"/>
        <v>4.4000000000000004</v>
      </c>
      <c r="O34" s="208" t="str">
        <f>IF('Данные индикатора'!AZ36="нет данных","x",ROUND(IF('Данные индикатора'!AZ36&gt;O$87,0,IF('Данные индикатора'!AZ36&lt;O$86,10,(O$87-'Данные индикатора'!AZ36)/(O$87-O$86)*10)),1))</f>
        <v>x</v>
      </c>
      <c r="P34" s="208" t="str">
        <f>IF('Данные индикатора'!BA36="нет данных","x",ROUND(IF('Данные индикатора'!BA36&gt;P$87,0,IF('Данные индикатора'!BA36&lt;P$86,10,(P$87-'Данные индикатора'!BA36)/(P$87-P$86)*10)),1))</f>
        <v>x</v>
      </c>
      <c r="Q34" s="208" t="str">
        <f>IF('Данные индикатора'!BB36="нет данных","x",ROUND(IF('Данные индикатора'!BB36&gt;Q$87,0,IF('Данные индикатора'!BB36&lt;Q$86,10,(Q$87-'Данные индикатора'!BB36)/(Q$87-Q$86)*10)),1))</f>
        <v>x</v>
      </c>
      <c r="R34" s="208" t="str">
        <f>IF('Данные индикатора'!BC36="нет данных","x",ROUND(IF('Данные индикатора'!BC36&gt;R$87,0,IF('Данные индикатора'!BC36&lt;R$86,10,(R$87-'Данные индикатора'!BC36)/(R$87-R$86)*10)),1))</f>
        <v>x</v>
      </c>
      <c r="S34" s="215" t="str">
        <f t="shared" si="7"/>
        <v>x</v>
      </c>
      <c r="T34" s="218">
        <f t="shared" si="8"/>
        <v>4.5999999999999996</v>
      </c>
      <c r="U34" s="208">
        <f>IF('Данные индикатора'!BD36="нет данных","x",ROUND(IF('Данные индикатора'!BD36&gt;U$87,0,IF('Данные индикатора'!BD36&lt;U$86,10,(U$87-'Данные индикатора'!BD36)/(U$87-U$86)*10)),1))</f>
        <v>1.2</v>
      </c>
      <c r="V34" s="208">
        <f>IF('Данные индикатора'!BE36="нет данных","x",ROUND(IF('Данные индикатора'!BE36&gt;V$87,0,IF('Данные индикатора'!BE36&lt;V$86,10,(V$87-'Данные индикатора'!BE36)/(V$87-V$86)*10)),1))</f>
        <v>3.3</v>
      </c>
      <c r="W34" s="215">
        <f t="shared" si="18"/>
        <v>2.2999999999999998</v>
      </c>
      <c r="X34" s="200">
        <f>IF('Данные индикатора'!BH36="нет данных","x",'Данные индикатора'!BH36/'Данные индикатора'!BJ36*100)</f>
        <v>350.52819521513908</v>
      </c>
      <c r="Y34" s="214">
        <f t="shared" si="19"/>
        <v>0</v>
      </c>
      <c r="Z34" s="208">
        <f>IF('Данные индикатора'!BF36="нет данных","x",ROUND(IF('Данные индикатора'!BF36&gt;Z$87,0,IF('Данные индикатора'!BF36&lt;Z$86,10,(Z$87-'Данные индикатора'!BF36)/(Z$87-Z$86)*10)),1))</f>
        <v>0.2</v>
      </c>
      <c r="AA34" s="208">
        <f>IF('Данные индикатора'!BG36="нет данных","x",ROUND(IF('Данные индикатора'!BG36&gt;AA$87,0,IF('Данные индикатора'!BG36&lt;AA$86,10,(AA$87-'Данные индикатора'!BG36)/(AA$87-AA$86)*10)),1))</f>
        <v>0.1</v>
      </c>
      <c r="AB34" s="215">
        <f t="shared" si="20"/>
        <v>0.1</v>
      </c>
      <c r="AC34" s="208">
        <f>IF('Данные индикатора'!BI36="нет данных","x",ROUND(IF('Данные индикатора'!BI36&gt;AC$87,0,IF('Данные индикатора'!BI36&lt;AC$86,10,(AC$87-'Данные индикатора'!BI36)/(AC$87-AC$86)*10)),1))</f>
        <v>7.5</v>
      </c>
      <c r="AD34" s="208">
        <f>IF('Данные индикатора'!S36="нет данных","x",ROUND(IF('Данные индикатора'!S36&gt;AD$87,10,IF('Данные индикатора'!S36&lt;AD$86,0,10-(AD$87-'Данные индикатора'!S36)/(AD$87-AD$86)*10)),1))</f>
        <v>9.4</v>
      </c>
      <c r="AE34" s="208">
        <f>IF('Данные индикатора'!AS36="нет данных","x",ROUND(IF('Данные индикатора'!AS36&gt;AE$87,0,IF('Данные индикатора'!AS36&lt;AE$86,10,(AE$87-'Данные индикатора'!AS36)/(AE$87-AE$86)*10)),1))</f>
        <v>8.5</v>
      </c>
      <c r="AF34" s="215">
        <f t="shared" si="12"/>
        <v>8.5</v>
      </c>
      <c r="AG34" s="218">
        <f t="shared" si="21"/>
        <v>3.6</v>
      </c>
      <c r="AH34" s="46"/>
    </row>
    <row r="35" spans="1:34" s="3" customFormat="1" ht="15.75" x14ac:dyDescent="0.25">
      <c r="A35" s="168" t="s">
        <v>326</v>
      </c>
      <c r="B35" s="169" t="s">
        <v>271</v>
      </c>
      <c r="C35" s="186" t="s">
        <v>80</v>
      </c>
      <c r="D35" s="208">
        <f>IF('Данные индикатора'!AT37="нет данных","x",ROUND(IF('Данные индикатора'!AT37&gt;D$87,0,IF('Данные индикатора'!AT37&lt;D$86,10,(D$87-'Данные индикатора'!AT37)/(D$87-D$86)*10)),1))</f>
        <v>6.4</v>
      </c>
      <c r="E35" s="209">
        <f t="shared" si="13"/>
        <v>6.4</v>
      </c>
      <c r="F35" s="208">
        <f>IF('Данные индикатора'!AU37="нет данных","x",ROUND(IF('Данные индикатора'!AU37&gt;F$87,0,IF('Данные индикатора'!AU37&lt;F$86,10,(F$87-'Данные индикатора'!AU37)/(F$87-F$86)*10)),1))</f>
        <v>10</v>
      </c>
      <c r="G35" s="208">
        <f>IF('Данные индикатора'!AV37="нет данных","x",ROUND(IF('Данные индикатора'!AV37&gt;G$87,0,IF('Данные индикатора'!AV37&lt;G$86,10,(G$87-'Данные индикатора'!AV37)/(G$87-G$86)*10)),1))</f>
        <v>10</v>
      </c>
      <c r="H35" s="209">
        <f t="shared" si="14"/>
        <v>10</v>
      </c>
      <c r="I35" s="210">
        <f>IF('Данные индикатора'!AW37="нет данных","x",'Данные индикатора'!AW37/'Данные индикатора'!BK37)</f>
        <v>3.7759941627143377E-4</v>
      </c>
      <c r="J35" s="211">
        <f t="shared" si="15"/>
        <v>6.2</v>
      </c>
      <c r="K35" s="208">
        <f>IF('Данные индикатора'!AX37="нет данных","x",ROUND(IF('Данные индикатора'!AX37&gt;K$87,10,IF('Данные индикатора'!AX37&lt;K$86,0,10-(K$87-'Данные индикатора'!AX37)/(K$87-K$86)*10)),1))</f>
        <v>5.7</v>
      </c>
      <c r="L35" s="208">
        <f>IF('Данные индикатора'!AY37="нет данных","x",ROUND(IF('Данные индикатора'!AY37&gt;L$87,10,IF('Данные индикатора'!AY37&lt;L$86,0,10-(L$87-'Данные индикатора'!AY37)/(L$87-L$86)*10)),1))</f>
        <v>5</v>
      </c>
      <c r="M35" s="208">
        <f t="shared" si="16"/>
        <v>5.7</v>
      </c>
      <c r="N35" s="212">
        <f t="shared" si="17"/>
        <v>6</v>
      </c>
      <c r="O35" s="208">
        <f>IF('Данные индикатора'!AZ37="нет данных","x",ROUND(IF('Данные индикатора'!AZ37&gt;O$87,0,IF('Данные индикатора'!AZ37&lt;O$86,10,(O$87-'Данные индикатора'!AZ37)/(O$87-O$86)*10)),1))</f>
        <v>1.1000000000000001</v>
      </c>
      <c r="P35" s="208">
        <f>IF('Данные индикатора'!BA37="нет данных","x",ROUND(IF('Данные индикатора'!BA37&gt;P$87,0,IF('Данные индикатора'!BA37&lt;P$86,10,(P$87-'Данные индикатора'!BA37)/(P$87-P$86)*10)),1))</f>
        <v>10</v>
      </c>
      <c r="Q35" s="208">
        <f>IF('Данные индикатора'!BB37="нет данных","x",ROUND(IF('Данные индикатора'!BB37&gt;Q$87,0,IF('Данные индикатора'!BB37&lt;Q$86,10,(Q$87-'Данные индикатора'!BB37)/(Q$87-Q$86)*10)),1))</f>
        <v>5.4</v>
      </c>
      <c r="R35" s="208">
        <f>IF('Данные индикатора'!BC37="нет данных","x",ROUND(IF('Данные индикатора'!BC37&gt;R$87,0,IF('Данные индикатора'!BC37&lt;R$86,10,(R$87-'Данные индикатора'!BC37)/(R$87-R$86)*10)),1))</f>
        <v>8.9</v>
      </c>
      <c r="S35" s="209">
        <f t="shared" si="7"/>
        <v>6.4</v>
      </c>
      <c r="T35" s="213">
        <f t="shared" si="8"/>
        <v>7.2</v>
      </c>
      <c r="U35" s="208">
        <f>IF('Данные индикатора'!BD37="нет данных","x",ROUND(IF('Данные индикатора'!BD37&gt;U$87,0,IF('Данные индикатора'!BD37&lt;U$86,10,(U$87-'Данные индикатора'!BD37)/(U$87-U$86)*10)),1))</f>
        <v>1.2</v>
      </c>
      <c r="V35" s="208">
        <f>IF('Данные индикатора'!BE37="нет данных","x",ROUND(IF('Данные индикатора'!BE37&gt;V$87,0,IF('Данные индикатора'!BE37&lt;V$86,10,(V$87-'Данные индикатора'!BE37)/(V$87-V$86)*10)),1))</f>
        <v>4.2</v>
      </c>
      <c r="W35" s="209">
        <f t="shared" si="18"/>
        <v>2.7</v>
      </c>
      <c r="X35" s="200">
        <f>IF('Данные индикатора'!BH37="нет данных","x",'Данные индикатора'!BH37/'Данные индикатора'!BJ37*100)</f>
        <v>15.646576258960025</v>
      </c>
      <c r="Y35" s="208">
        <f t="shared" si="19"/>
        <v>8.5</v>
      </c>
      <c r="Z35" s="208">
        <f>IF('Данные индикатора'!BF37="нет данных","x",ROUND(IF('Данные индикатора'!BF37&gt;Z$87,0,IF('Данные индикатора'!BF37&lt;Z$86,10,(Z$87-'Данные индикатора'!BF37)/(Z$87-Z$86)*10)),1))</f>
        <v>0.1</v>
      </c>
      <c r="AA35" s="208">
        <f>IF('Данные индикатора'!BG37="нет данных","x",ROUND(IF('Данные индикатора'!BG37&gt;AA$87,0,IF('Данные индикатора'!BG37&lt;AA$86,10,(AA$87-'Данные индикатора'!BG37)/(AA$87-AA$86)*10)),1))</f>
        <v>8.4</v>
      </c>
      <c r="AB35" s="209">
        <f t="shared" si="20"/>
        <v>5.7</v>
      </c>
      <c r="AC35" s="208">
        <f>IF('Данные индикатора'!BI37="нет данных","x",ROUND(IF('Данные индикатора'!BI37&gt;AC$87,0,IF('Данные индикатора'!BI37&lt;AC$86,10,(AC$87-'Данные индикатора'!BI37)/(AC$87-AC$86)*10)),1))</f>
        <v>9.3000000000000007</v>
      </c>
      <c r="AD35" s="208">
        <f>IF('Данные индикатора'!S37="нет данных","x",ROUND(IF('Данные индикатора'!S37&gt;AD$87,10,IF('Данные индикатора'!S37&lt;AD$86,0,10-(AD$87-'Данные индикатора'!S37)/(AD$87-AD$86)*10)),1))</f>
        <v>4.3</v>
      </c>
      <c r="AE35" s="208">
        <f>IF('Данные индикатора'!AS37="нет данных","x",ROUND(IF('Данные индикатора'!AS37&gt;AE$87,0,IF('Данные индикатора'!AS37&lt;AE$86,10,(AE$87-'Данные индикатора'!AS37)/(AE$87-AE$86)*10)),1))</f>
        <v>9.6</v>
      </c>
      <c r="AF35" s="209">
        <f t="shared" si="12"/>
        <v>7.7</v>
      </c>
      <c r="AG35" s="219">
        <f t="shared" si="21"/>
        <v>5.4</v>
      </c>
      <c r="AH35" s="46"/>
    </row>
    <row r="36" spans="1:34" s="3" customFormat="1" ht="15.75" x14ac:dyDescent="0.25">
      <c r="A36" s="159" t="s">
        <v>326</v>
      </c>
      <c r="B36" s="175" t="s">
        <v>272</v>
      </c>
      <c r="C36" s="176" t="s">
        <v>81</v>
      </c>
      <c r="D36" s="208">
        <f>IF('Данные индикатора'!AT38="нет данных","x",ROUND(IF('Данные индикатора'!AT38&gt;D$87,0,IF('Данные индикатора'!AT38&lt;D$86,10,(D$87-'Данные индикатора'!AT38)/(D$87-D$86)*10)),1))</f>
        <v>6.4</v>
      </c>
      <c r="E36" s="209">
        <f t="shared" si="13"/>
        <v>6.4</v>
      </c>
      <c r="F36" s="208">
        <f>IF('Данные индикатора'!AU38="нет данных","x",ROUND(IF('Данные индикатора'!AU38&gt;F$87,0,IF('Данные индикатора'!AU38&lt;F$86,10,(F$87-'Данные индикатора'!AU38)/(F$87-F$86)*10)),1))</f>
        <v>7.5</v>
      </c>
      <c r="G36" s="208">
        <f>IF('Данные индикатора'!AV38="нет данных","x",ROUND(IF('Данные индикатора'!AV38&gt;G$87,0,IF('Данные индикатора'!AV38&lt;G$86,10,(G$87-'Данные индикатора'!AV38)/(G$87-G$86)*10)),1))</f>
        <v>10</v>
      </c>
      <c r="H36" s="209">
        <f t="shared" si="14"/>
        <v>9.1</v>
      </c>
      <c r="I36" s="210">
        <f>IF('Данные индикатора'!AW38="нет данных","x",'Данные индикатора'!AW38/'Данные индикатора'!BK38)</f>
        <v>1.0566986314123452E-3</v>
      </c>
      <c r="J36" s="211">
        <f t="shared" si="15"/>
        <v>0</v>
      </c>
      <c r="K36" s="208">
        <f>IF('Данные индикатора'!AX38="нет данных","x",ROUND(IF('Данные индикатора'!AX38&gt;K$87,10,IF('Данные индикатора'!AX38&lt;K$86,0,10-(K$87-'Данные индикатора'!AX38)/(K$87-K$86)*10)),1))</f>
        <v>5.7</v>
      </c>
      <c r="L36" s="208">
        <f>IF('Данные индикатора'!AY38="нет данных","x",ROUND(IF('Данные индикатора'!AY38&gt;L$87,10,IF('Данные индикатора'!AY38&lt;L$86,0,10-(L$87-'Данные индикатора'!AY38)/(L$87-L$86)*10)),1))</f>
        <v>5</v>
      </c>
      <c r="M36" s="208">
        <f t="shared" si="16"/>
        <v>5.7</v>
      </c>
      <c r="N36" s="212">
        <f t="shared" si="17"/>
        <v>3.4</v>
      </c>
      <c r="O36" s="208">
        <f>IF('Данные индикатора'!AZ38="нет данных","x",ROUND(IF('Данные индикатора'!AZ38&gt;O$87,0,IF('Данные индикатора'!AZ38&lt;O$86,10,(O$87-'Данные индикатора'!AZ38)/(O$87-O$86)*10)),1))</f>
        <v>1.1000000000000001</v>
      </c>
      <c r="P36" s="208">
        <f>IF('Данные индикатора'!BA38="нет данных","x",ROUND(IF('Данные индикатора'!BA38&gt;P$87,0,IF('Данные индикатора'!BA38&lt;P$86,10,(P$87-'Данные индикатора'!BA38)/(P$87-P$86)*10)),1))</f>
        <v>10</v>
      </c>
      <c r="Q36" s="208">
        <f>IF('Данные индикатора'!BB38="нет данных","x",ROUND(IF('Данные индикатора'!BB38&gt;Q$87,0,IF('Данные индикатора'!BB38&lt;Q$86,10,(Q$87-'Данные индикатора'!BB38)/(Q$87-Q$86)*10)),1))</f>
        <v>5.4</v>
      </c>
      <c r="R36" s="208">
        <f>IF('Данные индикатора'!BC38="нет данных","x",ROUND(IF('Данные индикатора'!BC38&gt;R$87,0,IF('Данные индикатора'!BC38&lt;R$86,10,(R$87-'Данные индикатора'!BC38)/(R$87-R$86)*10)),1))</f>
        <v>8.9</v>
      </c>
      <c r="S36" s="209">
        <f t="shared" si="7"/>
        <v>6.4</v>
      </c>
      <c r="T36" s="213">
        <f t="shared" si="8"/>
        <v>6.3</v>
      </c>
      <c r="U36" s="208">
        <f>IF('Данные индикатора'!BD38="нет данных","x",ROUND(IF('Данные индикатора'!BD38&gt;U$87,0,IF('Данные индикатора'!BD38&lt;U$86,10,(U$87-'Данные индикатора'!BD38)/(U$87-U$86)*10)),1))</f>
        <v>1.2</v>
      </c>
      <c r="V36" s="208">
        <f>IF('Данные индикатора'!BE38="нет данных","x",ROUND(IF('Данные индикатора'!BE38&gt;V$87,0,IF('Данные индикатора'!BE38&lt;V$86,10,(V$87-'Данные индикатора'!BE38)/(V$87-V$86)*10)),1))</f>
        <v>4.2</v>
      </c>
      <c r="W36" s="209">
        <f t="shared" si="18"/>
        <v>2.7</v>
      </c>
      <c r="X36" s="200">
        <f>IF('Данные индикатора'!BH38="нет данных","x",'Данные индикатора'!BH38/'Данные индикатора'!BJ38*100)</f>
        <v>375.08539971965325</v>
      </c>
      <c r="Y36" s="208">
        <f t="shared" si="19"/>
        <v>0</v>
      </c>
      <c r="Z36" s="208">
        <f>IF('Данные индикатора'!BF38="нет данных","x",ROUND(IF('Данные индикатора'!BF38&gt;Z$87,0,IF('Данные индикатора'!BF38&lt;Z$86,10,(Z$87-'Данные индикатора'!BF38)/(Z$87-Z$86)*10)),1))</f>
        <v>0</v>
      </c>
      <c r="AA36" s="208">
        <f>IF('Данные индикатора'!BG38="нет данных","x",ROUND(IF('Данные индикатора'!BG38&gt;AA$87,0,IF('Данные индикатора'!BG38&lt;AA$86,10,(AA$87-'Данные индикатора'!BG38)/(AA$87-AA$86)*10)),1))</f>
        <v>0</v>
      </c>
      <c r="AB36" s="209">
        <f t="shared" si="20"/>
        <v>0</v>
      </c>
      <c r="AC36" s="208">
        <f>IF('Данные индикатора'!BI38="нет данных","x",ROUND(IF('Данные индикатора'!BI38&gt;AC$87,0,IF('Данные индикатора'!BI38&lt;AC$86,10,(AC$87-'Данные индикатора'!BI38)/(AC$87-AC$86)*10)),1))</f>
        <v>9.3000000000000007</v>
      </c>
      <c r="AD36" s="208">
        <f>IF('Данные индикатора'!S38="нет данных","x",ROUND(IF('Данные индикатора'!S38&gt;AD$87,10,IF('Данные индикатора'!S38&lt;AD$86,0,10-(AD$87-'Данные индикатора'!S38)/(AD$87-AD$86)*10)),1))</f>
        <v>2.8</v>
      </c>
      <c r="AE36" s="208">
        <f>IF('Данные индикатора'!AS38="нет данных","x",ROUND(IF('Данные индикатора'!AS38&gt;AE$87,0,IF('Данные индикатора'!AS38&lt;AE$86,10,(AE$87-'Данные индикатора'!AS38)/(AE$87-AE$86)*10)),1))</f>
        <v>9.6</v>
      </c>
      <c r="AF36" s="209">
        <f t="shared" si="12"/>
        <v>7.2</v>
      </c>
      <c r="AG36" s="219">
        <f t="shared" si="21"/>
        <v>3.3</v>
      </c>
      <c r="AH36" s="46"/>
    </row>
    <row r="37" spans="1:34" s="3" customFormat="1" ht="15.75" x14ac:dyDescent="0.25">
      <c r="A37" s="159" t="s">
        <v>326</v>
      </c>
      <c r="B37" s="175" t="s">
        <v>273</v>
      </c>
      <c r="C37" s="176" t="s">
        <v>82</v>
      </c>
      <c r="D37" s="208">
        <f>IF('Данные индикатора'!AT39="нет данных","x",ROUND(IF('Данные индикатора'!AT39&gt;D$87,0,IF('Данные индикатора'!AT39&lt;D$86,10,(D$87-'Данные индикатора'!AT39)/(D$87-D$86)*10)),1))</f>
        <v>6.4</v>
      </c>
      <c r="E37" s="209">
        <f t="shared" si="13"/>
        <v>6.4</v>
      </c>
      <c r="F37" s="208">
        <f>IF('Данные индикатора'!AU39="нет данных","x",ROUND(IF('Данные индикатора'!AU39&gt;F$87,0,IF('Данные индикатора'!AU39&lt;F$86,10,(F$87-'Данные индикатора'!AU39)/(F$87-F$86)*10)),1))</f>
        <v>9.4</v>
      </c>
      <c r="G37" s="208">
        <f>IF('Данные индикатора'!AV39="нет данных","x",ROUND(IF('Данные индикатора'!AV39&gt;G$87,0,IF('Данные индикатора'!AV39&lt;G$86,10,(G$87-'Данные индикатора'!AV39)/(G$87-G$86)*10)),1))</f>
        <v>10</v>
      </c>
      <c r="H37" s="209">
        <f t="shared" si="14"/>
        <v>9.6999999999999993</v>
      </c>
      <c r="I37" s="210">
        <f>IF('Данные индикатора'!AW39="нет данных","x",'Данные индикатора'!AW39/'Данные индикатора'!BK39)</f>
        <v>2.5846153846153846E-4</v>
      </c>
      <c r="J37" s="211">
        <f t="shared" si="15"/>
        <v>7.4</v>
      </c>
      <c r="K37" s="208">
        <f>IF('Данные индикатора'!AX39="нет данных","x",ROUND(IF('Данные индикатора'!AX39&gt;K$87,10,IF('Данные индикатора'!AX39&lt;K$86,0,10-(K$87-'Данные индикатора'!AX39)/(K$87-K$86)*10)),1))</f>
        <v>5.7</v>
      </c>
      <c r="L37" s="208">
        <f>IF('Данные индикатора'!AY39="нет данных","x",ROUND(IF('Данные индикатора'!AY39&gt;L$87,10,IF('Данные индикатора'!AY39&lt;L$86,0,10-(L$87-'Данные индикатора'!AY39)/(L$87-L$86)*10)),1))</f>
        <v>5</v>
      </c>
      <c r="M37" s="208">
        <f t="shared" si="16"/>
        <v>5.7</v>
      </c>
      <c r="N37" s="212">
        <f t="shared" si="17"/>
        <v>6.6</v>
      </c>
      <c r="O37" s="208">
        <f>IF('Данные индикатора'!AZ39="нет данных","x",ROUND(IF('Данные индикатора'!AZ39&gt;O$87,0,IF('Данные индикатора'!AZ39&lt;O$86,10,(O$87-'Данные индикатора'!AZ39)/(O$87-O$86)*10)),1))</f>
        <v>1.1000000000000001</v>
      </c>
      <c r="P37" s="208">
        <f>IF('Данные индикатора'!BA39="нет данных","x",ROUND(IF('Данные индикатора'!BA39&gt;P$87,0,IF('Данные индикатора'!BA39&lt;P$86,10,(P$87-'Данные индикатора'!BA39)/(P$87-P$86)*10)),1))</f>
        <v>10</v>
      </c>
      <c r="Q37" s="208">
        <f>IF('Данные индикатора'!BB39="нет данных","x",ROUND(IF('Данные индикатора'!BB39&gt;Q$87,0,IF('Данные индикатора'!BB39&lt;Q$86,10,(Q$87-'Данные индикатора'!BB39)/(Q$87-Q$86)*10)),1))</f>
        <v>5.4</v>
      </c>
      <c r="R37" s="208">
        <f>IF('Данные индикатора'!BC39="нет данных","x",ROUND(IF('Данные индикатора'!BC39&gt;R$87,0,IF('Данные индикатора'!BC39&lt;R$86,10,(R$87-'Данные индикатора'!BC39)/(R$87-R$86)*10)),1))</f>
        <v>8.9</v>
      </c>
      <c r="S37" s="209">
        <f t="shared" si="7"/>
        <v>6.4</v>
      </c>
      <c r="T37" s="213">
        <f t="shared" si="8"/>
        <v>7.3</v>
      </c>
      <c r="U37" s="208">
        <f>IF('Данные индикатора'!BD39="нет данных","x",ROUND(IF('Данные индикатора'!BD39&gt;U$87,0,IF('Данные индикатора'!BD39&lt;U$86,10,(U$87-'Данные индикатора'!BD39)/(U$87-U$86)*10)),1))</f>
        <v>1.2</v>
      </c>
      <c r="V37" s="208">
        <f>IF('Данные индикатора'!BE39="нет данных","x",ROUND(IF('Данные индикатора'!BE39&gt;V$87,0,IF('Данные индикатора'!BE39&lt;V$86,10,(V$87-'Данные индикатора'!BE39)/(V$87-V$86)*10)),1))</f>
        <v>4.2</v>
      </c>
      <c r="W37" s="209">
        <f t="shared" si="18"/>
        <v>2.7</v>
      </c>
      <c r="X37" s="200">
        <f>IF('Данные индикатора'!BH39="нет данных","x",'Данные индикатора'!BH39/'Данные индикатора'!BJ39*100)</f>
        <v>24.249420192652053</v>
      </c>
      <c r="Y37" s="208">
        <f t="shared" si="19"/>
        <v>7.7</v>
      </c>
      <c r="Z37" s="208">
        <f>IF('Данные индикатора'!BF39="нет данных","x",ROUND(IF('Данные индикатора'!BF39&gt;Z$87,0,IF('Данные индикатора'!BF39&lt;Z$86,10,(Z$87-'Данные индикатора'!BF39)/(Z$87-Z$86)*10)),1))</f>
        <v>0.1</v>
      </c>
      <c r="AA37" s="208">
        <f>IF('Данные индикатора'!BG39="нет данных","x",ROUND(IF('Данные индикатора'!BG39&gt;AA$87,0,IF('Данные индикатора'!BG39&lt;AA$86,10,(AA$87-'Данные индикатора'!BG39)/(AA$87-AA$86)*10)),1))</f>
        <v>0.1</v>
      </c>
      <c r="AB37" s="209">
        <f t="shared" si="20"/>
        <v>2.6</v>
      </c>
      <c r="AC37" s="208">
        <f>IF('Данные индикатора'!BI39="нет данных","x",ROUND(IF('Данные индикатора'!BI39&gt;AC$87,0,IF('Данные индикатора'!BI39&lt;AC$86,10,(AC$87-'Данные индикатора'!BI39)/(AC$87-AC$86)*10)),1))</f>
        <v>9.3000000000000007</v>
      </c>
      <c r="AD37" s="208">
        <f>IF('Данные индикатора'!S39="нет данных","x",ROUND(IF('Данные индикатора'!S39&gt;AD$87,10,IF('Данные индикатора'!S39&lt;AD$86,0,10-(AD$87-'Данные индикатора'!S39)/(AD$87-AD$86)*10)),1))</f>
        <v>5.4</v>
      </c>
      <c r="AE37" s="208">
        <f>IF('Данные индикатора'!AS39="нет данных","x",ROUND(IF('Данные индикатора'!AS39&gt;AE$87,0,IF('Данные индикатора'!AS39&lt;AE$86,10,(AE$87-'Данные индикатора'!AS39)/(AE$87-AE$86)*10)),1))</f>
        <v>9.6</v>
      </c>
      <c r="AF37" s="209">
        <f t="shared" si="12"/>
        <v>8.1</v>
      </c>
      <c r="AG37" s="219">
        <f t="shared" si="21"/>
        <v>4.5</v>
      </c>
      <c r="AH37" s="46"/>
    </row>
    <row r="38" spans="1:34" s="3" customFormat="1" ht="15.75" x14ac:dyDescent="0.25">
      <c r="A38" s="159" t="s">
        <v>326</v>
      </c>
      <c r="B38" s="175" t="s">
        <v>274</v>
      </c>
      <c r="C38" s="176" t="s">
        <v>83</v>
      </c>
      <c r="D38" s="208">
        <f>IF('Данные индикатора'!AT40="нет данных","x",ROUND(IF('Данные индикатора'!AT40&gt;D$87,0,IF('Данные индикатора'!AT40&lt;D$86,10,(D$87-'Данные индикатора'!AT40)/(D$87-D$86)*10)),1))</f>
        <v>6.4</v>
      </c>
      <c r="E38" s="209">
        <f t="shared" si="13"/>
        <v>6.4</v>
      </c>
      <c r="F38" s="208">
        <f>IF('Данные индикатора'!AU40="нет данных","x",ROUND(IF('Данные индикатора'!AU40&gt;F$87,0,IF('Данные индикатора'!AU40&lt;F$86,10,(F$87-'Данные индикатора'!AU40)/(F$87-F$86)*10)),1))</f>
        <v>8.6</v>
      </c>
      <c r="G38" s="208">
        <f>IF('Данные индикатора'!AV40="нет данных","x",ROUND(IF('Данные индикатора'!AV40&gt;G$87,0,IF('Данные индикатора'!AV40&lt;G$86,10,(G$87-'Данные индикатора'!AV40)/(G$87-G$86)*10)),1))</f>
        <v>10</v>
      </c>
      <c r="H38" s="209">
        <f t="shared" si="14"/>
        <v>9.4</v>
      </c>
      <c r="I38" s="210">
        <f>IF('Данные индикатора'!AW40="нет данных","x",'Данные индикатора'!AW40/'Данные индикатора'!BK40)</f>
        <v>7.4118350268977888E-4</v>
      </c>
      <c r="J38" s="211">
        <f t="shared" si="15"/>
        <v>2.6</v>
      </c>
      <c r="K38" s="208">
        <f>IF('Данные индикатора'!AX40="нет данных","x",ROUND(IF('Данные индикатора'!AX40&gt;K$87,10,IF('Данные индикатора'!AX40&lt;K$86,0,10-(K$87-'Данные индикатора'!AX40)/(K$87-K$86)*10)),1))</f>
        <v>5.7</v>
      </c>
      <c r="L38" s="208">
        <f>IF('Данные индикатора'!AY40="нет данных","x",ROUND(IF('Данные индикатора'!AY40&gt;L$87,10,IF('Данные индикатора'!AY40&lt;L$86,0,10-(L$87-'Данные индикатора'!AY40)/(L$87-L$86)*10)),1))</f>
        <v>5</v>
      </c>
      <c r="M38" s="208">
        <f t="shared" si="16"/>
        <v>5.7</v>
      </c>
      <c r="N38" s="212">
        <f t="shared" si="17"/>
        <v>4.3</v>
      </c>
      <c r="O38" s="208">
        <f>IF('Данные индикатора'!AZ40="нет данных","x",ROUND(IF('Данные индикатора'!AZ40&gt;O$87,0,IF('Данные индикатора'!AZ40&lt;O$86,10,(O$87-'Данные индикатора'!AZ40)/(O$87-O$86)*10)),1))</f>
        <v>1.1000000000000001</v>
      </c>
      <c r="P38" s="208">
        <f>IF('Данные индикатора'!BA40="нет данных","x",ROUND(IF('Данные индикатора'!BA40&gt;P$87,0,IF('Данные индикатора'!BA40&lt;P$86,10,(P$87-'Данные индикатора'!BA40)/(P$87-P$86)*10)),1))</f>
        <v>10</v>
      </c>
      <c r="Q38" s="208">
        <f>IF('Данные индикатора'!BB40="нет данных","x",ROUND(IF('Данные индикатора'!BB40&gt;Q$87,0,IF('Данные индикатора'!BB40&lt;Q$86,10,(Q$87-'Данные индикатора'!BB40)/(Q$87-Q$86)*10)),1))</f>
        <v>5.4</v>
      </c>
      <c r="R38" s="208">
        <f>IF('Данные индикатора'!BC40="нет данных","x",ROUND(IF('Данные индикатора'!BC40&gt;R$87,0,IF('Данные индикатора'!BC40&lt;R$86,10,(R$87-'Данные индикатора'!BC40)/(R$87-R$86)*10)),1))</f>
        <v>8.9</v>
      </c>
      <c r="S38" s="209">
        <f t="shared" si="7"/>
        <v>6.4</v>
      </c>
      <c r="T38" s="213">
        <f t="shared" si="8"/>
        <v>6.6</v>
      </c>
      <c r="U38" s="208">
        <f>IF('Данные индикатора'!BD40="нет данных","x",ROUND(IF('Данные индикатора'!BD40&gt;U$87,0,IF('Данные индикатора'!BD40&lt;U$86,10,(U$87-'Данные индикатора'!BD40)/(U$87-U$86)*10)),1))</f>
        <v>1.2</v>
      </c>
      <c r="V38" s="208">
        <f>IF('Данные индикатора'!BE40="нет данных","x",ROUND(IF('Данные индикатора'!BE40&gt;V$87,0,IF('Данные индикатора'!BE40&lt;V$86,10,(V$87-'Данные индикатора'!BE40)/(V$87-V$86)*10)),1))</f>
        <v>4.2</v>
      </c>
      <c r="W38" s="209">
        <f t="shared" si="18"/>
        <v>2.7</v>
      </c>
      <c r="X38" s="200">
        <f>IF('Данные индикатора'!BH40="нет данных","x",'Данные индикатора'!BH40/'Данные индикатора'!BJ40*100)</f>
        <v>10.217752930173946</v>
      </c>
      <c r="Y38" s="208">
        <f t="shared" si="19"/>
        <v>9.1</v>
      </c>
      <c r="Z38" s="208">
        <f>IF('Данные индикатора'!BF40="нет данных","x",ROUND(IF('Данные индикатора'!BF40&gt;Z$87,0,IF('Данные индикатора'!BF40&lt;Z$86,10,(Z$87-'Данные индикатора'!BF40)/(Z$87-Z$86)*10)),1))</f>
        <v>0</v>
      </c>
      <c r="AA38" s="208">
        <f>IF('Данные индикатора'!BG40="нет данных","x",ROUND(IF('Данные индикатора'!BG40&gt;AA$87,0,IF('Данные индикатора'!BG40&lt;AA$86,10,(AA$87-'Данные индикатора'!BG40)/(AA$87-AA$86)*10)),1))</f>
        <v>0.4</v>
      </c>
      <c r="AB38" s="209">
        <f t="shared" si="20"/>
        <v>3.2</v>
      </c>
      <c r="AC38" s="208">
        <f>IF('Данные индикатора'!BI40="нет данных","x",ROUND(IF('Данные индикатора'!BI40&gt;AC$87,0,IF('Данные индикатора'!BI40&lt;AC$86,10,(AC$87-'Данные индикатора'!BI40)/(AC$87-AC$86)*10)),1))</f>
        <v>9.3000000000000007</v>
      </c>
      <c r="AD38" s="208">
        <f>IF('Данные индикатора'!S40="нет данных","x",ROUND(IF('Данные индикатора'!S40&gt;AD$87,10,IF('Данные индикатора'!S40&lt;AD$86,0,10-(AD$87-'Данные индикатора'!S40)/(AD$87-AD$86)*10)),1))</f>
        <v>4.7</v>
      </c>
      <c r="AE38" s="208">
        <f>IF('Данные индикатора'!AS40="нет данных","x",ROUND(IF('Данные индикатора'!AS40&gt;AE$87,0,IF('Данные индикатора'!AS40&lt;AE$86,10,(AE$87-'Данные индикатора'!AS40)/(AE$87-AE$86)*10)),1))</f>
        <v>9.6</v>
      </c>
      <c r="AF38" s="209">
        <f t="shared" si="12"/>
        <v>7.9</v>
      </c>
      <c r="AG38" s="219">
        <f t="shared" si="21"/>
        <v>4.5999999999999996</v>
      </c>
      <c r="AH38" s="46"/>
    </row>
    <row r="39" spans="1:34" s="3" customFormat="1" ht="15.75" x14ac:dyDescent="0.25">
      <c r="A39" s="159" t="s">
        <v>326</v>
      </c>
      <c r="B39" s="175" t="s">
        <v>275</v>
      </c>
      <c r="C39" s="176" t="s">
        <v>84</v>
      </c>
      <c r="D39" s="208">
        <f>IF('Данные индикатора'!AT41="нет данных","x",ROUND(IF('Данные индикатора'!AT41&gt;D$87,0,IF('Данные индикатора'!AT41&lt;D$86,10,(D$87-'Данные индикатора'!AT41)/(D$87-D$86)*10)),1))</f>
        <v>6.4</v>
      </c>
      <c r="E39" s="209">
        <f t="shared" si="13"/>
        <v>6.4</v>
      </c>
      <c r="F39" s="208">
        <f>IF('Данные индикатора'!AU41="нет данных","x",ROUND(IF('Данные индикатора'!AU41&gt;F$87,0,IF('Данные индикатора'!AU41&lt;F$86,10,(F$87-'Данные индикатора'!AU41)/(F$87-F$86)*10)),1))</f>
        <v>9.8000000000000007</v>
      </c>
      <c r="G39" s="208">
        <f>IF('Данные индикатора'!AV41="нет данных","x",ROUND(IF('Данные индикатора'!AV41&gt;G$87,0,IF('Данные индикатора'!AV41&lt;G$86,10,(G$87-'Данные индикатора'!AV41)/(G$87-G$86)*10)),1))</f>
        <v>10</v>
      </c>
      <c r="H39" s="209">
        <f t="shared" si="14"/>
        <v>9.9</v>
      </c>
      <c r="I39" s="210">
        <f>IF('Данные индикатора'!AW41="нет данных","x",'Данные индикатора'!AW41/'Данные индикатора'!BK41)</f>
        <v>5.4497858162779627E-4</v>
      </c>
      <c r="J39" s="211">
        <f t="shared" si="15"/>
        <v>4.5999999999999996</v>
      </c>
      <c r="K39" s="208">
        <f>IF('Данные индикатора'!AX41="нет данных","x",ROUND(IF('Данные индикатора'!AX41&gt;K$87,10,IF('Данные индикатора'!AX41&lt;K$86,0,10-(K$87-'Данные индикатора'!AX41)/(K$87-K$86)*10)),1))</f>
        <v>5.7</v>
      </c>
      <c r="L39" s="208">
        <f>IF('Данные индикатора'!AY41="нет данных","x",ROUND(IF('Данные индикатора'!AY41&gt;L$87,10,IF('Данные индикатора'!AY41&lt;L$86,0,10-(L$87-'Данные индикатора'!AY41)/(L$87-L$86)*10)),1))</f>
        <v>5</v>
      </c>
      <c r="M39" s="208">
        <f t="shared" si="16"/>
        <v>5.7</v>
      </c>
      <c r="N39" s="212">
        <f t="shared" si="17"/>
        <v>5.2</v>
      </c>
      <c r="O39" s="208">
        <f>IF('Данные индикатора'!AZ41="нет данных","x",ROUND(IF('Данные индикатора'!AZ41&gt;O$87,0,IF('Данные индикатора'!AZ41&lt;O$86,10,(O$87-'Данные индикатора'!AZ41)/(O$87-O$86)*10)),1))</f>
        <v>1.1000000000000001</v>
      </c>
      <c r="P39" s="208">
        <f>IF('Данные индикатора'!BA41="нет данных","x",ROUND(IF('Данные индикатора'!BA41&gt;P$87,0,IF('Данные индикатора'!BA41&lt;P$86,10,(P$87-'Данные индикатора'!BA41)/(P$87-P$86)*10)),1))</f>
        <v>10</v>
      </c>
      <c r="Q39" s="208">
        <f>IF('Данные индикатора'!BB41="нет данных","x",ROUND(IF('Данные индикатора'!BB41&gt;Q$87,0,IF('Данные индикатора'!BB41&lt;Q$86,10,(Q$87-'Данные индикатора'!BB41)/(Q$87-Q$86)*10)),1))</f>
        <v>5.4</v>
      </c>
      <c r="R39" s="208">
        <f>IF('Данные индикатора'!BC41="нет данных","x",ROUND(IF('Данные индикатора'!BC41&gt;R$87,0,IF('Данные индикатора'!BC41&lt;R$86,10,(R$87-'Данные индикатора'!BC41)/(R$87-R$86)*10)),1))</f>
        <v>8.9</v>
      </c>
      <c r="S39" s="209">
        <f t="shared" si="7"/>
        <v>6.4</v>
      </c>
      <c r="T39" s="213">
        <f t="shared" si="8"/>
        <v>7</v>
      </c>
      <c r="U39" s="208">
        <f>IF('Данные индикатора'!BD41="нет данных","x",ROUND(IF('Данные индикатора'!BD41&gt;U$87,0,IF('Данные индикатора'!BD41&lt;U$86,10,(U$87-'Данные индикатора'!BD41)/(U$87-U$86)*10)),1))</f>
        <v>1.2</v>
      </c>
      <c r="V39" s="208">
        <f>IF('Данные индикатора'!BE41="нет данных","x",ROUND(IF('Данные индикатора'!BE41&gt;V$87,0,IF('Данные индикатора'!BE41&lt;V$86,10,(V$87-'Данные индикатора'!BE41)/(V$87-V$86)*10)),1))</f>
        <v>4.2</v>
      </c>
      <c r="W39" s="209">
        <f t="shared" si="18"/>
        <v>2.7</v>
      </c>
      <c r="X39" s="200">
        <f>IF('Данные индикатора'!BH41="нет данных","x",'Данные индикатора'!BH41/'Данные индикатора'!BJ41*100)</f>
        <v>16.929246335156158</v>
      </c>
      <c r="Y39" s="208">
        <f t="shared" si="19"/>
        <v>8.4</v>
      </c>
      <c r="Z39" s="208">
        <f>IF('Данные индикатора'!BF41="нет данных","x",ROUND(IF('Данные индикатора'!BF41&gt;Z$87,0,IF('Данные индикатора'!BF41&lt;Z$86,10,(Z$87-'Данные индикатора'!BF41)/(Z$87-Z$86)*10)),1))</f>
        <v>0.1</v>
      </c>
      <c r="AA39" s="208">
        <f>IF('Данные индикатора'!BG41="нет данных","x",ROUND(IF('Данные индикатора'!BG41&gt;AA$87,0,IF('Данные индикатора'!BG41&lt;AA$86,10,(AA$87-'Данные индикатора'!BG41)/(AA$87-AA$86)*10)),1))</f>
        <v>4.4000000000000004</v>
      </c>
      <c r="AB39" s="209">
        <f t="shared" si="20"/>
        <v>4.3</v>
      </c>
      <c r="AC39" s="208">
        <f>IF('Данные индикатора'!BI41="нет данных","x",ROUND(IF('Данные индикатора'!BI41&gt;AC$87,0,IF('Данные индикатора'!BI41&lt;AC$86,10,(AC$87-'Данные индикатора'!BI41)/(AC$87-AC$86)*10)),1))</f>
        <v>9.3000000000000007</v>
      </c>
      <c r="AD39" s="208">
        <f>IF('Данные индикатора'!S41="нет данных","x",ROUND(IF('Данные индикатора'!S41&gt;AD$87,10,IF('Данные индикатора'!S41&lt;AD$86,0,10-(AD$87-'Данные индикатора'!S41)/(AD$87-AD$86)*10)),1))</f>
        <v>6.2</v>
      </c>
      <c r="AE39" s="208">
        <f>IF('Данные индикатора'!AS41="нет данных","x",ROUND(IF('Данные индикатора'!AS41&gt;AE$87,0,IF('Данные индикатора'!AS41&lt;AE$86,10,(AE$87-'Данные индикатора'!AS41)/(AE$87-AE$86)*10)),1))</f>
        <v>9.6</v>
      </c>
      <c r="AF39" s="209">
        <f t="shared" si="12"/>
        <v>8.4</v>
      </c>
      <c r="AG39" s="219">
        <f t="shared" si="21"/>
        <v>5.0999999999999996</v>
      </c>
      <c r="AH39" s="46"/>
    </row>
    <row r="40" spans="1:34" s="3" customFormat="1" ht="15.75" x14ac:dyDescent="0.25">
      <c r="A40" s="159" t="s">
        <v>326</v>
      </c>
      <c r="B40" s="175" t="s">
        <v>276</v>
      </c>
      <c r="C40" s="176" t="s">
        <v>85</v>
      </c>
      <c r="D40" s="208">
        <f>IF('Данные индикатора'!AT42="нет данных","x",ROUND(IF('Данные индикатора'!AT42&gt;D$87,0,IF('Данные индикатора'!AT42&lt;D$86,10,(D$87-'Данные индикатора'!AT42)/(D$87-D$86)*10)),1))</f>
        <v>6.4</v>
      </c>
      <c r="E40" s="209">
        <f t="shared" si="13"/>
        <v>6.4</v>
      </c>
      <c r="F40" s="208">
        <f>IF('Данные индикатора'!AU42="нет данных","x",ROUND(IF('Данные индикатора'!AU42&gt;F$87,0,IF('Данные индикатора'!AU42&lt;F$86,10,(F$87-'Данные индикатора'!AU42)/(F$87-F$86)*10)),1))</f>
        <v>9.9</v>
      </c>
      <c r="G40" s="208">
        <f>IF('Данные индикатора'!AV42="нет данных","x",ROUND(IF('Данные индикатора'!AV42&gt;G$87,0,IF('Данные индикатора'!AV42&lt;G$86,10,(G$87-'Данные индикатора'!AV42)/(G$87-G$86)*10)),1))</f>
        <v>10</v>
      </c>
      <c r="H40" s="209">
        <f t="shared" si="14"/>
        <v>10</v>
      </c>
      <c r="I40" s="210">
        <f>IF('Данные индикатора'!AW42="нет данных","x",'Данные индикатора'!AW42/'Данные индикатора'!BK42)</f>
        <v>7.7370763437179045E-4</v>
      </c>
      <c r="J40" s="211">
        <f t="shared" si="15"/>
        <v>2.2999999999999998</v>
      </c>
      <c r="K40" s="208">
        <f>IF('Данные индикатора'!AX42="нет данных","x",ROUND(IF('Данные индикатора'!AX42&gt;K$87,10,IF('Данные индикатора'!AX42&lt;K$86,0,10-(K$87-'Данные индикатора'!AX42)/(K$87-K$86)*10)),1))</f>
        <v>5.7</v>
      </c>
      <c r="L40" s="208">
        <f>IF('Данные индикатора'!AY42="нет данных","x",ROUND(IF('Данные индикатора'!AY42&gt;L$87,10,IF('Данные индикатора'!AY42&lt;L$86,0,10-(L$87-'Данные индикатора'!AY42)/(L$87-L$86)*10)),1))</f>
        <v>5</v>
      </c>
      <c r="M40" s="208">
        <f t="shared" si="16"/>
        <v>5.7</v>
      </c>
      <c r="N40" s="212">
        <f t="shared" si="17"/>
        <v>4.2</v>
      </c>
      <c r="O40" s="208">
        <f>IF('Данные индикатора'!AZ42="нет данных","x",ROUND(IF('Данные индикатора'!AZ42&gt;O$87,0,IF('Данные индикатора'!AZ42&lt;O$86,10,(O$87-'Данные индикатора'!AZ42)/(O$87-O$86)*10)),1))</f>
        <v>1.1000000000000001</v>
      </c>
      <c r="P40" s="208">
        <f>IF('Данные индикатора'!BA42="нет данных","x",ROUND(IF('Данные индикатора'!BA42&gt;P$87,0,IF('Данные индикатора'!BA42&lt;P$86,10,(P$87-'Данные индикатора'!BA42)/(P$87-P$86)*10)),1))</f>
        <v>10</v>
      </c>
      <c r="Q40" s="208">
        <f>IF('Данные индикатора'!BB42="нет данных","x",ROUND(IF('Данные индикатора'!BB42&gt;Q$87,0,IF('Данные индикатора'!BB42&lt;Q$86,10,(Q$87-'Данные индикатора'!BB42)/(Q$87-Q$86)*10)),1))</f>
        <v>5.4</v>
      </c>
      <c r="R40" s="208">
        <f>IF('Данные индикатора'!BC42="нет данных","x",ROUND(IF('Данные индикатора'!BC42&gt;R$87,0,IF('Данные индикатора'!BC42&lt;R$86,10,(R$87-'Данные индикатора'!BC42)/(R$87-R$86)*10)),1))</f>
        <v>8.9</v>
      </c>
      <c r="S40" s="209">
        <f t="shared" si="7"/>
        <v>6.4</v>
      </c>
      <c r="T40" s="213">
        <f t="shared" si="8"/>
        <v>6.8</v>
      </c>
      <c r="U40" s="208">
        <f>IF('Данные индикатора'!BD42="нет данных","x",ROUND(IF('Данные индикатора'!BD42&gt;U$87,0,IF('Данные индикатора'!BD42&lt;U$86,10,(U$87-'Данные индикатора'!BD42)/(U$87-U$86)*10)),1))</f>
        <v>1.2</v>
      </c>
      <c r="V40" s="208">
        <f>IF('Данные индикатора'!BE42="нет данных","x",ROUND(IF('Данные индикатора'!BE42&gt;V$87,0,IF('Данные индикатора'!BE42&lt;V$86,10,(V$87-'Данные индикатора'!BE42)/(V$87-V$86)*10)),1))</f>
        <v>4.2</v>
      </c>
      <c r="W40" s="209">
        <f t="shared" si="18"/>
        <v>2.7</v>
      </c>
      <c r="X40" s="200">
        <f>IF('Данные индикатора'!BH42="нет данных","x",'Данные индикатора'!BH42/'Данные индикатора'!BJ42*100)</f>
        <v>10.682695196660266</v>
      </c>
      <c r="Y40" s="208">
        <f t="shared" si="19"/>
        <v>9</v>
      </c>
      <c r="Z40" s="208">
        <f>IF('Данные индикатора'!BF42="нет данных","x",ROUND(IF('Данные индикатора'!BF42&gt;Z$87,0,IF('Данные индикатора'!BF42&lt;Z$86,10,(Z$87-'Данные индикатора'!BF42)/(Z$87-Z$86)*10)),1))</f>
        <v>0</v>
      </c>
      <c r="AA40" s="208">
        <f>IF('Данные индикатора'!BG42="нет данных","x",ROUND(IF('Данные индикатора'!BG42&gt;AA$87,0,IF('Данные индикатора'!BG42&lt;AA$86,10,(AA$87-'Данные индикатора'!BG42)/(AA$87-AA$86)*10)),1))</f>
        <v>0.9</v>
      </c>
      <c r="AB40" s="209">
        <f t="shared" si="20"/>
        <v>3.3</v>
      </c>
      <c r="AC40" s="208">
        <f>IF('Данные индикатора'!BI42="нет данных","x",ROUND(IF('Данные индикатора'!BI42&gt;AC$87,0,IF('Данные индикатора'!BI42&lt;AC$86,10,(AC$87-'Данные индикатора'!BI42)/(AC$87-AC$86)*10)),1))</f>
        <v>9.3000000000000007</v>
      </c>
      <c r="AD40" s="208">
        <f>IF('Данные индикатора'!S42="нет данных","x",ROUND(IF('Данные индикатора'!S42&gt;AD$87,10,IF('Данные индикатора'!S42&lt;AD$86,0,10-(AD$87-'Данные индикатора'!S42)/(AD$87-AD$86)*10)),1))</f>
        <v>2.8</v>
      </c>
      <c r="AE40" s="208">
        <f>IF('Данные индикатора'!AS42="нет данных","x",ROUND(IF('Данные индикатора'!AS42&gt;AE$87,0,IF('Данные индикатора'!AS42&lt;AE$86,10,(AE$87-'Данные индикатора'!AS42)/(AE$87-AE$86)*10)),1))</f>
        <v>9.6</v>
      </c>
      <c r="AF40" s="209">
        <f t="shared" si="12"/>
        <v>7.2</v>
      </c>
      <c r="AG40" s="219">
        <f t="shared" si="21"/>
        <v>4.4000000000000004</v>
      </c>
      <c r="AH40" s="46"/>
    </row>
    <row r="41" spans="1:34" s="3" customFormat="1" ht="15.75" x14ac:dyDescent="0.25">
      <c r="A41" s="159" t="s">
        <v>326</v>
      </c>
      <c r="B41" s="175" t="s">
        <v>277</v>
      </c>
      <c r="C41" s="176" t="s">
        <v>86</v>
      </c>
      <c r="D41" s="208">
        <f>IF('Данные индикатора'!AT43="нет данных","x",ROUND(IF('Данные индикатора'!AT43&gt;D$87,0,IF('Данные индикатора'!AT43&lt;D$86,10,(D$87-'Данные индикатора'!AT43)/(D$87-D$86)*10)),1))</f>
        <v>6.4</v>
      </c>
      <c r="E41" s="209">
        <f t="shared" si="13"/>
        <v>6.4</v>
      </c>
      <c r="F41" s="208">
        <f>IF('Данные индикатора'!AU43="нет данных","x",ROUND(IF('Данные индикатора'!AU43&gt;F$87,0,IF('Данные индикатора'!AU43&lt;F$86,10,(F$87-'Данные индикатора'!AU43)/(F$87-F$86)*10)),1))</f>
        <v>10</v>
      </c>
      <c r="G41" s="208">
        <f>IF('Данные индикатора'!AV43="нет данных","x",ROUND(IF('Данные индикатора'!AV43&gt;G$87,0,IF('Данные индикатора'!AV43&lt;G$86,10,(G$87-'Данные индикатора'!AV43)/(G$87-G$86)*10)),1))</f>
        <v>10</v>
      </c>
      <c r="H41" s="209">
        <f t="shared" si="14"/>
        <v>10</v>
      </c>
      <c r="I41" s="210">
        <f>IF('Данные индикатора'!AW43="нет данных","x",'Данные индикатора'!AW43/'Данные индикатора'!BK43)</f>
        <v>4.7998850326938275E-4</v>
      </c>
      <c r="J41" s="211">
        <f t="shared" si="15"/>
        <v>5.2</v>
      </c>
      <c r="K41" s="208">
        <f>IF('Данные индикатора'!AX43="нет данных","x",ROUND(IF('Данные индикатора'!AX43&gt;K$87,10,IF('Данные индикатора'!AX43&lt;K$86,0,10-(K$87-'Данные индикатора'!AX43)/(K$87-K$86)*10)),1))</f>
        <v>5.7</v>
      </c>
      <c r="L41" s="208">
        <f>IF('Данные индикатора'!AY43="нет данных","x",ROUND(IF('Данные индикатора'!AY43&gt;L$87,10,IF('Данные индикатора'!AY43&lt;L$86,0,10-(L$87-'Данные индикатора'!AY43)/(L$87-L$86)*10)),1))</f>
        <v>5</v>
      </c>
      <c r="M41" s="208">
        <f t="shared" si="16"/>
        <v>5.7</v>
      </c>
      <c r="N41" s="212">
        <f t="shared" si="17"/>
        <v>5.5</v>
      </c>
      <c r="O41" s="208">
        <f>IF('Данные индикатора'!AZ43="нет данных","x",ROUND(IF('Данные индикатора'!AZ43&gt;O$87,0,IF('Данные индикатора'!AZ43&lt;O$86,10,(O$87-'Данные индикатора'!AZ43)/(O$87-O$86)*10)),1))</f>
        <v>1.1000000000000001</v>
      </c>
      <c r="P41" s="208">
        <f>IF('Данные индикатора'!BA43="нет данных","x",ROUND(IF('Данные индикатора'!BA43&gt;P$87,0,IF('Данные индикатора'!BA43&lt;P$86,10,(P$87-'Данные индикатора'!BA43)/(P$87-P$86)*10)),1))</f>
        <v>10</v>
      </c>
      <c r="Q41" s="208">
        <f>IF('Данные индикатора'!BB43="нет данных","x",ROUND(IF('Данные индикатора'!BB43&gt;Q$87,0,IF('Данные индикатора'!BB43&lt;Q$86,10,(Q$87-'Данные индикатора'!BB43)/(Q$87-Q$86)*10)),1))</f>
        <v>5.4</v>
      </c>
      <c r="R41" s="208">
        <f>IF('Данные индикатора'!BC43="нет данных","x",ROUND(IF('Данные индикатора'!BC43&gt;R$87,0,IF('Данные индикатора'!BC43&lt;R$86,10,(R$87-'Данные индикатора'!BC43)/(R$87-R$86)*10)),1))</f>
        <v>8.9</v>
      </c>
      <c r="S41" s="209">
        <f t="shared" si="7"/>
        <v>6.4</v>
      </c>
      <c r="T41" s="213">
        <f t="shared" si="8"/>
        <v>7.1</v>
      </c>
      <c r="U41" s="208">
        <f>IF('Данные индикатора'!BD43="нет данных","x",ROUND(IF('Данные индикатора'!BD43&gt;U$87,0,IF('Данные индикатора'!BD43&lt;U$86,10,(U$87-'Данные индикатора'!BD43)/(U$87-U$86)*10)),1))</f>
        <v>1.2</v>
      </c>
      <c r="V41" s="208">
        <f>IF('Данные индикатора'!BE43="нет данных","x",ROUND(IF('Данные индикатора'!BE43&gt;V$87,0,IF('Данные индикатора'!BE43&lt;V$86,10,(V$87-'Данные индикатора'!BE43)/(V$87-V$86)*10)),1))</f>
        <v>4.2</v>
      </c>
      <c r="W41" s="209">
        <f t="shared" si="18"/>
        <v>2.7</v>
      </c>
      <c r="X41" s="200">
        <f>IF('Данные индикатора'!BH43="нет данных","x",'Данные индикатора'!BH43/'Данные индикатора'!BJ43*100)</f>
        <v>16.260471948107536</v>
      </c>
      <c r="Y41" s="208">
        <f t="shared" si="19"/>
        <v>8.5</v>
      </c>
      <c r="Z41" s="208">
        <f>IF('Данные индикатора'!BF43="нет данных","x",ROUND(IF('Данные индикатора'!BF43&gt;Z$87,0,IF('Данные индикатора'!BF43&lt;Z$86,10,(Z$87-'Данные индикатора'!BF43)/(Z$87-Z$86)*10)),1))</f>
        <v>0</v>
      </c>
      <c r="AA41" s="208">
        <f>IF('Данные индикатора'!BG43="нет данных","x",ROUND(IF('Данные индикатора'!BG43&gt;AA$87,0,IF('Данные индикатора'!BG43&lt;AA$86,10,(AA$87-'Данные индикатора'!BG43)/(AA$87-AA$86)*10)),1))</f>
        <v>3.4</v>
      </c>
      <c r="AB41" s="209">
        <f t="shared" si="20"/>
        <v>4</v>
      </c>
      <c r="AC41" s="208">
        <f>IF('Данные индикатора'!BI43="нет данных","x",ROUND(IF('Данные индикатора'!BI43&gt;AC$87,0,IF('Данные индикатора'!BI43&lt;AC$86,10,(AC$87-'Данные индикатора'!BI43)/(AC$87-AC$86)*10)),1))</f>
        <v>9.3000000000000007</v>
      </c>
      <c r="AD41" s="208">
        <f>IF('Данные индикатора'!S43="нет данных","x",ROUND(IF('Данные индикатора'!S43&gt;AD$87,10,IF('Данные индикатора'!S43&lt;AD$86,0,10-(AD$87-'Данные индикатора'!S43)/(AD$87-AD$86)*10)),1))</f>
        <v>4.3</v>
      </c>
      <c r="AE41" s="208">
        <f>IF('Данные индикатора'!AS43="нет данных","x",ROUND(IF('Данные индикатора'!AS43&gt;AE$87,0,IF('Данные индикатора'!AS43&lt;AE$86,10,(AE$87-'Данные индикатора'!AS43)/(AE$87-AE$86)*10)),1))</f>
        <v>9.6</v>
      </c>
      <c r="AF41" s="209">
        <f t="shared" si="12"/>
        <v>7.7</v>
      </c>
      <c r="AG41" s="219">
        <f t="shared" si="21"/>
        <v>4.8</v>
      </c>
      <c r="AH41" s="46"/>
    </row>
    <row r="42" spans="1:34" s="3" customFormat="1" ht="15.75" x14ac:dyDescent="0.25">
      <c r="A42" s="159" t="s">
        <v>326</v>
      </c>
      <c r="B42" s="175" t="s">
        <v>278</v>
      </c>
      <c r="C42" s="176" t="s">
        <v>87</v>
      </c>
      <c r="D42" s="208">
        <f>IF('Данные индикатора'!AT44="нет данных","x",ROUND(IF('Данные индикатора'!AT44&gt;D$87,0,IF('Данные индикатора'!AT44&lt;D$86,10,(D$87-'Данные индикатора'!AT44)/(D$87-D$86)*10)),1))</f>
        <v>6.4</v>
      </c>
      <c r="E42" s="209">
        <f t="shared" si="13"/>
        <v>6.4</v>
      </c>
      <c r="F42" s="208">
        <f>IF('Данные индикатора'!AU44="нет данных","x",ROUND(IF('Данные индикатора'!AU44&gt;F$87,0,IF('Данные индикатора'!AU44&lt;F$86,10,(F$87-'Данные индикатора'!AU44)/(F$87-F$86)*10)),1))</f>
        <v>9</v>
      </c>
      <c r="G42" s="208">
        <f>IF('Данные индикатора'!AV44="нет данных","x",ROUND(IF('Данные индикатора'!AV44&gt;G$87,0,IF('Данные индикатора'!AV44&lt;G$86,10,(G$87-'Данные индикатора'!AV44)/(G$87-G$86)*10)),1))</f>
        <v>10</v>
      </c>
      <c r="H42" s="209">
        <f t="shared" si="14"/>
        <v>9.6</v>
      </c>
      <c r="I42" s="210">
        <f>IF('Данные индикатора'!AW44="нет данных","x",'Данные индикатора'!AW44/'Данные индикатора'!BK44)</f>
        <v>0</v>
      </c>
      <c r="J42" s="211">
        <f t="shared" si="15"/>
        <v>10</v>
      </c>
      <c r="K42" s="208">
        <f>IF('Данные индикатора'!AX44="нет данных","x",ROUND(IF('Данные индикатора'!AX44&gt;K$87,10,IF('Данные индикатора'!AX44&lt;K$86,0,10-(K$87-'Данные индикатора'!AX44)/(K$87-K$86)*10)),1))</f>
        <v>5.7</v>
      </c>
      <c r="L42" s="208">
        <f>IF('Данные индикатора'!AY44="нет данных","x",ROUND(IF('Данные индикатора'!AY44&gt;L$87,10,IF('Данные индикатора'!AY44&lt;L$86,0,10-(L$87-'Данные индикатора'!AY44)/(L$87-L$86)*10)),1))</f>
        <v>5</v>
      </c>
      <c r="M42" s="208">
        <f t="shared" si="16"/>
        <v>5.7</v>
      </c>
      <c r="N42" s="212">
        <f t="shared" si="17"/>
        <v>8.6999999999999993</v>
      </c>
      <c r="O42" s="208">
        <f>IF('Данные индикатора'!AZ44="нет данных","x",ROUND(IF('Данные индикатора'!AZ44&gt;O$87,0,IF('Данные индикатора'!AZ44&lt;O$86,10,(O$87-'Данные индикатора'!AZ44)/(O$87-O$86)*10)),1))</f>
        <v>1.1000000000000001</v>
      </c>
      <c r="P42" s="208">
        <f>IF('Данные индикатора'!BA44="нет данных","x",ROUND(IF('Данные индикатора'!BA44&gt;P$87,0,IF('Данные индикатора'!BA44&lt;P$86,10,(P$87-'Данные индикатора'!BA44)/(P$87-P$86)*10)),1))</f>
        <v>10</v>
      </c>
      <c r="Q42" s="208">
        <f>IF('Данные индикатора'!BB44="нет данных","x",ROUND(IF('Данные индикатора'!BB44&gt;Q$87,0,IF('Данные индикатора'!BB44&lt;Q$86,10,(Q$87-'Данные индикатора'!BB44)/(Q$87-Q$86)*10)),1))</f>
        <v>5.4</v>
      </c>
      <c r="R42" s="208">
        <f>IF('Данные индикатора'!BC44="нет данных","x",ROUND(IF('Данные индикатора'!BC44&gt;R$87,0,IF('Данные индикатора'!BC44&lt;R$86,10,(R$87-'Данные индикатора'!BC44)/(R$87-R$86)*10)),1))</f>
        <v>8.9</v>
      </c>
      <c r="S42" s="209">
        <f t="shared" si="7"/>
        <v>6.4</v>
      </c>
      <c r="T42" s="213">
        <f t="shared" si="8"/>
        <v>7.8</v>
      </c>
      <c r="U42" s="208">
        <f>IF('Данные индикатора'!BD44="нет данных","x",ROUND(IF('Данные индикатора'!BD44&gt;U$87,0,IF('Данные индикатора'!BD44&lt;U$86,10,(U$87-'Данные индикатора'!BD44)/(U$87-U$86)*10)),1))</f>
        <v>1.2</v>
      </c>
      <c r="V42" s="208">
        <f>IF('Данные индикатора'!BE44="нет данных","x",ROUND(IF('Данные индикатора'!BE44&gt;V$87,0,IF('Данные индикатора'!BE44&lt;V$86,10,(V$87-'Данные индикатора'!BE44)/(V$87-V$86)*10)),1))</f>
        <v>4.2</v>
      </c>
      <c r="W42" s="209">
        <f t="shared" si="18"/>
        <v>2.7</v>
      </c>
      <c r="X42" s="200">
        <f>IF('Данные индикатора'!BH44="нет данных","x",'Данные индикатора'!BH44/'Данные индикатора'!BJ44*100)</f>
        <v>692.73712361119567</v>
      </c>
      <c r="Y42" s="208">
        <f t="shared" si="19"/>
        <v>0</v>
      </c>
      <c r="Z42" s="208">
        <f>IF('Данные индикатора'!BF44="нет данных","x",ROUND(IF('Данные индикатора'!BF44&gt;Z$87,0,IF('Данные индикатора'!BF44&lt;Z$86,10,(Z$87-'Данные индикатора'!BF44)/(Z$87-Z$86)*10)),1))</f>
        <v>0</v>
      </c>
      <c r="AA42" s="208">
        <f>IF('Данные индикатора'!BG44="нет данных","x",ROUND(IF('Данные индикатора'!BG44&gt;AA$87,0,IF('Данные индикатора'!BG44&lt;AA$86,10,(AA$87-'Данные индикатора'!BG44)/(AA$87-AA$86)*10)),1))</f>
        <v>0.2</v>
      </c>
      <c r="AB42" s="209">
        <f t="shared" si="20"/>
        <v>0.1</v>
      </c>
      <c r="AC42" s="208">
        <f>IF('Данные индикатора'!BI44="нет данных","x",ROUND(IF('Данные индикатора'!BI44&gt;AC$87,0,IF('Данные индикатора'!BI44&lt;AC$86,10,(AC$87-'Данные индикатора'!BI44)/(AC$87-AC$86)*10)),1))</f>
        <v>9.3000000000000007</v>
      </c>
      <c r="AD42" s="208">
        <f>IF('Данные индикатора'!S44="нет данных","x",ROUND(IF('Данные индикатора'!S44&gt;AD$87,10,IF('Данные индикатора'!S44&lt;AD$86,0,10-(AD$87-'Данные индикатора'!S44)/(AD$87-AD$86)*10)),1))</f>
        <v>0</v>
      </c>
      <c r="AE42" s="208">
        <f>IF('Данные индикатора'!AS44="нет данных","x",ROUND(IF('Данные индикатора'!AS44&gt;AE$87,0,IF('Данные индикатора'!AS44&lt;AE$86,10,(AE$87-'Данные индикатора'!AS44)/(AE$87-AE$86)*10)),1))</f>
        <v>9.6</v>
      </c>
      <c r="AF42" s="209">
        <f t="shared" si="12"/>
        <v>6.3</v>
      </c>
      <c r="AG42" s="219">
        <f t="shared" si="21"/>
        <v>3</v>
      </c>
      <c r="AH42" s="46"/>
    </row>
    <row r="43" spans="1:34" s="3" customFormat="1" ht="15.75" x14ac:dyDescent="0.25">
      <c r="A43" s="178" t="s">
        <v>326</v>
      </c>
      <c r="B43" s="179" t="s">
        <v>279</v>
      </c>
      <c r="C43" s="180" t="s">
        <v>88</v>
      </c>
      <c r="D43" s="208">
        <f>IF('Данные индикатора'!AT45="нет данных","x",ROUND(IF('Данные индикатора'!AT45&gt;D$87,0,IF('Данные индикатора'!AT45&lt;D$86,10,(D$87-'Данные индикатора'!AT45)/(D$87-D$86)*10)),1))</f>
        <v>6.4</v>
      </c>
      <c r="E43" s="209">
        <f t="shared" si="13"/>
        <v>6.4</v>
      </c>
      <c r="F43" s="208">
        <f>IF('Данные индикатора'!AU45="нет данных","x",ROUND(IF('Данные индикатора'!AU45&gt;F$87,0,IF('Данные индикатора'!AU45&lt;F$86,10,(F$87-'Данные индикатора'!AU45)/(F$87-F$86)*10)),1))</f>
        <v>9.8000000000000007</v>
      </c>
      <c r="G43" s="208">
        <f>IF('Данные индикатора'!AV45="нет данных","x",ROUND(IF('Данные индикатора'!AV45&gt;G$87,0,IF('Данные индикатора'!AV45&lt;G$86,10,(G$87-'Данные индикатора'!AV45)/(G$87-G$86)*10)),1))</f>
        <v>10</v>
      </c>
      <c r="H43" s="209">
        <f t="shared" si="14"/>
        <v>9.9</v>
      </c>
      <c r="I43" s="210">
        <f>IF('Данные индикатора'!AW45="нет данных","x",'Данные индикатора'!AW45/'Данные индикатора'!BK45)</f>
        <v>1.7675276752767528E-3</v>
      </c>
      <c r="J43" s="211">
        <f t="shared" si="15"/>
        <v>0</v>
      </c>
      <c r="K43" s="208">
        <f>IF('Данные индикатора'!AX45="нет данных","x",ROUND(IF('Данные индикатора'!AX45&gt;K$87,10,IF('Данные индикатора'!AX45&lt;K$86,0,10-(K$87-'Данные индикатора'!AX45)/(K$87-K$86)*10)),1))</f>
        <v>5.7</v>
      </c>
      <c r="L43" s="208">
        <f>IF('Данные индикатора'!AY45="нет данных","x",ROUND(IF('Данные индикатора'!AY45&gt;L$87,10,IF('Данные индикатора'!AY45&lt;L$86,0,10-(L$87-'Данные индикатора'!AY45)/(L$87-L$86)*10)),1))</f>
        <v>5</v>
      </c>
      <c r="M43" s="208">
        <f t="shared" si="16"/>
        <v>5.7</v>
      </c>
      <c r="N43" s="212">
        <f t="shared" si="17"/>
        <v>3.4</v>
      </c>
      <c r="O43" s="208">
        <f>IF('Данные индикатора'!AZ45="нет данных","x",ROUND(IF('Данные индикатора'!AZ45&gt;O$87,0,IF('Данные индикатора'!AZ45&lt;O$86,10,(O$87-'Данные индикатора'!AZ45)/(O$87-O$86)*10)),1))</f>
        <v>1.1000000000000001</v>
      </c>
      <c r="P43" s="208">
        <f>IF('Данные индикатора'!BA45="нет данных","x",ROUND(IF('Данные индикатора'!BA45&gt;P$87,0,IF('Данные индикатора'!BA45&lt;P$86,10,(P$87-'Данные индикатора'!BA45)/(P$87-P$86)*10)),1))</f>
        <v>10</v>
      </c>
      <c r="Q43" s="208">
        <f>IF('Данные индикатора'!BB45="нет данных","x",ROUND(IF('Данные индикатора'!BB45&gt;Q$87,0,IF('Данные индикатора'!BB45&lt;Q$86,10,(Q$87-'Данные индикатора'!BB45)/(Q$87-Q$86)*10)),1))</f>
        <v>5.4</v>
      </c>
      <c r="R43" s="208">
        <f>IF('Данные индикатора'!BC45="нет данных","x",ROUND(IF('Данные индикатора'!BC45&gt;R$87,0,IF('Данные индикатора'!BC45&lt;R$86,10,(R$87-'Данные индикатора'!BC45)/(R$87-R$86)*10)),1))</f>
        <v>8.9</v>
      </c>
      <c r="S43" s="209">
        <f t="shared" si="7"/>
        <v>6.4</v>
      </c>
      <c r="T43" s="213">
        <f t="shared" si="8"/>
        <v>6.5</v>
      </c>
      <c r="U43" s="208">
        <f>IF('Данные индикатора'!BD45="нет данных","x",ROUND(IF('Данные индикатора'!BD45&gt;U$87,0,IF('Данные индикатора'!BD45&lt;U$86,10,(U$87-'Данные индикатора'!BD45)/(U$87-U$86)*10)),1))</f>
        <v>1.2</v>
      </c>
      <c r="V43" s="208">
        <f>IF('Данные индикатора'!BE45="нет данных","x",ROUND(IF('Данные индикатора'!BE45&gt;V$87,0,IF('Данные индикатора'!BE45&lt;V$86,10,(V$87-'Данные индикатора'!BE45)/(V$87-V$86)*10)),1))</f>
        <v>4.2</v>
      </c>
      <c r="W43" s="209">
        <f t="shared" si="18"/>
        <v>2.7</v>
      </c>
      <c r="X43" s="200">
        <f>IF('Данные индикатора'!BH45="нет данных","x",'Данные индикатора'!BH45/'Данные индикатора'!BJ45*100)</f>
        <v>15.078775350482204</v>
      </c>
      <c r="Y43" s="208">
        <f t="shared" si="19"/>
        <v>8.6</v>
      </c>
      <c r="Z43" s="208">
        <f>IF('Данные индикатора'!BF45="нет данных","x",ROUND(IF('Данные индикатора'!BF45&gt;Z$87,0,IF('Данные индикатора'!BF45&lt;Z$86,10,(Z$87-'Данные индикатора'!BF45)/(Z$87-Z$86)*10)),1))</f>
        <v>0</v>
      </c>
      <c r="AA43" s="208">
        <f>IF('Данные индикатора'!BG45="нет данных","x",ROUND(IF('Данные индикатора'!BG45&gt;AA$87,0,IF('Данные индикатора'!BG45&lt;AA$86,10,(AA$87-'Данные индикатора'!BG45)/(AA$87-AA$86)*10)),1))</f>
        <v>0.1</v>
      </c>
      <c r="AB43" s="209">
        <f t="shared" si="20"/>
        <v>2.9</v>
      </c>
      <c r="AC43" s="208">
        <f>IF('Данные индикатора'!BI45="нет данных","x",ROUND(IF('Данные индикатора'!BI45&gt;AC$87,0,IF('Данные индикатора'!BI45&lt;AC$86,10,(AC$87-'Данные индикатора'!BI45)/(AC$87-AC$86)*10)),1))</f>
        <v>9.3000000000000007</v>
      </c>
      <c r="AD43" s="208">
        <f>IF('Данные индикатора'!S45="нет данных","x",ROUND(IF('Данные индикатора'!S45&gt;AD$87,10,IF('Данные индикатора'!S45&lt;AD$86,0,10-(AD$87-'Данные индикатора'!S45)/(AD$87-AD$86)*10)),1))</f>
        <v>2.8</v>
      </c>
      <c r="AE43" s="208">
        <f>IF('Данные индикатора'!AS45="нет данных","x",ROUND(IF('Данные индикатора'!AS45&gt;AE$87,0,IF('Данные индикатора'!AS45&lt;AE$86,10,(AE$87-'Данные индикатора'!AS45)/(AE$87-AE$86)*10)),1))</f>
        <v>9.6</v>
      </c>
      <c r="AF43" s="209">
        <f t="shared" si="12"/>
        <v>7.2</v>
      </c>
      <c r="AG43" s="219">
        <f t="shared" si="21"/>
        <v>4.3</v>
      </c>
      <c r="AH43" s="46"/>
    </row>
    <row r="44" spans="1:34" s="3" customFormat="1" ht="15.75" x14ac:dyDescent="0.25">
      <c r="A44" s="159" t="s">
        <v>325</v>
      </c>
      <c r="B44" s="160" t="s">
        <v>280</v>
      </c>
      <c r="C44" s="181" t="s">
        <v>89</v>
      </c>
      <c r="D44" s="208">
        <f>IF('Данные индикатора'!AT46="нет данных","x",ROUND(IF('Данные индикатора'!AT46&gt;D$87,0,IF('Данные индикатора'!AT46&lt;D$86,10,(D$87-'Данные индикатора'!AT46)/(D$87-D$86)*10)),1))</f>
        <v>4.8</v>
      </c>
      <c r="E44" s="224">
        <f t="shared" si="13"/>
        <v>4.8</v>
      </c>
      <c r="F44" s="208">
        <f>IF('Данные индикатора'!AU46="нет данных","x",ROUND(IF('Данные индикатора'!AU46&gt;F$87,0,IF('Данные индикатора'!AU46&lt;F$86,10,(F$87-'Данные индикатора'!AU46)/(F$87-F$86)*10)),1))</f>
        <v>3.8</v>
      </c>
      <c r="G44" s="208">
        <f>IF('Данные индикатора'!AV46="нет данных","x",ROUND(IF('Данные индикатора'!AV46&gt;G$87,0,IF('Данные индикатора'!AV46&lt;G$86,10,(G$87-'Данные индикатора'!AV46)/(G$87-G$86)*10)),1))</f>
        <v>1.4</v>
      </c>
      <c r="H44" s="224">
        <f t="shared" si="14"/>
        <v>2.7</v>
      </c>
      <c r="I44" s="210">
        <f>IF('Данные индикатора'!AW46="нет данных","x",'Данные индикатора'!AW46/'Данные индикатора'!BK46)</f>
        <v>3.2627935494571529E-5</v>
      </c>
      <c r="J44" s="225">
        <f t="shared" si="15"/>
        <v>9.6999999999999993</v>
      </c>
      <c r="K44" s="208">
        <f>IF('Данные индикатора'!AX46="нет данных","x",ROUND(IF('Данные индикатора'!AX46&gt;K$87,10,IF('Данные индикатора'!AX46&lt;K$86,0,10-(K$87-'Данные индикатора'!AX46)/(K$87-K$86)*10)),1))</f>
        <v>0</v>
      </c>
      <c r="L44" s="208">
        <f>IF('Данные индикатора'!AY46="нет данных","x",ROUND(IF('Данные индикатора'!AY46&gt;L$87,10,IF('Данные индикатора'!AY46&lt;L$86,0,10-(L$87-'Данные индикатора'!AY46)/(L$87-L$86)*10)),1))</f>
        <v>2.1</v>
      </c>
      <c r="M44" s="223">
        <f t="shared" si="16"/>
        <v>2.1</v>
      </c>
      <c r="N44" s="226">
        <f t="shared" si="17"/>
        <v>7.5</v>
      </c>
      <c r="O44" s="208">
        <f>IF('Данные индикатора'!AZ46="нет данных","x",ROUND(IF('Данные индикатора'!AZ46&gt;O$87,0,IF('Данные индикатора'!AZ46&lt;O$86,10,(O$87-'Данные индикатора'!AZ46)/(O$87-O$86)*10)),1))</f>
        <v>1.9</v>
      </c>
      <c r="P44" s="208">
        <f>IF('Данные индикатора'!BA46="нет данных","x",ROUND(IF('Данные индикатора'!BA46&gt;P$87,0,IF('Данные индикатора'!BA46&lt;P$86,10,(P$87-'Данные индикатора'!BA46)/(P$87-P$86)*10)),1))</f>
        <v>0</v>
      </c>
      <c r="Q44" s="208">
        <f>IF('Данные индикатора'!BB46="нет данных","x",ROUND(IF('Данные индикатора'!BB46&gt;Q$87,0,IF('Данные индикатора'!BB46&lt;Q$86,10,(Q$87-'Данные индикатора'!BB46)/(Q$87-Q$86)*10)),1))</f>
        <v>5.6</v>
      </c>
      <c r="R44" s="208">
        <f>IF('Данные индикатора'!BC46="нет данных","x",ROUND(IF('Данные индикатора'!BC46&gt;R$87,0,IF('Данные индикатора'!BC46&lt;R$86,10,(R$87-'Данные индикатора'!BC46)/(R$87-R$86)*10)),1))</f>
        <v>0</v>
      </c>
      <c r="S44" s="224">
        <f t="shared" si="7"/>
        <v>1.9</v>
      </c>
      <c r="T44" s="227">
        <f t="shared" si="8"/>
        <v>4.2</v>
      </c>
      <c r="U44" s="208">
        <f>IF('Данные индикатора'!BD46="нет данных","x",ROUND(IF('Данные индикатора'!BD46&gt;U$87,0,IF('Данные индикатора'!BD46&lt;U$86,10,(U$87-'Данные индикатора'!BD46)/(U$87-U$86)*10)),1))</f>
        <v>2</v>
      </c>
      <c r="V44" s="208">
        <f>IF('Данные индикатора'!BE46="нет данных","x",ROUND(IF('Данные индикатора'!BE46&gt;V$87,0,IF('Данные индикатора'!BE46&lt;V$86,10,(V$87-'Данные индикатора'!BE46)/(V$87-V$86)*10)),1))</f>
        <v>3.1</v>
      </c>
      <c r="W44" s="224">
        <f t="shared" si="18"/>
        <v>2.6</v>
      </c>
      <c r="X44" s="200">
        <f>IF('Данные индикатора'!BH46="нет данных","x",'Данные индикатора'!BH46/'Данные индикатора'!BJ46*100)</f>
        <v>14.840006525293086</v>
      </c>
      <c r="Y44" s="223">
        <f t="shared" si="19"/>
        <v>8.6</v>
      </c>
      <c r="Z44" s="208">
        <f>IF('Данные индикатора'!BF46="нет данных","x",ROUND(IF('Данные индикатора'!BF46&gt;Z$87,0,IF('Данные индикатора'!BF46&lt;Z$86,10,(Z$87-'Данные индикатора'!BF46)/(Z$87-Z$86)*10)),1))</f>
        <v>0.7</v>
      </c>
      <c r="AA44" s="208">
        <f>IF('Данные индикатора'!BG46="нет данных","x",ROUND(IF('Данные индикатора'!BG46&gt;AA$87,0,IF('Данные индикатора'!BG46&lt;AA$86,10,(AA$87-'Данные индикатора'!BG46)/(AA$87-AA$86)*10)),1))</f>
        <v>1.5</v>
      </c>
      <c r="AB44" s="224">
        <f t="shared" si="20"/>
        <v>3.6</v>
      </c>
      <c r="AC44" s="208">
        <f>IF('Данные индикатора'!BI46="нет данных","x",ROUND(IF('Данные индикатора'!BI46&gt;AC$87,0,IF('Данные индикатора'!BI46&lt;AC$86,10,(AC$87-'Данные индикатора'!BI46)/(AC$87-AC$86)*10)),1))</f>
        <v>7.5</v>
      </c>
      <c r="AD44" s="208">
        <f>IF('Данные индикатора'!S46="нет данных","x",ROUND(IF('Данные индикатора'!S46&gt;AD$87,10,IF('Данные индикатора'!S46&lt;AD$86,0,10-(AD$87-'Данные индикатора'!S46)/(AD$87-AD$86)*10)),1))</f>
        <v>2.9</v>
      </c>
      <c r="AE44" s="208">
        <f>IF('Данные индикатора'!AS46="нет данных","x",ROUND(IF('Данные индикатора'!AS46&gt;AE$87,0,IF('Данные индикатора'!AS46&lt;AE$86,10,(AE$87-'Данные индикатора'!AS46)/(AE$87-AE$86)*10)),1))</f>
        <v>5.4</v>
      </c>
      <c r="AF44" s="224">
        <f t="shared" si="12"/>
        <v>5.3</v>
      </c>
      <c r="AG44" s="227">
        <f t="shared" si="21"/>
        <v>3.8</v>
      </c>
      <c r="AH44" s="46"/>
    </row>
    <row r="45" spans="1:34" s="3" customFormat="1" ht="15.75" x14ac:dyDescent="0.25">
      <c r="A45" s="159" t="s">
        <v>325</v>
      </c>
      <c r="B45" s="160" t="s">
        <v>281</v>
      </c>
      <c r="C45" s="181" t="s">
        <v>90</v>
      </c>
      <c r="D45" s="208">
        <f>IF('Данные индикатора'!AT47="нет данных","x",ROUND(IF('Данные индикатора'!AT47&gt;D$87,0,IF('Данные индикатора'!AT47&lt;D$86,10,(D$87-'Данные индикатора'!AT47)/(D$87-D$86)*10)),1))</f>
        <v>4.8</v>
      </c>
      <c r="E45" s="209">
        <f t="shared" si="13"/>
        <v>4.8</v>
      </c>
      <c r="F45" s="208">
        <f>IF('Данные индикатора'!AU47="нет данных","x",ROUND(IF('Данные индикатора'!AU47&gt;F$87,0,IF('Данные индикатора'!AU47&lt;F$86,10,(F$87-'Данные индикатора'!AU47)/(F$87-F$86)*10)),1))</f>
        <v>1.8</v>
      </c>
      <c r="G45" s="208">
        <f>IF('Данные индикатора'!AV47="нет данных","x",ROUND(IF('Данные индикатора'!AV47&gt;G$87,0,IF('Данные индикатора'!AV47&lt;G$86,10,(G$87-'Данные индикатора'!AV47)/(G$87-G$86)*10)),1))</f>
        <v>1.4</v>
      </c>
      <c r="H45" s="209">
        <f t="shared" si="14"/>
        <v>1.6</v>
      </c>
      <c r="I45" s="210">
        <f>IF('Данные индикатора'!AW47="нет данных","x",'Данные индикатора'!AW47/'Данные индикатора'!BK47)</f>
        <v>1.2299669138900163E-4</v>
      </c>
      <c r="J45" s="211">
        <f t="shared" si="15"/>
        <v>8.8000000000000007</v>
      </c>
      <c r="K45" s="208">
        <f>IF('Данные индикатора'!AX47="нет данных","x",ROUND(IF('Данные индикатора'!AX47&gt;K$87,10,IF('Данные индикатора'!AX47&lt;K$86,0,10-(K$87-'Данные индикатора'!AX47)/(K$87-K$86)*10)),1))</f>
        <v>0</v>
      </c>
      <c r="L45" s="208">
        <f>IF('Данные индикатора'!AY47="нет данных","x",ROUND(IF('Данные индикатора'!AY47&gt;L$87,10,IF('Данные индикатора'!AY47&lt;L$86,0,10-(L$87-'Данные индикатора'!AY47)/(L$87-L$86)*10)),1))</f>
        <v>2.1</v>
      </c>
      <c r="M45" s="208">
        <f t="shared" si="16"/>
        <v>2.1</v>
      </c>
      <c r="N45" s="212">
        <f t="shared" si="17"/>
        <v>6.5</v>
      </c>
      <c r="O45" s="208">
        <f>IF('Данные индикатора'!AZ47="нет данных","x",ROUND(IF('Данные индикатора'!AZ47&gt;O$87,0,IF('Данные индикатора'!AZ47&lt;O$86,10,(O$87-'Данные индикатора'!AZ47)/(O$87-O$86)*10)),1))</f>
        <v>1.9</v>
      </c>
      <c r="P45" s="208">
        <f>IF('Данные индикатора'!BA47="нет данных","x",ROUND(IF('Данные индикатора'!BA47&gt;P$87,0,IF('Данные индикатора'!BA47&lt;P$86,10,(P$87-'Данные индикатора'!BA47)/(P$87-P$86)*10)),1))</f>
        <v>0</v>
      </c>
      <c r="Q45" s="208">
        <f>IF('Данные индикатора'!BB47="нет данных","x",ROUND(IF('Данные индикатора'!BB47&gt;Q$87,0,IF('Данные индикатора'!BB47&lt;Q$86,10,(Q$87-'Данные индикатора'!BB47)/(Q$87-Q$86)*10)),1))</f>
        <v>5.6</v>
      </c>
      <c r="R45" s="208">
        <f>IF('Данные индикатора'!BC47="нет данных","x",ROUND(IF('Данные индикатора'!BC47&gt;R$87,0,IF('Данные индикатора'!BC47&lt;R$86,10,(R$87-'Данные индикатора'!BC47)/(R$87-R$86)*10)),1))</f>
        <v>0</v>
      </c>
      <c r="S45" s="209">
        <f t="shared" si="7"/>
        <v>1.9</v>
      </c>
      <c r="T45" s="219">
        <f t="shared" si="8"/>
        <v>3.7</v>
      </c>
      <c r="U45" s="208">
        <f>IF('Данные индикатора'!BD47="нет данных","x",ROUND(IF('Данные индикатора'!BD47&gt;U$87,0,IF('Данные индикатора'!BD47&lt;U$86,10,(U$87-'Данные индикатора'!BD47)/(U$87-U$86)*10)),1))</f>
        <v>1.2</v>
      </c>
      <c r="V45" s="208">
        <f>IF('Данные индикатора'!BE47="нет данных","x",ROUND(IF('Данные индикатора'!BE47&gt;V$87,0,IF('Данные индикатора'!BE47&lt;V$86,10,(V$87-'Данные индикатора'!BE47)/(V$87-V$86)*10)),1))</f>
        <v>3.1</v>
      </c>
      <c r="W45" s="209">
        <f t="shared" si="18"/>
        <v>2.2000000000000002</v>
      </c>
      <c r="X45" s="200">
        <f>IF('Данные индикатора'!BH47="нет данных","x",'Данные индикатора'!BH47/'Данные индикатора'!BJ47*100)</f>
        <v>4.7550042890632414</v>
      </c>
      <c r="Y45" s="208">
        <f t="shared" si="19"/>
        <v>9.6</v>
      </c>
      <c r="Z45" s="208">
        <f>IF('Данные индикатора'!BF47="нет данных","x",ROUND(IF('Данные индикатора'!BF47&gt;Z$87,0,IF('Данные индикатора'!BF47&lt;Z$86,10,(Z$87-'Данные индикатора'!BF47)/(Z$87-Z$86)*10)),1))</f>
        <v>0.7</v>
      </c>
      <c r="AA45" s="208">
        <f>IF('Данные индикатора'!BG47="нет данных","x",ROUND(IF('Данные индикатора'!BG47&gt;AA$87,0,IF('Данные индикатора'!BG47&lt;AA$86,10,(AA$87-'Данные индикатора'!BG47)/(AA$87-AA$86)*10)),1))</f>
        <v>1.5</v>
      </c>
      <c r="AB45" s="209">
        <f t="shared" si="20"/>
        <v>3.9</v>
      </c>
      <c r="AC45" s="208">
        <f>IF('Данные индикатора'!BI47="нет данных","x",ROUND(IF('Данные индикатора'!BI47&gt;AC$87,0,IF('Данные индикатора'!BI47&lt;AC$86,10,(AC$87-'Данные индикатора'!BI47)/(AC$87-AC$86)*10)),1))</f>
        <v>7.5</v>
      </c>
      <c r="AD45" s="208">
        <f>IF('Данные индикатора'!S47="нет данных","x",ROUND(IF('Данные индикатора'!S47&gt;AD$87,10,IF('Данные индикатора'!S47&lt;AD$86,0,10-(AD$87-'Данные индикатора'!S47)/(AD$87-AD$86)*10)),1))</f>
        <v>0.8</v>
      </c>
      <c r="AE45" s="208">
        <f>IF('Данные индикатора'!AS47="нет данных","x",ROUND(IF('Данные индикатора'!AS47&gt;AE$87,0,IF('Данные индикатора'!AS47&lt;AE$86,10,(AE$87-'Данные индикатора'!AS47)/(AE$87-AE$86)*10)),1))</f>
        <v>5.4</v>
      </c>
      <c r="AF45" s="209">
        <f t="shared" si="12"/>
        <v>4.5999999999999996</v>
      </c>
      <c r="AG45" s="219">
        <f t="shared" si="21"/>
        <v>3.6</v>
      </c>
      <c r="AH45" s="46"/>
    </row>
    <row r="46" spans="1:34" s="3" customFormat="1" ht="15.75" x14ac:dyDescent="0.25">
      <c r="A46" s="159" t="s">
        <v>325</v>
      </c>
      <c r="B46" s="160" t="s">
        <v>282</v>
      </c>
      <c r="C46" s="181" t="s">
        <v>91</v>
      </c>
      <c r="D46" s="208">
        <f>IF('Данные индикатора'!AT48="нет данных","x",ROUND(IF('Данные индикатора'!AT48&gt;D$87,0,IF('Данные индикатора'!AT48&lt;D$86,10,(D$87-'Данные индикатора'!AT48)/(D$87-D$86)*10)),1))</f>
        <v>4.8</v>
      </c>
      <c r="E46" s="209">
        <f t="shared" si="13"/>
        <v>4.8</v>
      </c>
      <c r="F46" s="208">
        <f>IF('Данные индикатора'!AU48="нет данных","x",ROUND(IF('Данные индикатора'!AU48&gt;F$87,0,IF('Данные индикатора'!AU48&lt;F$86,10,(F$87-'Данные индикатора'!AU48)/(F$87-F$86)*10)),1))</f>
        <v>6.5</v>
      </c>
      <c r="G46" s="208">
        <f>IF('Данные индикатора'!AV48="нет данных","x",ROUND(IF('Данные индикатора'!AV48&gt;G$87,0,IF('Данные индикатора'!AV48&lt;G$86,10,(G$87-'Данные индикатора'!AV48)/(G$87-G$86)*10)),1))</f>
        <v>1.4</v>
      </c>
      <c r="H46" s="209">
        <f t="shared" si="14"/>
        <v>4.4000000000000004</v>
      </c>
      <c r="I46" s="210">
        <f>IF('Данные индикатора'!AW48="нет данных","x",'Данные индикатора'!AW48/'Данные индикатора'!BK48)</f>
        <v>1.2897221178199655E-4</v>
      </c>
      <c r="J46" s="211">
        <f t="shared" si="15"/>
        <v>8.6999999999999993</v>
      </c>
      <c r="K46" s="208">
        <f>IF('Данные индикатора'!AX48="нет данных","x",ROUND(IF('Данные индикатора'!AX48&gt;K$87,10,IF('Данные индикатора'!AX48&lt;K$86,0,10-(K$87-'Данные индикатора'!AX48)/(K$87-K$86)*10)),1))</f>
        <v>0</v>
      </c>
      <c r="L46" s="208">
        <f>IF('Данные индикатора'!AY48="нет данных","x",ROUND(IF('Данные индикатора'!AY48&gt;L$87,10,IF('Данные индикатора'!AY48&lt;L$86,0,10-(L$87-'Данные индикатора'!AY48)/(L$87-L$86)*10)),1))</f>
        <v>2.1</v>
      </c>
      <c r="M46" s="208">
        <f t="shared" si="16"/>
        <v>2.1</v>
      </c>
      <c r="N46" s="212">
        <f t="shared" si="17"/>
        <v>6.4</v>
      </c>
      <c r="O46" s="208">
        <f>IF('Данные индикатора'!AZ48="нет данных","x",ROUND(IF('Данные индикатора'!AZ48&gt;O$87,0,IF('Данные индикатора'!AZ48&lt;O$86,10,(O$87-'Данные индикатора'!AZ48)/(O$87-O$86)*10)),1))</f>
        <v>1.9</v>
      </c>
      <c r="P46" s="208">
        <f>IF('Данные индикатора'!BA48="нет данных","x",ROUND(IF('Данные индикатора'!BA48&gt;P$87,0,IF('Данные индикатора'!BA48&lt;P$86,10,(P$87-'Данные индикатора'!BA48)/(P$87-P$86)*10)),1))</f>
        <v>0</v>
      </c>
      <c r="Q46" s="208">
        <f>IF('Данные индикатора'!BB48="нет данных","x",ROUND(IF('Данные индикатора'!BB48&gt;Q$87,0,IF('Данные индикатора'!BB48&lt;Q$86,10,(Q$87-'Данные индикатора'!BB48)/(Q$87-Q$86)*10)),1))</f>
        <v>5.6</v>
      </c>
      <c r="R46" s="208">
        <f>IF('Данные индикатора'!BC48="нет данных","x",ROUND(IF('Данные индикатора'!BC48&gt;R$87,0,IF('Данные индикатора'!BC48&lt;R$86,10,(R$87-'Данные индикатора'!BC48)/(R$87-R$86)*10)),1))</f>
        <v>0</v>
      </c>
      <c r="S46" s="209">
        <f t="shared" si="7"/>
        <v>1.9</v>
      </c>
      <c r="T46" s="219">
        <f t="shared" si="8"/>
        <v>4.4000000000000004</v>
      </c>
      <c r="U46" s="208">
        <f>IF('Данные индикатора'!BD48="нет данных","x",ROUND(IF('Данные индикатора'!BD48&gt;U$87,0,IF('Данные индикатора'!BD48&lt;U$86,10,(U$87-'Данные индикатора'!BD48)/(U$87-U$86)*10)),1))</f>
        <v>1</v>
      </c>
      <c r="V46" s="208">
        <f>IF('Данные индикатора'!BE48="нет данных","x",ROUND(IF('Данные индикатора'!BE48&gt;V$87,0,IF('Данные индикатора'!BE48&lt;V$86,10,(V$87-'Данные индикатора'!BE48)/(V$87-V$86)*10)),1))</f>
        <v>3.1</v>
      </c>
      <c r="W46" s="209">
        <f t="shared" si="18"/>
        <v>2.1</v>
      </c>
      <c r="X46" s="200">
        <f>IF('Данные индикатора'!BH48="нет данных","x",'Данные индикатора'!BH48/'Данные индикатора'!BJ48*100)</f>
        <v>10.774788800186426</v>
      </c>
      <c r="Y46" s="208">
        <f t="shared" si="19"/>
        <v>9</v>
      </c>
      <c r="Z46" s="208">
        <f>IF('Данные индикатора'!BF48="нет данных","x",ROUND(IF('Данные индикатора'!BF48&gt;Z$87,0,IF('Данные индикатора'!BF48&lt;Z$86,10,(Z$87-'Данные индикатора'!BF48)/(Z$87-Z$86)*10)),1))</f>
        <v>0.7</v>
      </c>
      <c r="AA46" s="208">
        <f>IF('Данные индикатора'!BG48="нет данных","x",ROUND(IF('Данные индикатора'!BG48&gt;AA$87,0,IF('Данные индикатора'!BG48&lt;AA$86,10,(AA$87-'Данные индикатора'!BG48)/(AA$87-AA$86)*10)),1))</f>
        <v>1.5</v>
      </c>
      <c r="AB46" s="209">
        <f t="shared" si="20"/>
        <v>3.7</v>
      </c>
      <c r="AC46" s="208">
        <f>IF('Данные индикатора'!BI48="нет данных","x",ROUND(IF('Данные индикатора'!BI48&gt;AC$87,0,IF('Данные индикатора'!BI48&lt;AC$86,10,(AC$87-'Данные индикатора'!BI48)/(AC$87-AC$86)*10)),1))</f>
        <v>7.5</v>
      </c>
      <c r="AD46" s="208">
        <f>IF('Данные индикатора'!S48="нет данных","x",ROUND(IF('Данные индикатора'!S48&gt;AD$87,10,IF('Данные индикатора'!S48&lt;AD$86,0,10-(AD$87-'Данные индикатора'!S48)/(AD$87-AD$86)*10)),1))</f>
        <v>4.2</v>
      </c>
      <c r="AE46" s="208">
        <f>IF('Данные индикатора'!AS48="нет данных","x",ROUND(IF('Данные индикатора'!AS48&gt;AE$87,0,IF('Данные индикатора'!AS48&lt;AE$86,10,(AE$87-'Данные индикатора'!AS48)/(AE$87-AE$86)*10)),1))</f>
        <v>5.4</v>
      </c>
      <c r="AF46" s="209">
        <f t="shared" si="12"/>
        <v>5.7</v>
      </c>
      <c r="AG46" s="219">
        <f t="shared" si="21"/>
        <v>3.8</v>
      </c>
      <c r="AH46" s="46"/>
    </row>
    <row r="47" spans="1:34" s="3" customFormat="1" ht="15.75" x14ac:dyDescent="0.25">
      <c r="A47" s="159" t="s">
        <v>325</v>
      </c>
      <c r="B47" s="187" t="s">
        <v>283</v>
      </c>
      <c r="C47" s="188" t="s">
        <v>92</v>
      </c>
      <c r="D47" s="208">
        <f>IF('Данные индикатора'!AT49="нет данных","x",ROUND(IF('Данные индикатора'!AT49&gt;D$87,0,IF('Данные индикатора'!AT49&lt;D$86,10,(D$87-'Данные индикатора'!AT49)/(D$87-D$86)*10)),1))</f>
        <v>4.8</v>
      </c>
      <c r="E47" s="209">
        <f t="shared" si="13"/>
        <v>4.8</v>
      </c>
      <c r="F47" s="208">
        <f>IF('Данные индикатора'!AU49="нет данных","x",ROUND(IF('Данные индикатора'!AU49&gt;F$87,0,IF('Данные индикатора'!AU49&lt;F$86,10,(F$87-'Данные индикатора'!AU49)/(F$87-F$86)*10)),1))</f>
        <v>0</v>
      </c>
      <c r="G47" s="208">
        <f>IF('Данные индикатора'!AV49="нет данных","x",ROUND(IF('Данные индикатора'!AV49&gt;G$87,0,IF('Данные индикатора'!AV49&lt;G$86,10,(G$87-'Данные индикатора'!AV49)/(G$87-G$86)*10)),1))</f>
        <v>1.4</v>
      </c>
      <c r="H47" s="209">
        <f t="shared" si="14"/>
        <v>0.7</v>
      </c>
      <c r="I47" s="210">
        <f>IF('Данные индикатора'!AW49="нет данных","x",'Данные индикатора'!AW49/'Данные индикатора'!BK49)</f>
        <v>1.9218533949540223E-5</v>
      </c>
      <c r="J47" s="211">
        <f t="shared" si="15"/>
        <v>9.8000000000000007</v>
      </c>
      <c r="K47" s="208">
        <f>IF('Данные индикатора'!AX49="нет данных","x",ROUND(IF('Данные индикатора'!AX49&gt;K$87,10,IF('Данные индикатора'!AX49&lt;K$86,0,10-(K$87-'Данные индикатора'!AX49)/(K$87-K$86)*10)),1))</f>
        <v>0</v>
      </c>
      <c r="L47" s="208">
        <f>IF('Данные индикатора'!AY49="нет данных","x",ROUND(IF('Данные индикатора'!AY49&gt;L$87,10,IF('Данные индикатора'!AY49&lt;L$86,0,10-(L$87-'Данные индикатора'!AY49)/(L$87-L$86)*10)),1))</f>
        <v>2.1</v>
      </c>
      <c r="M47" s="208">
        <f t="shared" si="16"/>
        <v>2.1</v>
      </c>
      <c r="N47" s="212">
        <f t="shared" si="17"/>
        <v>7.7</v>
      </c>
      <c r="O47" s="208">
        <f>IF('Данные индикатора'!AZ49="нет данных","x",ROUND(IF('Данные индикатора'!AZ49&gt;O$87,0,IF('Данные индикатора'!AZ49&lt;O$86,10,(O$87-'Данные индикатора'!AZ49)/(O$87-O$86)*10)),1))</f>
        <v>1.9</v>
      </c>
      <c r="P47" s="208">
        <f>IF('Данные индикатора'!BA49="нет данных","x",ROUND(IF('Данные индикатора'!BA49&gt;P$87,0,IF('Данные индикатора'!BA49&lt;P$86,10,(P$87-'Данные индикатора'!BA49)/(P$87-P$86)*10)),1))</f>
        <v>0</v>
      </c>
      <c r="Q47" s="208">
        <f>IF('Данные индикатора'!BB49="нет данных","x",ROUND(IF('Данные индикатора'!BB49&gt;Q$87,0,IF('Данные индикатора'!BB49&lt;Q$86,10,(Q$87-'Данные индикатора'!BB49)/(Q$87-Q$86)*10)),1))</f>
        <v>5.6</v>
      </c>
      <c r="R47" s="208">
        <f>IF('Данные индикатора'!BC49="нет данных","x",ROUND(IF('Данные индикатора'!BC49&gt;R$87,0,IF('Данные индикатора'!BC49&lt;R$86,10,(R$87-'Данные индикатора'!BC49)/(R$87-R$86)*10)),1))</f>
        <v>0</v>
      </c>
      <c r="S47" s="209">
        <f t="shared" si="7"/>
        <v>1.9</v>
      </c>
      <c r="T47" s="219">
        <f t="shared" si="8"/>
        <v>3.8</v>
      </c>
      <c r="U47" s="208">
        <f>IF('Данные индикатора'!BD49="нет данных","x",ROUND(IF('Данные индикатора'!BD49&gt;U$87,0,IF('Данные индикатора'!BD49&lt;U$86,10,(U$87-'Данные индикатора'!BD49)/(U$87-U$86)*10)),1))</f>
        <v>1.1000000000000001</v>
      </c>
      <c r="V47" s="208">
        <f>IF('Данные индикатора'!BE49="нет данных","x",ROUND(IF('Данные индикатора'!BE49&gt;V$87,0,IF('Данные индикатора'!BE49&lt;V$86,10,(V$87-'Данные индикатора'!BE49)/(V$87-V$86)*10)),1))</f>
        <v>3.1</v>
      </c>
      <c r="W47" s="209">
        <f t="shared" si="18"/>
        <v>2.1</v>
      </c>
      <c r="X47" s="200">
        <f>IF('Данные индикатора'!BH49="нет данных","x",'Данные индикатора'!BH49/'Данные индикатора'!BJ49*100)</f>
        <v>385.32644020201474</v>
      </c>
      <c r="Y47" s="208">
        <f t="shared" si="19"/>
        <v>0</v>
      </c>
      <c r="Z47" s="208">
        <f>IF('Данные индикатора'!BF49="нет данных","x",ROUND(IF('Данные индикатора'!BF49&gt;Z$87,0,IF('Данные индикатора'!BF49&lt;Z$86,10,(Z$87-'Данные индикатора'!BF49)/(Z$87-Z$86)*10)),1))</f>
        <v>0.7</v>
      </c>
      <c r="AA47" s="208">
        <f>IF('Данные индикатора'!BG49="нет данных","x",ROUND(IF('Данные индикатора'!BG49&gt;AA$87,0,IF('Данные индикатора'!BG49&lt;AA$86,10,(AA$87-'Данные индикатора'!BG49)/(AA$87-AA$86)*10)),1))</f>
        <v>1.5</v>
      </c>
      <c r="AB47" s="209">
        <f t="shared" si="20"/>
        <v>0.7</v>
      </c>
      <c r="AC47" s="208">
        <f>IF('Данные индикатора'!BI49="нет данных","x",ROUND(IF('Данные индикатора'!BI49&gt;AC$87,0,IF('Данные индикатора'!BI49&lt;AC$86,10,(AC$87-'Данные индикатора'!BI49)/(AC$87-AC$86)*10)),1))</f>
        <v>7.5</v>
      </c>
      <c r="AD47" s="208">
        <f>IF('Данные индикатора'!S49="нет данных","x",ROUND(IF('Данные индикатора'!S49&gt;AD$87,10,IF('Данные индикатора'!S49&lt;AD$86,0,10-(AD$87-'Данные индикатора'!S49)/(AD$87-AD$86)*10)),1))</f>
        <v>2.6</v>
      </c>
      <c r="AE47" s="208">
        <f>IF('Данные индикатора'!AS49="нет данных","x",ROUND(IF('Данные индикатора'!AS49&gt;AE$87,0,IF('Данные индикатора'!AS49&lt;AE$86,10,(AE$87-'Данные индикатора'!AS49)/(AE$87-AE$86)*10)),1))</f>
        <v>5.4</v>
      </c>
      <c r="AF47" s="209">
        <f t="shared" si="12"/>
        <v>5.2</v>
      </c>
      <c r="AG47" s="219">
        <f t="shared" si="21"/>
        <v>2.7</v>
      </c>
      <c r="AH47" s="46"/>
    </row>
    <row r="48" spans="1:34" s="3" customFormat="1" ht="15.75" x14ac:dyDescent="0.25">
      <c r="A48" s="159" t="s">
        <v>325</v>
      </c>
      <c r="B48" s="187" t="s">
        <v>284</v>
      </c>
      <c r="C48" s="188" t="s">
        <v>94</v>
      </c>
      <c r="D48" s="208">
        <f>IF('Данные индикатора'!AT50="нет данных","x",ROUND(IF('Данные индикатора'!AT50&gt;D$87,0,IF('Данные индикатора'!AT50&lt;D$86,10,(D$87-'Данные индикатора'!AT50)/(D$87-D$86)*10)),1))</f>
        <v>4.8</v>
      </c>
      <c r="E48" s="209">
        <f t="shared" si="13"/>
        <v>4.8</v>
      </c>
      <c r="F48" s="208">
        <f>IF('Данные индикатора'!AU50="нет данных","x",ROUND(IF('Данные индикатора'!AU50&gt;F$87,0,IF('Данные индикатора'!AU50&lt;F$86,10,(F$87-'Данные индикатора'!AU50)/(F$87-F$86)*10)),1))</f>
        <v>0</v>
      </c>
      <c r="G48" s="208">
        <f>IF('Данные индикатора'!AV50="нет данных","x",ROUND(IF('Данные индикатора'!AV50&gt;G$87,0,IF('Данные индикатора'!AV50&lt;G$86,10,(G$87-'Данные индикатора'!AV50)/(G$87-G$86)*10)),1))</f>
        <v>1.4</v>
      </c>
      <c r="H48" s="209">
        <f t="shared" si="14"/>
        <v>0.7</v>
      </c>
      <c r="I48" s="210">
        <f>IF('Данные индикатора'!AW50="нет данных","x",'Данные индикатора'!AW50/'Данные индикатора'!BK50)</f>
        <v>1.1565795681088402E-4</v>
      </c>
      <c r="J48" s="211">
        <f t="shared" si="15"/>
        <v>8.8000000000000007</v>
      </c>
      <c r="K48" s="208">
        <f>IF('Данные индикатора'!AX50="нет данных","x",ROUND(IF('Данные индикатора'!AX50&gt;K$87,10,IF('Данные индикатора'!AX50&lt;K$86,0,10-(K$87-'Данные индикатора'!AX50)/(K$87-K$86)*10)),1))</f>
        <v>0</v>
      </c>
      <c r="L48" s="208">
        <f>IF('Данные индикатора'!AY50="нет данных","x",ROUND(IF('Данные индикатора'!AY50&gt;L$87,10,IF('Данные индикатора'!AY50&lt;L$86,0,10-(L$87-'Данные индикатора'!AY50)/(L$87-L$86)*10)),1))</f>
        <v>2.1</v>
      </c>
      <c r="M48" s="208">
        <f t="shared" si="16"/>
        <v>2.1</v>
      </c>
      <c r="N48" s="212">
        <f t="shared" si="17"/>
        <v>6.5</v>
      </c>
      <c r="O48" s="208">
        <f>IF('Данные индикатора'!AZ50="нет данных","x",ROUND(IF('Данные индикатора'!AZ50&gt;O$87,0,IF('Данные индикатора'!AZ50&lt;O$86,10,(O$87-'Данные индикатора'!AZ50)/(O$87-O$86)*10)),1))</f>
        <v>1.9</v>
      </c>
      <c r="P48" s="208">
        <f>IF('Данные индикатора'!BA50="нет данных","x",ROUND(IF('Данные индикатора'!BA50&gt;P$87,0,IF('Данные индикатора'!BA50&lt;P$86,10,(P$87-'Данные индикатора'!BA50)/(P$87-P$86)*10)),1))</f>
        <v>0</v>
      </c>
      <c r="Q48" s="208">
        <f>IF('Данные индикатора'!BB50="нет данных","x",ROUND(IF('Данные индикатора'!BB50&gt;Q$87,0,IF('Данные индикатора'!BB50&lt;Q$86,10,(Q$87-'Данные индикатора'!BB50)/(Q$87-Q$86)*10)),1))</f>
        <v>5.6</v>
      </c>
      <c r="R48" s="208">
        <f>IF('Данные индикатора'!BC50="нет данных","x",ROUND(IF('Данные индикатора'!BC50&gt;R$87,0,IF('Данные индикатора'!BC50&lt;R$86,10,(R$87-'Данные индикатора'!BC50)/(R$87-R$86)*10)),1))</f>
        <v>0</v>
      </c>
      <c r="S48" s="209">
        <f t="shared" si="7"/>
        <v>1.9</v>
      </c>
      <c r="T48" s="219">
        <f t="shared" si="8"/>
        <v>3.5</v>
      </c>
      <c r="U48" s="208">
        <f>IF('Данные индикатора'!BD50="нет данных","x",ROUND(IF('Данные индикатора'!BD50&gt;U$87,0,IF('Данные индикатора'!BD50&lt;U$86,10,(U$87-'Данные индикатора'!BD50)/(U$87-U$86)*10)),1))</f>
        <v>1.7</v>
      </c>
      <c r="V48" s="208">
        <f>IF('Данные индикатора'!BE50="нет данных","x",ROUND(IF('Данные индикатора'!BE50&gt;V$87,0,IF('Данные индикатора'!BE50&lt;V$86,10,(V$87-'Данные индикатора'!BE50)/(V$87-V$86)*10)),1))</f>
        <v>3.1</v>
      </c>
      <c r="W48" s="209">
        <f t="shared" si="18"/>
        <v>2.4</v>
      </c>
      <c r="X48" s="200">
        <f>IF('Данные индикатора'!BH50="нет данных","x",'Данные индикатора'!BH50/'Данные индикатора'!BJ50*100)</f>
        <v>5.3571157122132913</v>
      </c>
      <c r="Y48" s="208">
        <f t="shared" si="19"/>
        <v>9.6</v>
      </c>
      <c r="Z48" s="208">
        <f>IF('Данные индикатора'!BF50="нет данных","x",ROUND(IF('Данные индикатора'!BF50&gt;Z$87,0,IF('Данные индикатора'!BF50&lt;Z$86,10,(Z$87-'Данные индикатора'!BF50)/(Z$87-Z$86)*10)),1))</f>
        <v>0.7</v>
      </c>
      <c r="AA48" s="208">
        <f>IF('Данные индикатора'!BG50="нет данных","x",ROUND(IF('Данные индикатора'!BG50&gt;AA$87,0,IF('Данные индикатора'!BG50&lt;AA$86,10,(AA$87-'Данные индикатора'!BG50)/(AA$87-AA$86)*10)),1))</f>
        <v>1.5</v>
      </c>
      <c r="AB48" s="209">
        <f t="shared" si="20"/>
        <v>3.9</v>
      </c>
      <c r="AC48" s="208">
        <f>IF('Данные индикатора'!BI50="нет данных","x",ROUND(IF('Данные индикатора'!BI50&gt;AC$87,0,IF('Данные индикатора'!BI50&lt;AC$86,10,(AC$87-'Данные индикатора'!BI50)/(AC$87-AC$86)*10)),1))</f>
        <v>7.5</v>
      </c>
      <c r="AD48" s="208">
        <f>IF('Данные индикатора'!S50="нет данных","x",ROUND(IF('Данные индикатора'!S50&gt;AD$87,10,IF('Данные индикатора'!S50&lt;AD$86,0,10-(AD$87-'Данные индикатора'!S50)/(AD$87-AD$86)*10)),1))</f>
        <v>3</v>
      </c>
      <c r="AE48" s="208">
        <f>IF('Данные индикатора'!AS50="нет данных","x",ROUND(IF('Данные индикатора'!AS50&gt;AE$87,0,IF('Данные индикатора'!AS50&lt;AE$86,10,(AE$87-'Данные индикатора'!AS50)/(AE$87-AE$86)*10)),1))</f>
        <v>5.4</v>
      </c>
      <c r="AF48" s="209">
        <f t="shared" si="12"/>
        <v>5.3</v>
      </c>
      <c r="AG48" s="219">
        <f t="shared" si="21"/>
        <v>3.9</v>
      </c>
      <c r="AH48" s="46"/>
    </row>
    <row r="49" spans="1:34" s="3" customFormat="1" ht="15.75" x14ac:dyDescent="0.25">
      <c r="A49" s="159" t="s">
        <v>325</v>
      </c>
      <c r="B49" s="187" t="s">
        <v>285</v>
      </c>
      <c r="C49" s="188" t="s">
        <v>95</v>
      </c>
      <c r="D49" s="208">
        <f>IF('Данные индикатора'!AT51="нет данных","x",ROUND(IF('Данные индикатора'!AT51&gt;D$87,0,IF('Данные индикатора'!AT51&lt;D$86,10,(D$87-'Данные индикатора'!AT51)/(D$87-D$86)*10)),1))</f>
        <v>4.8</v>
      </c>
      <c r="E49" s="209">
        <f t="shared" si="13"/>
        <v>4.8</v>
      </c>
      <c r="F49" s="208">
        <f>IF('Данные индикатора'!AU51="нет данных","x",ROUND(IF('Данные индикатора'!AU51&gt;F$87,0,IF('Данные индикатора'!AU51&lt;F$86,10,(F$87-'Данные индикатора'!AU51)/(F$87-F$86)*10)),1))</f>
        <v>3</v>
      </c>
      <c r="G49" s="208">
        <f>IF('Данные индикатора'!AV51="нет данных","x",ROUND(IF('Данные индикатора'!AV51&gt;G$87,0,IF('Данные индикатора'!AV51&lt;G$86,10,(G$87-'Данные индикатора'!AV51)/(G$87-G$86)*10)),1))</f>
        <v>1.4</v>
      </c>
      <c r="H49" s="209">
        <f t="shared" si="14"/>
        <v>2.2000000000000002</v>
      </c>
      <c r="I49" s="210">
        <f>IF('Данные индикатора'!AW51="нет данных","x",'Данные индикатора'!AW51/'Данные индикатора'!BK51)</f>
        <v>4.9860793065243583E-5</v>
      </c>
      <c r="J49" s="211">
        <f t="shared" si="15"/>
        <v>9.5</v>
      </c>
      <c r="K49" s="208">
        <f>IF('Данные индикатора'!AX51="нет данных","x",ROUND(IF('Данные индикатора'!AX51&gt;K$87,10,IF('Данные индикатора'!AX51&lt;K$86,0,10-(K$87-'Данные индикатора'!AX51)/(K$87-K$86)*10)),1))</f>
        <v>0</v>
      </c>
      <c r="L49" s="208">
        <f>IF('Данные индикатора'!AY51="нет данных","x",ROUND(IF('Данные индикатора'!AY51&gt;L$87,10,IF('Данные индикатора'!AY51&lt;L$86,0,10-(L$87-'Данные индикатора'!AY51)/(L$87-L$86)*10)),1))</f>
        <v>2.1</v>
      </c>
      <c r="M49" s="208">
        <f t="shared" si="16"/>
        <v>2.1</v>
      </c>
      <c r="N49" s="212">
        <f t="shared" si="17"/>
        <v>7.3</v>
      </c>
      <c r="O49" s="208">
        <f>IF('Данные индикатора'!AZ51="нет данных","x",ROUND(IF('Данные индикатора'!AZ51&gt;O$87,0,IF('Данные индикатора'!AZ51&lt;O$86,10,(O$87-'Данные индикатора'!AZ51)/(O$87-O$86)*10)),1))</f>
        <v>1.9</v>
      </c>
      <c r="P49" s="208">
        <f>IF('Данные индикатора'!BA51="нет данных","x",ROUND(IF('Данные индикатора'!BA51&gt;P$87,0,IF('Данные индикатора'!BA51&lt;P$86,10,(P$87-'Данные индикатора'!BA51)/(P$87-P$86)*10)),1))</f>
        <v>0</v>
      </c>
      <c r="Q49" s="208">
        <f>IF('Данные индикатора'!BB51="нет данных","x",ROUND(IF('Данные индикатора'!BB51&gt;Q$87,0,IF('Данные индикатора'!BB51&lt;Q$86,10,(Q$87-'Данные индикатора'!BB51)/(Q$87-Q$86)*10)),1))</f>
        <v>5.6</v>
      </c>
      <c r="R49" s="208">
        <f>IF('Данные индикатора'!BC51="нет данных","x",ROUND(IF('Данные индикатора'!BC51&gt;R$87,0,IF('Данные индикатора'!BC51&lt;R$86,10,(R$87-'Данные индикатора'!BC51)/(R$87-R$86)*10)),1))</f>
        <v>0</v>
      </c>
      <c r="S49" s="209">
        <f t="shared" si="7"/>
        <v>1.9</v>
      </c>
      <c r="T49" s="219">
        <f t="shared" si="8"/>
        <v>4.0999999999999996</v>
      </c>
      <c r="U49" s="208">
        <f>IF('Данные индикатора'!BD51="нет данных","x",ROUND(IF('Данные индикатора'!BD51&gt;U$87,0,IF('Данные индикатора'!BD51&lt;U$86,10,(U$87-'Данные индикатора'!BD51)/(U$87-U$86)*10)),1))</f>
        <v>1.7</v>
      </c>
      <c r="V49" s="208">
        <f>IF('Данные индикатора'!BE51="нет данных","x",ROUND(IF('Данные индикатора'!BE51&gt;V$87,0,IF('Данные индикатора'!BE51&lt;V$86,10,(V$87-'Данные индикатора'!BE51)/(V$87-V$86)*10)),1))</f>
        <v>3.1</v>
      </c>
      <c r="W49" s="209">
        <f t="shared" si="18"/>
        <v>2.4</v>
      </c>
      <c r="X49" s="200">
        <f>IF('Данные индикатора'!BH51="нет данных","x",'Данные индикатора'!BH51/'Данные индикатора'!BJ51*100)</f>
        <v>7.4407968204421069</v>
      </c>
      <c r="Y49" s="208">
        <f t="shared" si="19"/>
        <v>9.3000000000000007</v>
      </c>
      <c r="Z49" s="208">
        <f>IF('Данные индикатора'!BF51="нет данных","x",ROUND(IF('Данные индикатора'!BF51&gt;Z$87,0,IF('Данные индикатора'!BF51&lt;Z$86,10,(Z$87-'Данные индикатора'!BF51)/(Z$87-Z$86)*10)),1))</f>
        <v>0.7</v>
      </c>
      <c r="AA49" s="208">
        <f>IF('Данные индикатора'!BG51="нет данных","x",ROUND(IF('Данные индикатора'!BG51&gt;AA$87,0,IF('Данные индикатора'!BG51&lt;AA$86,10,(AA$87-'Данные индикатора'!BG51)/(AA$87-AA$86)*10)),1))</f>
        <v>1.5</v>
      </c>
      <c r="AB49" s="209">
        <f t="shared" si="20"/>
        <v>3.8</v>
      </c>
      <c r="AC49" s="208">
        <f>IF('Данные индикатора'!BI51="нет данных","x",ROUND(IF('Данные индикатора'!BI51&gt;AC$87,0,IF('Данные индикатора'!BI51&lt;AC$86,10,(AC$87-'Данные индикатора'!BI51)/(AC$87-AC$86)*10)),1))</f>
        <v>7.5</v>
      </c>
      <c r="AD49" s="208">
        <f>IF('Данные индикатора'!S51="нет данных","x",ROUND(IF('Данные индикатора'!S51&gt;AD$87,10,IF('Данные индикатора'!S51&lt;AD$86,0,10-(AD$87-'Данные индикатора'!S51)/(AD$87-AD$86)*10)),1))</f>
        <v>3.9</v>
      </c>
      <c r="AE49" s="208">
        <f>IF('Данные индикатора'!AS51="нет данных","x",ROUND(IF('Данные индикатора'!AS51&gt;AE$87,0,IF('Данные индикатора'!AS51&lt;AE$86,10,(AE$87-'Данные индикатора'!AS51)/(AE$87-AE$86)*10)),1))</f>
        <v>5.4</v>
      </c>
      <c r="AF49" s="209">
        <f t="shared" si="12"/>
        <v>5.6</v>
      </c>
      <c r="AG49" s="219">
        <f t="shared" si="21"/>
        <v>3.9</v>
      </c>
      <c r="AH49" s="46"/>
    </row>
    <row r="50" spans="1:34" s="3" customFormat="1" ht="15.75" x14ac:dyDescent="0.25">
      <c r="A50" s="159" t="s">
        <v>325</v>
      </c>
      <c r="B50" s="187" t="s">
        <v>286</v>
      </c>
      <c r="C50" s="188" t="s">
        <v>97</v>
      </c>
      <c r="D50" s="208">
        <f>IF('Данные индикатора'!AT52="нет данных","x",ROUND(IF('Данные индикатора'!AT52&gt;D$87,0,IF('Данные индикатора'!AT52&lt;D$86,10,(D$87-'Данные индикатора'!AT52)/(D$87-D$86)*10)),1))</f>
        <v>4.8</v>
      </c>
      <c r="E50" s="209">
        <f t="shared" si="13"/>
        <v>4.8</v>
      </c>
      <c r="F50" s="208">
        <f>IF('Данные индикатора'!AU52="нет данных","x",ROUND(IF('Данные индикатора'!AU52&gt;F$87,0,IF('Данные индикатора'!AU52&lt;F$86,10,(F$87-'Данные индикатора'!AU52)/(F$87-F$86)*10)),1))</f>
        <v>0.5</v>
      </c>
      <c r="G50" s="208">
        <f>IF('Данные индикатора'!AV52="нет данных","x",ROUND(IF('Данные индикатора'!AV52&gt;G$87,0,IF('Данные индикатора'!AV52&lt;G$86,10,(G$87-'Данные индикатора'!AV52)/(G$87-G$86)*10)),1))</f>
        <v>1.4</v>
      </c>
      <c r="H50" s="209">
        <f t="shared" si="14"/>
        <v>1</v>
      </c>
      <c r="I50" s="210">
        <f>IF('Данные индикатора'!AW52="нет данных","x",'Данные индикатора'!AW52/'Данные индикатора'!BK52)</f>
        <v>3.8301144382959118E-4</v>
      </c>
      <c r="J50" s="211">
        <f t="shared" si="15"/>
        <v>6.2</v>
      </c>
      <c r="K50" s="208">
        <f>IF('Данные индикатора'!AX52="нет данных","x",ROUND(IF('Данные индикатора'!AX52&gt;K$87,10,IF('Данные индикатора'!AX52&lt;K$86,0,10-(K$87-'Данные индикатора'!AX52)/(K$87-K$86)*10)),1))</f>
        <v>0</v>
      </c>
      <c r="L50" s="208">
        <f>IF('Данные индикатора'!AY52="нет данных","x",ROUND(IF('Данные индикатора'!AY52&gt;L$87,10,IF('Данные индикатора'!AY52&lt;L$86,0,10-(L$87-'Данные индикатора'!AY52)/(L$87-L$86)*10)),1))</f>
        <v>2.1</v>
      </c>
      <c r="M50" s="208">
        <f t="shared" si="16"/>
        <v>2.1</v>
      </c>
      <c r="N50" s="212">
        <f t="shared" si="17"/>
        <v>4.5</v>
      </c>
      <c r="O50" s="208">
        <f>IF('Данные индикатора'!AZ52="нет данных","x",ROUND(IF('Данные индикатора'!AZ52&gt;O$87,0,IF('Данные индикатора'!AZ52&lt;O$86,10,(O$87-'Данные индикатора'!AZ52)/(O$87-O$86)*10)),1))</f>
        <v>1.9</v>
      </c>
      <c r="P50" s="208">
        <f>IF('Данные индикатора'!BA52="нет данных","x",ROUND(IF('Данные индикатора'!BA52&gt;P$87,0,IF('Данные индикатора'!BA52&lt;P$86,10,(P$87-'Данные индикатора'!BA52)/(P$87-P$86)*10)),1))</f>
        <v>0</v>
      </c>
      <c r="Q50" s="208">
        <f>IF('Данные индикатора'!BB52="нет данных","x",ROUND(IF('Данные индикатора'!BB52&gt;Q$87,0,IF('Данные индикатора'!BB52&lt;Q$86,10,(Q$87-'Данные индикатора'!BB52)/(Q$87-Q$86)*10)),1))</f>
        <v>5.6</v>
      </c>
      <c r="R50" s="208">
        <f>IF('Данные индикатора'!BC52="нет данных","x",ROUND(IF('Данные индикатора'!BC52&gt;R$87,0,IF('Данные индикатора'!BC52&lt;R$86,10,(R$87-'Данные индикатора'!BC52)/(R$87-R$86)*10)),1))</f>
        <v>0</v>
      </c>
      <c r="S50" s="209">
        <f t="shared" si="7"/>
        <v>1.9</v>
      </c>
      <c r="T50" s="219">
        <f t="shared" si="8"/>
        <v>3.1</v>
      </c>
      <c r="U50" s="208">
        <f>IF('Данные индикатора'!BD52="нет данных","x",ROUND(IF('Данные индикатора'!BD52&gt;U$87,0,IF('Данные индикатора'!BD52&lt;U$86,10,(U$87-'Данные индикатора'!BD52)/(U$87-U$86)*10)),1))</f>
        <v>1.6</v>
      </c>
      <c r="V50" s="208">
        <f>IF('Данные индикатора'!BE52="нет данных","x",ROUND(IF('Данные индикатора'!BE52&gt;V$87,0,IF('Данные индикатора'!BE52&lt;V$86,10,(V$87-'Данные индикатора'!BE52)/(V$87-V$86)*10)),1))</f>
        <v>3.1</v>
      </c>
      <c r="W50" s="209">
        <f t="shared" si="18"/>
        <v>2.4</v>
      </c>
      <c r="X50" s="200">
        <f>IF('Данные индикатора'!BH52="нет данных","x",'Данные индикатора'!BH52/'Данные индикатора'!BJ52*100)</f>
        <v>5.7896803890537454</v>
      </c>
      <c r="Y50" s="208">
        <f t="shared" si="19"/>
        <v>9.5</v>
      </c>
      <c r="Z50" s="208">
        <f>IF('Данные индикатора'!BF52="нет данных","x",ROUND(IF('Данные индикатора'!BF52&gt;Z$87,0,IF('Данные индикатора'!BF52&lt;Z$86,10,(Z$87-'Данные индикатора'!BF52)/(Z$87-Z$86)*10)),1))</f>
        <v>0.7</v>
      </c>
      <c r="AA50" s="208">
        <f>IF('Данные индикатора'!BG52="нет данных","x",ROUND(IF('Данные индикатора'!BG52&gt;AA$87,0,IF('Данные индикатора'!BG52&lt;AA$86,10,(AA$87-'Данные индикатора'!BG52)/(AA$87-AA$86)*10)),1))</f>
        <v>1.5</v>
      </c>
      <c r="AB50" s="209">
        <f t="shared" si="20"/>
        <v>3.9</v>
      </c>
      <c r="AC50" s="208">
        <f>IF('Данные индикатора'!BI52="нет данных","x",ROUND(IF('Данные индикатора'!BI52&gt;AC$87,0,IF('Данные индикатора'!BI52&lt;AC$86,10,(AC$87-'Данные индикатора'!BI52)/(AC$87-AC$86)*10)),1))</f>
        <v>7.5</v>
      </c>
      <c r="AD50" s="208">
        <f>IF('Данные индикатора'!S52="нет данных","x",ROUND(IF('Данные индикатора'!S52&gt;AD$87,10,IF('Данные индикатора'!S52&lt;AD$86,0,10-(AD$87-'Данные индикатора'!S52)/(AD$87-AD$86)*10)),1))</f>
        <v>6.6</v>
      </c>
      <c r="AE50" s="208">
        <f>IF('Данные индикатора'!AS52="нет данных","x",ROUND(IF('Данные индикатора'!AS52&gt;AE$87,0,IF('Данные индикатора'!AS52&lt;AE$86,10,(AE$87-'Данные индикатора'!AS52)/(AE$87-AE$86)*10)),1))</f>
        <v>5.4</v>
      </c>
      <c r="AF50" s="209">
        <f t="shared" si="12"/>
        <v>6.5</v>
      </c>
      <c r="AG50" s="219">
        <f t="shared" si="21"/>
        <v>4.3</v>
      </c>
      <c r="AH50" s="46"/>
    </row>
    <row r="51" spans="1:34" s="3" customFormat="1" ht="15.75" x14ac:dyDescent="0.25">
      <c r="A51" s="159" t="s">
        <v>325</v>
      </c>
      <c r="B51" s="187" t="s">
        <v>287</v>
      </c>
      <c r="C51" s="188" t="s">
        <v>98</v>
      </c>
      <c r="D51" s="208">
        <f>IF('Данные индикатора'!AT53="нет данных","x",ROUND(IF('Данные индикатора'!AT53&gt;D$87,0,IF('Данные индикатора'!AT53&lt;D$86,10,(D$87-'Данные индикатора'!AT53)/(D$87-D$86)*10)),1))</f>
        <v>4.8</v>
      </c>
      <c r="E51" s="209">
        <f t="shared" si="13"/>
        <v>4.8</v>
      </c>
      <c r="F51" s="208">
        <f>IF('Данные индикатора'!AU53="нет данных","x",ROUND(IF('Данные индикатора'!AU53&gt;F$87,0,IF('Данные индикатора'!AU53&lt;F$86,10,(F$87-'Данные индикатора'!AU53)/(F$87-F$86)*10)),1))</f>
        <v>3.3</v>
      </c>
      <c r="G51" s="208">
        <f>IF('Данные индикатора'!AV53="нет данных","x",ROUND(IF('Данные индикатора'!AV53&gt;G$87,0,IF('Данные индикатора'!AV53&lt;G$86,10,(G$87-'Данные индикатора'!AV53)/(G$87-G$86)*10)),1))</f>
        <v>1.4</v>
      </c>
      <c r="H51" s="209">
        <f t="shared" si="14"/>
        <v>2.4</v>
      </c>
      <c r="I51" s="210">
        <f>IF('Данные индикатора'!AW53="нет данных","x",'Данные индикатора'!AW53/'Данные индикатора'!BK53)</f>
        <v>6.4773581632062918E-5</v>
      </c>
      <c r="J51" s="211">
        <f t="shared" si="15"/>
        <v>9.4</v>
      </c>
      <c r="K51" s="208">
        <f>IF('Данные индикатора'!AX53="нет данных","x",ROUND(IF('Данные индикатора'!AX53&gt;K$87,10,IF('Данные индикатора'!AX53&lt;K$86,0,10-(K$87-'Данные индикатора'!AX53)/(K$87-K$86)*10)),1))</f>
        <v>0</v>
      </c>
      <c r="L51" s="208">
        <f>IF('Данные индикатора'!AY53="нет данных","x",ROUND(IF('Данные индикатора'!AY53&gt;L$87,10,IF('Данные индикатора'!AY53&lt;L$86,0,10-(L$87-'Данные индикатора'!AY53)/(L$87-L$86)*10)),1))</f>
        <v>2.1</v>
      </c>
      <c r="M51" s="208">
        <f t="shared" si="16"/>
        <v>2.1</v>
      </c>
      <c r="N51" s="212">
        <f t="shared" si="17"/>
        <v>7.2</v>
      </c>
      <c r="O51" s="208">
        <f>IF('Данные индикатора'!AZ53="нет данных","x",ROUND(IF('Данные индикатора'!AZ53&gt;O$87,0,IF('Данные индикатора'!AZ53&lt;O$86,10,(O$87-'Данные индикатора'!AZ53)/(O$87-O$86)*10)),1))</f>
        <v>1.9</v>
      </c>
      <c r="P51" s="208">
        <f>IF('Данные индикатора'!BA53="нет данных","x",ROUND(IF('Данные индикатора'!BA53&gt;P$87,0,IF('Данные индикатора'!BA53&lt;P$86,10,(P$87-'Данные индикатора'!BA53)/(P$87-P$86)*10)),1))</f>
        <v>0</v>
      </c>
      <c r="Q51" s="208">
        <f>IF('Данные индикатора'!BB53="нет данных","x",ROUND(IF('Данные индикатора'!BB53&gt;Q$87,0,IF('Данные индикатора'!BB53&lt;Q$86,10,(Q$87-'Данные индикатора'!BB53)/(Q$87-Q$86)*10)),1))</f>
        <v>5.6</v>
      </c>
      <c r="R51" s="208">
        <f>IF('Данные индикатора'!BC53="нет данных","x",ROUND(IF('Данные индикатора'!BC53&gt;R$87,0,IF('Данные индикатора'!BC53&lt;R$86,10,(R$87-'Данные индикатора'!BC53)/(R$87-R$86)*10)),1))</f>
        <v>0</v>
      </c>
      <c r="S51" s="209">
        <f t="shared" si="7"/>
        <v>1.9</v>
      </c>
      <c r="T51" s="219">
        <f t="shared" si="8"/>
        <v>4.0999999999999996</v>
      </c>
      <c r="U51" s="208">
        <f>IF('Данные индикатора'!BD53="нет данных","x",ROUND(IF('Данные индикатора'!BD53&gt;U$87,0,IF('Данные индикатора'!BD53&lt;U$86,10,(U$87-'Данные индикатора'!BD53)/(U$87-U$86)*10)),1))</f>
        <v>1.1000000000000001</v>
      </c>
      <c r="V51" s="208">
        <f>IF('Данные индикатора'!BE53="нет данных","x",ROUND(IF('Данные индикатора'!BE53&gt;V$87,0,IF('Данные индикатора'!BE53&lt;V$86,10,(V$87-'Данные индикатора'!BE53)/(V$87-V$86)*10)),1))</f>
        <v>3.1</v>
      </c>
      <c r="W51" s="209">
        <f t="shared" si="18"/>
        <v>2.1</v>
      </c>
      <c r="X51" s="200">
        <f>IF('Данные индикатора'!BH53="нет данных","x",'Данные индикатора'!BH53/'Данные индикатора'!BJ53*100)</f>
        <v>9.7528250888534096</v>
      </c>
      <c r="Y51" s="208">
        <f t="shared" si="19"/>
        <v>9.1</v>
      </c>
      <c r="Z51" s="208">
        <f>IF('Данные индикатора'!BF53="нет данных","x",ROUND(IF('Данные индикатора'!BF53&gt;Z$87,0,IF('Данные индикатора'!BF53&lt;Z$86,10,(Z$87-'Данные индикатора'!BF53)/(Z$87-Z$86)*10)),1))</f>
        <v>0.7</v>
      </c>
      <c r="AA51" s="208">
        <f>IF('Данные индикатора'!BG53="нет данных","x",ROUND(IF('Данные индикатора'!BG53&gt;AA$87,0,IF('Данные индикатора'!BG53&lt;AA$86,10,(AA$87-'Данные индикатора'!BG53)/(AA$87-AA$86)*10)),1))</f>
        <v>1.5</v>
      </c>
      <c r="AB51" s="209">
        <f t="shared" si="20"/>
        <v>3.8</v>
      </c>
      <c r="AC51" s="208">
        <f>IF('Данные индикатора'!BI53="нет данных","x",ROUND(IF('Данные индикатора'!BI53&gt;AC$87,0,IF('Данные индикатора'!BI53&lt;AC$86,10,(AC$87-'Данные индикатора'!BI53)/(AC$87-AC$86)*10)),1))</f>
        <v>7.5</v>
      </c>
      <c r="AD51" s="208">
        <f>IF('Данные индикатора'!S53="нет данных","x",ROUND(IF('Данные индикатора'!S53&gt;AD$87,10,IF('Данные индикатора'!S53&lt;AD$86,0,10-(AD$87-'Данные индикатора'!S53)/(AD$87-AD$86)*10)),1))</f>
        <v>4.4000000000000004</v>
      </c>
      <c r="AE51" s="208">
        <f>IF('Данные индикатора'!AS53="нет данных","x",ROUND(IF('Данные индикатора'!AS53&gt;AE$87,0,IF('Данные индикатора'!AS53&lt;AE$86,10,(AE$87-'Данные индикатора'!AS53)/(AE$87-AE$86)*10)),1))</f>
        <v>5.4</v>
      </c>
      <c r="AF51" s="209">
        <f t="shared" si="12"/>
        <v>5.8</v>
      </c>
      <c r="AG51" s="219">
        <f t="shared" si="21"/>
        <v>3.9</v>
      </c>
      <c r="AH51" s="46"/>
    </row>
    <row r="52" spans="1:34" s="3" customFormat="1" ht="15.75" x14ac:dyDescent="0.25">
      <c r="A52" s="159" t="s">
        <v>325</v>
      </c>
      <c r="B52" s="187" t="s">
        <v>288</v>
      </c>
      <c r="C52" s="188" t="s">
        <v>99</v>
      </c>
      <c r="D52" s="208">
        <f>IF('Данные индикатора'!AT54="нет данных","x",ROUND(IF('Данные индикатора'!AT54&gt;D$87,0,IF('Данные индикатора'!AT54&lt;D$86,10,(D$87-'Данные индикатора'!AT54)/(D$87-D$86)*10)),1))</f>
        <v>4.8</v>
      </c>
      <c r="E52" s="209">
        <f t="shared" si="13"/>
        <v>4.8</v>
      </c>
      <c r="F52" s="208">
        <f>IF('Данные индикатора'!AU54="нет данных","x",ROUND(IF('Данные индикатора'!AU54&gt;F$87,0,IF('Данные индикатора'!AU54&lt;F$86,10,(F$87-'Данные индикатора'!AU54)/(F$87-F$86)*10)),1))</f>
        <v>4.7</v>
      </c>
      <c r="G52" s="208">
        <f>IF('Данные индикатора'!AV54="нет данных","x",ROUND(IF('Данные индикатора'!AV54&gt;G$87,0,IF('Данные индикатора'!AV54&lt;G$86,10,(G$87-'Данные индикатора'!AV54)/(G$87-G$86)*10)),1))</f>
        <v>1.4</v>
      </c>
      <c r="H52" s="209">
        <f t="shared" si="14"/>
        <v>3.2</v>
      </c>
      <c r="I52" s="210">
        <f>IF('Данные индикатора'!AW54="нет данных","x",'Данные индикатора'!AW54/'Данные индикатора'!BK54)</f>
        <v>1.5958987856437854E-5</v>
      </c>
      <c r="J52" s="211">
        <f t="shared" si="15"/>
        <v>9.8000000000000007</v>
      </c>
      <c r="K52" s="208">
        <f>IF('Данные индикатора'!AX54="нет данных","x",ROUND(IF('Данные индикатора'!AX54&gt;K$87,10,IF('Данные индикатора'!AX54&lt;K$86,0,10-(K$87-'Данные индикатора'!AX54)/(K$87-K$86)*10)),1))</f>
        <v>0</v>
      </c>
      <c r="L52" s="208">
        <f>IF('Данные индикатора'!AY54="нет данных","x",ROUND(IF('Данные индикатора'!AY54&gt;L$87,10,IF('Данные индикатора'!AY54&lt;L$86,0,10-(L$87-'Данные индикатора'!AY54)/(L$87-L$86)*10)),1))</f>
        <v>2.1</v>
      </c>
      <c r="M52" s="208">
        <f t="shared" si="16"/>
        <v>2.1</v>
      </c>
      <c r="N52" s="212">
        <f t="shared" si="17"/>
        <v>7.7</v>
      </c>
      <c r="O52" s="208">
        <f>IF('Данные индикатора'!AZ54="нет данных","x",ROUND(IF('Данные индикатора'!AZ54&gt;O$87,0,IF('Данные индикатора'!AZ54&lt;O$86,10,(O$87-'Данные индикатора'!AZ54)/(O$87-O$86)*10)),1))</f>
        <v>1.9</v>
      </c>
      <c r="P52" s="208">
        <f>IF('Данные индикатора'!BA54="нет данных","x",ROUND(IF('Данные индикатора'!BA54&gt;P$87,0,IF('Данные индикатора'!BA54&lt;P$86,10,(P$87-'Данные индикатора'!BA54)/(P$87-P$86)*10)),1))</f>
        <v>0</v>
      </c>
      <c r="Q52" s="208">
        <f>IF('Данные индикатора'!BB54="нет данных","x",ROUND(IF('Данные индикатора'!BB54&gt;Q$87,0,IF('Данные индикатора'!BB54&lt;Q$86,10,(Q$87-'Данные индикатора'!BB54)/(Q$87-Q$86)*10)),1))</f>
        <v>5.6</v>
      </c>
      <c r="R52" s="208">
        <f>IF('Данные индикатора'!BC54="нет данных","x",ROUND(IF('Данные индикатора'!BC54&gt;R$87,0,IF('Данные индикатора'!BC54&lt;R$86,10,(R$87-'Данные индикатора'!BC54)/(R$87-R$86)*10)),1))</f>
        <v>0</v>
      </c>
      <c r="S52" s="209">
        <f t="shared" si="7"/>
        <v>1.9</v>
      </c>
      <c r="T52" s="219">
        <f t="shared" si="8"/>
        <v>4.4000000000000004</v>
      </c>
      <c r="U52" s="208">
        <f>IF('Данные индикатора'!BD54="нет данных","x",ROUND(IF('Данные индикатора'!BD54&gt;U$87,0,IF('Данные индикатора'!BD54&lt;U$86,10,(U$87-'Данные индикатора'!BD54)/(U$87-U$86)*10)),1))</f>
        <v>1.8</v>
      </c>
      <c r="V52" s="208">
        <f>IF('Данные индикатора'!BE54="нет данных","x",ROUND(IF('Данные индикатора'!BE54&gt;V$87,0,IF('Данные индикатора'!BE54&lt;V$86,10,(V$87-'Данные индикатора'!BE54)/(V$87-V$86)*10)),1))</f>
        <v>3.1</v>
      </c>
      <c r="W52" s="209">
        <f t="shared" si="18"/>
        <v>2.5</v>
      </c>
      <c r="X52" s="200">
        <f>IF('Данные индикатора'!BH54="нет данных","x",'Данные индикатора'!BH54/'Данные индикатора'!BJ54*100)</f>
        <v>4.1215984431315889</v>
      </c>
      <c r="Y52" s="208">
        <f t="shared" si="19"/>
        <v>9.6999999999999993</v>
      </c>
      <c r="Z52" s="208">
        <f>IF('Данные индикатора'!BF54="нет данных","x",ROUND(IF('Данные индикатора'!BF54&gt;Z$87,0,IF('Данные индикатора'!BF54&lt;Z$86,10,(Z$87-'Данные индикатора'!BF54)/(Z$87-Z$86)*10)),1))</f>
        <v>0.7</v>
      </c>
      <c r="AA52" s="208">
        <f>IF('Данные индикатора'!BG54="нет данных","x",ROUND(IF('Данные индикатора'!BG54&gt;AA$87,0,IF('Данные индикатора'!BG54&lt;AA$86,10,(AA$87-'Данные индикатора'!BG54)/(AA$87-AA$86)*10)),1))</f>
        <v>1.5</v>
      </c>
      <c r="AB52" s="209">
        <f t="shared" si="20"/>
        <v>4</v>
      </c>
      <c r="AC52" s="208">
        <f>IF('Данные индикатора'!BI54="нет данных","x",ROUND(IF('Данные индикатора'!BI54&gt;AC$87,0,IF('Данные индикатора'!BI54&lt;AC$86,10,(AC$87-'Данные индикатора'!BI54)/(AC$87-AC$86)*10)),1))</f>
        <v>7.5</v>
      </c>
      <c r="AD52" s="208">
        <f>IF('Данные индикатора'!S54="нет данных","x",ROUND(IF('Данные индикатора'!S54&gt;AD$87,10,IF('Данные индикатора'!S54&lt;AD$86,0,10-(AD$87-'Данные индикатора'!S54)/(AD$87-AD$86)*10)),1))</f>
        <v>0.9</v>
      </c>
      <c r="AE52" s="208">
        <f>IF('Данные индикатора'!AS54="нет данных","x",ROUND(IF('Данные индикатора'!AS54&gt;AE$87,0,IF('Данные индикатора'!AS54&lt;AE$86,10,(AE$87-'Данные индикатора'!AS54)/(AE$87-AE$86)*10)),1))</f>
        <v>5.4</v>
      </c>
      <c r="AF52" s="209">
        <f t="shared" si="12"/>
        <v>4.5999999999999996</v>
      </c>
      <c r="AG52" s="219">
        <f t="shared" si="21"/>
        <v>3.7</v>
      </c>
      <c r="AH52" s="46"/>
    </row>
    <row r="53" spans="1:34" s="3" customFormat="1" ht="15.75" x14ac:dyDescent="0.25">
      <c r="A53" s="159" t="s">
        <v>325</v>
      </c>
      <c r="B53" s="189" t="s">
        <v>289</v>
      </c>
      <c r="C53" s="188" t="s">
        <v>100</v>
      </c>
      <c r="D53" s="208">
        <f>IF('Данные индикатора'!AT55="нет данных","x",ROUND(IF('Данные индикатора'!AT55&gt;D$87,0,IF('Данные индикатора'!AT55&lt;D$86,10,(D$87-'Данные индикатора'!AT55)/(D$87-D$86)*10)),1))</f>
        <v>4.8</v>
      </c>
      <c r="E53" s="209">
        <f t="shared" si="13"/>
        <v>4.8</v>
      </c>
      <c r="F53" s="208">
        <f>IF('Данные индикатора'!AU55="нет данных","x",ROUND(IF('Данные индикатора'!AU55&gt;F$87,0,IF('Данные индикатора'!AU55&lt;F$86,10,(F$87-'Данные индикатора'!AU55)/(F$87-F$86)*10)),1))</f>
        <v>0</v>
      </c>
      <c r="G53" s="208">
        <f>IF('Данные индикатора'!AV55="нет данных","x",ROUND(IF('Данные индикатора'!AV55&gt;G$87,0,IF('Данные индикатора'!AV55&lt;G$86,10,(G$87-'Данные индикатора'!AV55)/(G$87-G$86)*10)),1))</f>
        <v>1.4</v>
      </c>
      <c r="H53" s="209">
        <f t="shared" si="14"/>
        <v>0.7</v>
      </c>
      <c r="I53" s="210">
        <f>IF('Данные индикатора'!AW55="нет данных","x",'Данные индикатора'!AW55/'Данные индикатора'!BK55)</f>
        <v>1.9595008692679388E-4</v>
      </c>
      <c r="J53" s="211">
        <f t="shared" si="15"/>
        <v>8</v>
      </c>
      <c r="K53" s="208">
        <f>IF('Данные индикатора'!AX55="нет данных","x",ROUND(IF('Данные индикатора'!AX55&gt;K$87,10,IF('Данные индикатора'!AX55&lt;K$86,0,10-(K$87-'Данные индикатора'!AX55)/(K$87-K$86)*10)),1))</f>
        <v>0</v>
      </c>
      <c r="L53" s="208">
        <f>IF('Данные индикатора'!AY55="нет данных","x",ROUND(IF('Данные индикатора'!AY55&gt;L$87,10,IF('Данные индикатора'!AY55&lt;L$86,0,10-(L$87-'Данные индикатора'!AY55)/(L$87-L$86)*10)),1))</f>
        <v>2.1</v>
      </c>
      <c r="M53" s="208">
        <f t="shared" si="16"/>
        <v>2.1</v>
      </c>
      <c r="N53" s="212">
        <f t="shared" si="17"/>
        <v>5.8</v>
      </c>
      <c r="O53" s="208">
        <f>IF('Данные индикатора'!AZ55="нет данных","x",ROUND(IF('Данные индикатора'!AZ55&gt;O$87,0,IF('Данные индикатора'!AZ55&lt;O$86,10,(O$87-'Данные индикатора'!AZ55)/(O$87-O$86)*10)),1))</f>
        <v>1.9</v>
      </c>
      <c r="P53" s="208">
        <f>IF('Данные индикатора'!BA55="нет данных","x",ROUND(IF('Данные индикатора'!BA55&gt;P$87,0,IF('Данные индикатора'!BA55&lt;P$86,10,(P$87-'Данные индикатора'!BA55)/(P$87-P$86)*10)),1))</f>
        <v>0</v>
      </c>
      <c r="Q53" s="208">
        <f>IF('Данные индикатора'!BB55="нет данных","x",ROUND(IF('Данные индикатора'!BB55&gt;Q$87,0,IF('Данные индикатора'!BB55&lt;Q$86,10,(Q$87-'Данные индикатора'!BB55)/(Q$87-Q$86)*10)),1))</f>
        <v>5.6</v>
      </c>
      <c r="R53" s="208">
        <f>IF('Данные индикатора'!BC55="нет данных","x",ROUND(IF('Данные индикатора'!BC55&gt;R$87,0,IF('Данные индикатора'!BC55&lt;R$86,10,(R$87-'Данные индикатора'!BC55)/(R$87-R$86)*10)),1))</f>
        <v>0</v>
      </c>
      <c r="S53" s="209">
        <f t="shared" si="7"/>
        <v>1.9</v>
      </c>
      <c r="T53" s="219">
        <f t="shared" si="8"/>
        <v>3.3</v>
      </c>
      <c r="U53" s="208">
        <f>IF('Данные индикатора'!BD55="нет данных","x",ROUND(IF('Данные индикатора'!BD55&gt;U$87,0,IF('Данные индикатора'!BD55&lt;U$86,10,(U$87-'Данные индикатора'!BD55)/(U$87-U$86)*10)),1))</f>
        <v>1.4</v>
      </c>
      <c r="V53" s="208">
        <f>IF('Данные индикатора'!BE55="нет данных","x",ROUND(IF('Данные индикатора'!BE55&gt;V$87,0,IF('Данные индикатора'!BE55&lt;V$86,10,(V$87-'Данные индикатора'!BE55)/(V$87-V$86)*10)),1))</f>
        <v>3.1</v>
      </c>
      <c r="W53" s="209">
        <f t="shared" si="18"/>
        <v>2.2999999999999998</v>
      </c>
      <c r="X53" s="200">
        <f>IF('Данные индикатора'!BH55="нет данных","x",'Данные индикатора'!BH55/'Данные индикатора'!BJ55*100)</f>
        <v>3.7245667349400193</v>
      </c>
      <c r="Y53" s="208">
        <f t="shared" si="19"/>
        <v>9.6999999999999993</v>
      </c>
      <c r="Z53" s="208">
        <f>IF('Данные индикатора'!BF55="нет данных","x",ROUND(IF('Данные индикатора'!BF55&gt;Z$87,0,IF('Данные индикатора'!BF55&lt;Z$86,10,(Z$87-'Данные индикатора'!BF55)/(Z$87-Z$86)*10)),1))</f>
        <v>0.7</v>
      </c>
      <c r="AA53" s="208">
        <f>IF('Данные индикатора'!BG55="нет данных","x",ROUND(IF('Данные индикатора'!BG55&gt;AA$87,0,IF('Данные индикатора'!BG55&lt;AA$86,10,(AA$87-'Данные индикатора'!BG55)/(AA$87-AA$86)*10)),1))</f>
        <v>1.5</v>
      </c>
      <c r="AB53" s="209">
        <f t="shared" si="20"/>
        <v>4</v>
      </c>
      <c r="AC53" s="208">
        <f>IF('Данные индикатора'!BI55="нет данных","x",ROUND(IF('Данные индикатора'!BI55&gt;AC$87,0,IF('Данные индикатора'!BI55&lt;AC$86,10,(AC$87-'Данные индикатора'!BI55)/(AC$87-AC$86)*10)),1))</f>
        <v>7.5</v>
      </c>
      <c r="AD53" s="208">
        <f>IF('Данные индикатора'!S55="нет данных","x",ROUND(IF('Данные индикатора'!S55&gt;AD$87,10,IF('Данные индикатора'!S55&lt;AD$86,0,10-(AD$87-'Данные индикатора'!S55)/(AD$87-AD$86)*10)),1))</f>
        <v>0.8</v>
      </c>
      <c r="AE53" s="208">
        <f>IF('Данные индикатора'!AS55="нет данных","x",ROUND(IF('Данные индикатора'!AS55&gt;AE$87,0,IF('Данные индикатора'!AS55&lt;AE$86,10,(AE$87-'Данные индикатора'!AS55)/(AE$87-AE$86)*10)),1))</f>
        <v>5.4</v>
      </c>
      <c r="AF53" s="209">
        <f t="shared" si="12"/>
        <v>4.5999999999999996</v>
      </c>
      <c r="AG53" s="219">
        <f t="shared" si="21"/>
        <v>3.6</v>
      </c>
      <c r="AH53" s="46"/>
    </row>
    <row r="54" spans="1:34" s="3" customFormat="1" ht="15.75" x14ac:dyDescent="0.25">
      <c r="A54" s="159" t="s">
        <v>325</v>
      </c>
      <c r="B54" s="189" t="s">
        <v>290</v>
      </c>
      <c r="C54" s="188" t="s">
        <v>101</v>
      </c>
      <c r="D54" s="208">
        <f>IF('Данные индикатора'!AT56="нет данных","x",ROUND(IF('Данные индикатора'!AT56&gt;D$87,0,IF('Данные индикатора'!AT56&lt;D$86,10,(D$87-'Данные индикатора'!AT56)/(D$87-D$86)*10)),1))</f>
        <v>4.8</v>
      </c>
      <c r="E54" s="209">
        <f t="shared" si="13"/>
        <v>4.8</v>
      </c>
      <c r="F54" s="208">
        <f>IF('Данные индикатора'!AU56="нет данных","x",ROUND(IF('Данные индикатора'!AU56&gt;F$87,0,IF('Данные индикатора'!AU56&lt;F$86,10,(F$87-'Данные индикатора'!AU56)/(F$87-F$86)*10)),1))</f>
        <v>4.0999999999999996</v>
      </c>
      <c r="G54" s="208">
        <f>IF('Данные индикатора'!AV56="нет данных","x",ROUND(IF('Данные индикатора'!AV56&gt;G$87,0,IF('Данные индикатора'!AV56&lt;G$86,10,(G$87-'Данные индикатора'!AV56)/(G$87-G$86)*10)),1))</f>
        <v>1.4</v>
      </c>
      <c r="H54" s="209">
        <f t="shared" si="14"/>
        <v>2.9</v>
      </c>
      <c r="I54" s="210">
        <f>IF('Данные индикатора'!AW56="нет данных","x",'Данные индикатора'!AW56/'Данные индикатора'!BK56)</f>
        <v>1.3609570838735781E-4</v>
      </c>
      <c r="J54" s="211">
        <f t="shared" si="15"/>
        <v>8.6</v>
      </c>
      <c r="K54" s="208">
        <f>IF('Данные индикатора'!AX56="нет данных","x",ROUND(IF('Данные индикатора'!AX56&gt;K$87,10,IF('Данные индикатора'!AX56&lt;K$86,0,10-(K$87-'Данные индикатора'!AX56)/(K$87-K$86)*10)),1))</f>
        <v>0</v>
      </c>
      <c r="L54" s="208">
        <f>IF('Данные индикатора'!AY56="нет данных","x",ROUND(IF('Данные индикатора'!AY56&gt;L$87,10,IF('Данные индикатора'!AY56&lt;L$86,0,10-(L$87-'Данные индикатора'!AY56)/(L$87-L$86)*10)),1))</f>
        <v>2.1</v>
      </c>
      <c r="M54" s="208">
        <f t="shared" si="16"/>
        <v>2.1</v>
      </c>
      <c r="N54" s="212">
        <f t="shared" si="17"/>
        <v>6.4</v>
      </c>
      <c r="O54" s="208">
        <f>IF('Данные индикатора'!AZ56="нет данных","x",ROUND(IF('Данные индикатора'!AZ56&gt;O$87,0,IF('Данные индикатора'!AZ56&lt;O$86,10,(O$87-'Данные индикатора'!AZ56)/(O$87-O$86)*10)),1))</f>
        <v>1.9</v>
      </c>
      <c r="P54" s="208">
        <f>IF('Данные индикатора'!BA56="нет данных","x",ROUND(IF('Данные индикатора'!BA56&gt;P$87,0,IF('Данные индикатора'!BA56&lt;P$86,10,(P$87-'Данные индикатора'!BA56)/(P$87-P$86)*10)),1))</f>
        <v>0</v>
      </c>
      <c r="Q54" s="208">
        <f>IF('Данные индикатора'!BB56="нет данных","x",ROUND(IF('Данные индикатора'!BB56&gt;Q$87,0,IF('Данные индикатора'!BB56&lt;Q$86,10,(Q$87-'Данные индикатора'!BB56)/(Q$87-Q$86)*10)),1))</f>
        <v>5.6</v>
      </c>
      <c r="R54" s="208">
        <f>IF('Данные индикатора'!BC56="нет данных","x",ROUND(IF('Данные индикатора'!BC56&gt;R$87,0,IF('Данные индикатора'!BC56&lt;R$86,10,(R$87-'Данные индикатора'!BC56)/(R$87-R$86)*10)),1))</f>
        <v>0</v>
      </c>
      <c r="S54" s="209">
        <f t="shared" si="7"/>
        <v>1.9</v>
      </c>
      <c r="T54" s="219">
        <f t="shared" si="8"/>
        <v>4</v>
      </c>
      <c r="U54" s="208">
        <f>IF('Данные индикатора'!BD56="нет данных","x",ROUND(IF('Данные индикатора'!BD56&gt;U$87,0,IF('Данные индикатора'!BD56&lt;U$86,10,(U$87-'Данные индикатора'!BD56)/(U$87-U$86)*10)),1))</f>
        <v>1.8</v>
      </c>
      <c r="V54" s="208">
        <f>IF('Данные индикатора'!BE56="нет данных","x",ROUND(IF('Данные индикатора'!BE56&gt;V$87,0,IF('Данные индикатора'!BE56&lt;V$86,10,(V$87-'Данные индикатора'!BE56)/(V$87-V$86)*10)),1))</f>
        <v>3.1</v>
      </c>
      <c r="W54" s="209">
        <f t="shared" si="18"/>
        <v>2.5</v>
      </c>
      <c r="X54" s="200">
        <f>IF('Данные индикатора'!BH56="нет данных","x",'Данные индикатора'!BH56/'Данные индикатора'!BJ56*100)</f>
        <v>17.709418239601408</v>
      </c>
      <c r="Y54" s="208">
        <f t="shared" si="19"/>
        <v>8.3000000000000007</v>
      </c>
      <c r="Z54" s="208">
        <f>IF('Данные индикатора'!BF56="нет данных","x",ROUND(IF('Данные индикатора'!BF56&gt;Z$87,0,IF('Данные индикатора'!BF56&lt;Z$86,10,(Z$87-'Данные индикатора'!BF56)/(Z$87-Z$86)*10)),1))</f>
        <v>0.7</v>
      </c>
      <c r="AA54" s="208">
        <f>IF('Данные индикатора'!BG56="нет данных","x",ROUND(IF('Данные индикатора'!BG56&gt;AA$87,0,IF('Данные индикатора'!BG56&lt;AA$86,10,(AA$87-'Данные индикатора'!BG56)/(AA$87-AA$86)*10)),1))</f>
        <v>1.5</v>
      </c>
      <c r="AB54" s="209">
        <f t="shared" si="20"/>
        <v>3.5</v>
      </c>
      <c r="AC54" s="208">
        <f>IF('Данные индикатора'!BI56="нет данных","x",ROUND(IF('Данные индикатора'!BI56&gt;AC$87,0,IF('Данные индикатора'!BI56&lt;AC$86,10,(AC$87-'Данные индикатора'!BI56)/(AC$87-AC$86)*10)),1))</f>
        <v>7.5</v>
      </c>
      <c r="AD54" s="208">
        <f>IF('Данные индикатора'!S56="нет данных","x",ROUND(IF('Данные индикатора'!S56&gt;AD$87,10,IF('Данные индикатора'!S56&lt;AD$86,0,10-(AD$87-'Данные индикатора'!S56)/(AD$87-AD$86)*10)),1))</f>
        <v>0</v>
      </c>
      <c r="AE54" s="208">
        <f>IF('Данные индикатора'!AS56="нет данных","x",ROUND(IF('Данные индикатора'!AS56&gt;AE$87,0,IF('Данные индикатора'!AS56&lt;AE$86,10,(AE$87-'Данные индикатора'!AS56)/(AE$87-AE$86)*10)),1))</f>
        <v>5.4</v>
      </c>
      <c r="AF54" s="209">
        <f t="shared" si="12"/>
        <v>4.3</v>
      </c>
      <c r="AG54" s="219">
        <f t="shared" si="21"/>
        <v>3.4</v>
      </c>
      <c r="AH54" s="46"/>
    </row>
    <row r="55" spans="1:34" s="3" customFormat="1" ht="15.75" x14ac:dyDescent="0.25">
      <c r="A55" s="159" t="s">
        <v>325</v>
      </c>
      <c r="B55" s="189" t="s">
        <v>291</v>
      </c>
      <c r="C55" s="188" t="s">
        <v>93</v>
      </c>
      <c r="D55" s="208">
        <f>IF('Данные индикатора'!AT57="нет данных","x",ROUND(IF('Данные индикатора'!AT57&gt;D$87,0,IF('Данные индикатора'!AT57&lt;D$86,10,(D$87-'Данные индикатора'!AT57)/(D$87-D$86)*10)),1))</f>
        <v>4.8</v>
      </c>
      <c r="E55" s="209">
        <f t="shared" si="13"/>
        <v>4.8</v>
      </c>
      <c r="F55" s="208">
        <f>IF('Данные индикатора'!AU57="нет данных","x",ROUND(IF('Данные индикатора'!AU57&gt;F$87,0,IF('Данные индикатора'!AU57&lt;F$86,10,(F$87-'Данные индикатора'!AU57)/(F$87-F$86)*10)),1))</f>
        <v>0</v>
      </c>
      <c r="G55" s="208">
        <f>IF('Данные индикатора'!AV57="нет данных","x",ROUND(IF('Данные индикатора'!AV57&gt;G$87,0,IF('Данные индикатора'!AV57&lt;G$86,10,(G$87-'Данные индикатора'!AV57)/(G$87-G$86)*10)),1))</f>
        <v>1.4</v>
      </c>
      <c r="H55" s="209">
        <f t="shared" si="14"/>
        <v>0.7</v>
      </c>
      <c r="I55" s="210">
        <f>IF('Данные индикатора'!AW57="нет данных","x",'Данные индикатора'!AW57/'Данные индикатора'!BK57)</f>
        <v>6.3322613518449248E-5</v>
      </c>
      <c r="J55" s="211">
        <f t="shared" si="15"/>
        <v>9.4</v>
      </c>
      <c r="K55" s="208">
        <f>IF('Данные индикатора'!AX57="нет данных","x",ROUND(IF('Данные индикатора'!AX57&gt;K$87,10,IF('Данные индикатора'!AX57&lt;K$86,0,10-(K$87-'Данные индикатора'!AX57)/(K$87-K$86)*10)),1))</f>
        <v>0</v>
      </c>
      <c r="L55" s="208">
        <f>IF('Данные индикатора'!AY57="нет данных","x",ROUND(IF('Данные индикатора'!AY57&gt;L$87,10,IF('Данные индикатора'!AY57&lt;L$86,0,10-(L$87-'Данные индикатора'!AY57)/(L$87-L$86)*10)),1))</f>
        <v>2.1</v>
      </c>
      <c r="M55" s="208">
        <f t="shared" si="16"/>
        <v>2.1</v>
      </c>
      <c r="N55" s="212">
        <f t="shared" si="17"/>
        <v>7.2</v>
      </c>
      <c r="O55" s="208">
        <f>IF('Данные индикатора'!AZ57="нет данных","x",ROUND(IF('Данные индикатора'!AZ57&gt;O$87,0,IF('Данные индикатора'!AZ57&lt;O$86,10,(O$87-'Данные индикатора'!AZ57)/(O$87-O$86)*10)),1))</f>
        <v>1.9</v>
      </c>
      <c r="P55" s="208">
        <f>IF('Данные индикатора'!BA57="нет данных","x",ROUND(IF('Данные индикатора'!BA57&gt;P$87,0,IF('Данные индикатора'!BA57&lt;P$86,10,(P$87-'Данные индикатора'!BA57)/(P$87-P$86)*10)),1))</f>
        <v>0</v>
      </c>
      <c r="Q55" s="208">
        <f>IF('Данные индикатора'!BB57="нет данных","x",ROUND(IF('Данные индикатора'!BB57&gt;Q$87,0,IF('Данные индикатора'!BB57&lt;Q$86,10,(Q$87-'Данные индикатора'!BB57)/(Q$87-Q$86)*10)),1))</f>
        <v>5.6</v>
      </c>
      <c r="R55" s="208">
        <f>IF('Данные индикатора'!BC57="нет данных","x",ROUND(IF('Данные индикатора'!BC57&gt;R$87,0,IF('Данные индикатора'!BC57&lt;R$86,10,(R$87-'Данные индикатора'!BC57)/(R$87-R$86)*10)),1))</f>
        <v>0</v>
      </c>
      <c r="S55" s="209">
        <f t="shared" si="7"/>
        <v>1.9</v>
      </c>
      <c r="T55" s="219">
        <f t="shared" si="8"/>
        <v>3.7</v>
      </c>
      <c r="U55" s="208">
        <f>IF('Данные индикатора'!BD57="нет данных","x",ROUND(IF('Данные индикатора'!BD57&gt;U$87,0,IF('Данные индикатора'!BD57&lt;U$86,10,(U$87-'Данные индикатора'!BD57)/(U$87-U$86)*10)),1))</f>
        <v>0.8</v>
      </c>
      <c r="V55" s="208">
        <f>IF('Данные индикатора'!BE57="нет данных","x",ROUND(IF('Данные индикатора'!BE57&gt;V$87,0,IF('Данные индикатора'!BE57&lt;V$86,10,(V$87-'Данные индикатора'!BE57)/(V$87-V$86)*10)),1))</f>
        <v>3.1</v>
      </c>
      <c r="W55" s="209">
        <f t="shared" si="18"/>
        <v>2</v>
      </c>
      <c r="X55" s="200">
        <f>IF('Данные индикатора'!BH57="нет данных","x",'Данные индикатора'!BH57/'Данные индикатора'!BJ57*100)</f>
        <v>221.60340579741086</v>
      </c>
      <c r="Y55" s="208">
        <f t="shared" si="19"/>
        <v>0</v>
      </c>
      <c r="Z55" s="208">
        <f>IF('Данные индикатора'!BF57="нет данных","x",ROUND(IF('Данные индикатора'!BF57&gt;Z$87,0,IF('Данные индикатора'!BF57&lt;Z$86,10,(Z$87-'Данные индикатора'!BF57)/(Z$87-Z$86)*10)),1))</f>
        <v>0.7</v>
      </c>
      <c r="AA55" s="208">
        <f>IF('Данные индикатора'!BG57="нет данных","x",ROUND(IF('Данные индикатора'!BG57&gt;AA$87,0,IF('Данные индикатора'!BG57&lt;AA$86,10,(AA$87-'Данные индикатора'!BG57)/(AA$87-AA$86)*10)),1))</f>
        <v>1.5</v>
      </c>
      <c r="AB55" s="209">
        <f t="shared" si="20"/>
        <v>0.7</v>
      </c>
      <c r="AC55" s="208">
        <f>IF('Данные индикатора'!BI57="нет данных","x",ROUND(IF('Данные индикатора'!BI57&gt;AC$87,0,IF('Данные индикатора'!BI57&lt;AC$86,10,(AC$87-'Данные индикатора'!BI57)/(AC$87-AC$86)*10)),1))</f>
        <v>7.5</v>
      </c>
      <c r="AD55" s="208">
        <f>IF('Данные индикатора'!S57="нет данных","x",ROUND(IF('Данные индикатора'!S57&gt;AD$87,10,IF('Данные индикатора'!S57&lt;AD$86,0,10-(AD$87-'Данные индикатора'!S57)/(AD$87-AD$86)*10)),1))</f>
        <v>0.5</v>
      </c>
      <c r="AE55" s="208">
        <f>IF('Данные индикатора'!AS57="нет данных","x",ROUND(IF('Данные индикатора'!AS57&gt;AE$87,0,IF('Данные индикатора'!AS57&lt;AE$86,10,(AE$87-'Данные индикатора'!AS57)/(AE$87-AE$86)*10)),1))</f>
        <v>5.4</v>
      </c>
      <c r="AF55" s="209">
        <f t="shared" si="12"/>
        <v>4.5</v>
      </c>
      <c r="AG55" s="219">
        <f t="shared" si="21"/>
        <v>2.4</v>
      </c>
      <c r="AH55" s="46"/>
    </row>
    <row r="56" spans="1:34" s="3" customFormat="1" ht="15.75" x14ac:dyDescent="0.25">
      <c r="A56" s="159" t="s">
        <v>325</v>
      </c>
      <c r="B56" s="189" t="s">
        <v>292</v>
      </c>
      <c r="C56" s="188" t="s">
        <v>102</v>
      </c>
      <c r="D56" s="208">
        <f>IF('Данные индикатора'!AT58="нет данных","x",ROUND(IF('Данные индикатора'!AT58&gt;D$87,0,IF('Данные индикатора'!AT58&lt;D$86,10,(D$87-'Данные индикатора'!AT58)/(D$87-D$86)*10)),1))</f>
        <v>4.8</v>
      </c>
      <c r="E56" s="209">
        <f t="shared" si="13"/>
        <v>4.8</v>
      </c>
      <c r="F56" s="208">
        <f>IF('Данные индикатора'!AU58="нет данных","x",ROUND(IF('Данные индикатора'!AU58&gt;F$87,0,IF('Данные индикатора'!AU58&lt;F$86,10,(F$87-'Данные индикатора'!AU58)/(F$87-F$86)*10)),1))</f>
        <v>0.2</v>
      </c>
      <c r="G56" s="208">
        <f>IF('Данные индикатора'!AV58="нет данных","x",ROUND(IF('Данные индикатора'!AV58&gt;G$87,0,IF('Данные индикатора'!AV58&lt;G$86,10,(G$87-'Данные индикатора'!AV58)/(G$87-G$86)*10)),1))</f>
        <v>1.4</v>
      </c>
      <c r="H56" s="209">
        <f t="shared" si="14"/>
        <v>0.8</v>
      </c>
      <c r="I56" s="210">
        <f>IF('Данные индикатора'!AW58="нет данных","x",'Данные индикатора'!AW58/'Данные индикатора'!BK58)</f>
        <v>2.6630732931031727E-4</v>
      </c>
      <c r="J56" s="211">
        <f t="shared" si="15"/>
        <v>7.3</v>
      </c>
      <c r="K56" s="208">
        <f>IF('Данные индикатора'!AX58="нет данных","x",ROUND(IF('Данные индикатора'!AX58&gt;K$87,10,IF('Данные индикатора'!AX58&lt;K$86,0,10-(K$87-'Данные индикатора'!AX58)/(K$87-K$86)*10)),1))</f>
        <v>0</v>
      </c>
      <c r="L56" s="208">
        <f>IF('Данные индикатора'!AY58="нет данных","x",ROUND(IF('Данные индикатора'!AY58&gt;L$87,10,IF('Данные индикатора'!AY58&lt;L$86,0,10-(L$87-'Данные индикатора'!AY58)/(L$87-L$86)*10)),1))</f>
        <v>2.1</v>
      </c>
      <c r="M56" s="208">
        <f t="shared" si="16"/>
        <v>2.1</v>
      </c>
      <c r="N56" s="212">
        <f t="shared" si="17"/>
        <v>5.3</v>
      </c>
      <c r="O56" s="208">
        <f>IF('Данные индикатора'!AZ58="нет данных","x",ROUND(IF('Данные индикатора'!AZ58&gt;O$87,0,IF('Данные индикатора'!AZ58&lt;O$86,10,(O$87-'Данные индикатора'!AZ58)/(O$87-O$86)*10)),1))</f>
        <v>1.9</v>
      </c>
      <c r="P56" s="208">
        <f>IF('Данные индикатора'!BA58="нет данных","x",ROUND(IF('Данные индикатора'!BA58&gt;P$87,0,IF('Данные индикатора'!BA58&lt;P$86,10,(P$87-'Данные индикатора'!BA58)/(P$87-P$86)*10)),1))</f>
        <v>0</v>
      </c>
      <c r="Q56" s="208">
        <f>IF('Данные индикатора'!BB58="нет данных","x",ROUND(IF('Данные индикатора'!BB58&gt;Q$87,0,IF('Данные индикатора'!BB58&lt;Q$86,10,(Q$87-'Данные индикатора'!BB58)/(Q$87-Q$86)*10)),1))</f>
        <v>5.6</v>
      </c>
      <c r="R56" s="208">
        <f>IF('Данные индикатора'!BC58="нет данных","x",ROUND(IF('Данные индикатора'!BC58&gt;R$87,0,IF('Данные индикатора'!BC58&lt;R$86,10,(R$87-'Данные индикатора'!BC58)/(R$87-R$86)*10)),1))</f>
        <v>0</v>
      </c>
      <c r="S56" s="209">
        <f t="shared" si="7"/>
        <v>1.9</v>
      </c>
      <c r="T56" s="219">
        <f t="shared" si="8"/>
        <v>3.2</v>
      </c>
      <c r="U56" s="208">
        <f>IF('Данные индикатора'!BD58="нет данных","x",ROUND(IF('Данные индикатора'!BD58&gt;U$87,0,IF('Данные индикатора'!BD58&lt;U$86,10,(U$87-'Данные индикатора'!BD58)/(U$87-U$86)*10)),1))</f>
        <v>1.3</v>
      </c>
      <c r="V56" s="208">
        <f>IF('Данные индикатора'!BE58="нет данных","x",ROUND(IF('Данные индикатора'!BE58&gt;V$87,0,IF('Данные индикатора'!BE58&lt;V$86,10,(V$87-'Данные индикатора'!BE58)/(V$87-V$86)*10)),1))</f>
        <v>3.1</v>
      </c>
      <c r="W56" s="209">
        <f t="shared" si="18"/>
        <v>2.2000000000000002</v>
      </c>
      <c r="X56" s="200">
        <f>IF('Данные индикатора'!BH58="нет данных","x",'Данные индикатора'!BH58/'Данные индикатора'!BJ58*100)</f>
        <v>10.517970110469653</v>
      </c>
      <c r="Y56" s="208">
        <f t="shared" si="19"/>
        <v>9</v>
      </c>
      <c r="Z56" s="208">
        <f>IF('Данные индикатора'!BF58="нет данных","x",ROUND(IF('Данные индикатора'!BF58&gt;Z$87,0,IF('Данные индикатора'!BF58&lt;Z$86,10,(Z$87-'Данные индикатора'!BF58)/(Z$87-Z$86)*10)),1))</f>
        <v>0.7</v>
      </c>
      <c r="AA56" s="208">
        <f>IF('Данные индикатора'!BG58="нет данных","x",ROUND(IF('Данные индикатора'!BG58&gt;AA$87,0,IF('Данные индикатора'!BG58&lt;AA$86,10,(AA$87-'Данные индикатора'!BG58)/(AA$87-AA$86)*10)),1))</f>
        <v>1.5</v>
      </c>
      <c r="AB56" s="209">
        <f t="shared" si="20"/>
        <v>3.7</v>
      </c>
      <c r="AC56" s="208">
        <f>IF('Данные индикатора'!BI58="нет данных","x",ROUND(IF('Данные индикатора'!BI58&gt;AC$87,0,IF('Данные индикатора'!BI58&lt;AC$86,10,(AC$87-'Данные индикатора'!BI58)/(AC$87-AC$86)*10)),1))</f>
        <v>7.5</v>
      </c>
      <c r="AD56" s="208">
        <f>IF('Данные индикатора'!S58="нет данных","x",ROUND(IF('Данные индикатора'!S58&gt;AD$87,10,IF('Данные индикатора'!S58&lt;AD$86,0,10-(AD$87-'Данные индикатора'!S58)/(AD$87-AD$86)*10)),1))</f>
        <v>0</v>
      </c>
      <c r="AE56" s="208">
        <f>IF('Данные индикатора'!AS58="нет данных","x",ROUND(IF('Данные индикатора'!AS58&gt;AE$87,0,IF('Данные индикатора'!AS58&lt;AE$86,10,(AE$87-'Данные индикатора'!AS58)/(AE$87-AE$86)*10)),1))</f>
        <v>5.4</v>
      </c>
      <c r="AF56" s="209">
        <f t="shared" si="12"/>
        <v>4.3</v>
      </c>
      <c r="AG56" s="219">
        <f t="shared" si="21"/>
        <v>3.4</v>
      </c>
      <c r="AH56" s="46"/>
    </row>
    <row r="57" spans="1:34" s="3" customFormat="1" ht="15.75" x14ac:dyDescent="0.25">
      <c r="A57" s="159" t="s">
        <v>325</v>
      </c>
      <c r="B57" s="189" t="s">
        <v>293</v>
      </c>
      <c r="C57" s="188" t="s">
        <v>174</v>
      </c>
      <c r="D57" s="208">
        <f>IF('Данные индикатора'!AT59="нет данных","x",ROUND(IF('Данные индикатора'!AT59&gt;D$87,0,IF('Данные индикатора'!AT59&lt;D$86,10,(D$87-'Данные индикатора'!AT59)/(D$87-D$86)*10)),1))</f>
        <v>4.8</v>
      </c>
      <c r="E57" s="209">
        <f t="shared" si="13"/>
        <v>4.8</v>
      </c>
      <c r="F57" s="208">
        <f>IF('Данные индикатора'!AU59="нет данных","x",ROUND(IF('Данные индикатора'!AU59&gt;F$87,0,IF('Данные индикатора'!AU59&lt;F$86,10,(F$87-'Данные индикатора'!AU59)/(F$87-F$86)*10)),1))</f>
        <v>5.0999999999999996</v>
      </c>
      <c r="G57" s="208">
        <f>IF('Данные индикатора'!AV59="нет данных","x",ROUND(IF('Данные индикатора'!AV59&gt;G$87,0,IF('Данные индикатора'!AV59&lt;G$86,10,(G$87-'Данные индикатора'!AV59)/(G$87-G$86)*10)),1))</f>
        <v>1.4</v>
      </c>
      <c r="H57" s="209">
        <f t="shared" si="14"/>
        <v>3.5</v>
      </c>
      <c r="I57" s="210">
        <f>IF('Данные индикатора'!AW59="нет данных","x",'Данные индикатора'!AW59/'Данные индикатора'!BK59)</f>
        <v>1.0237643629486647E-5</v>
      </c>
      <c r="J57" s="211">
        <f t="shared" si="15"/>
        <v>9.9</v>
      </c>
      <c r="K57" s="208">
        <f>IF('Данные индикатора'!AX59="нет данных","x",ROUND(IF('Данные индикатора'!AX59&gt;K$87,10,IF('Данные индикатора'!AX59&lt;K$86,0,10-(K$87-'Данные индикатора'!AX59)/(K$87-K$86)*10)),1))</f>
        <v>0</v>
      </c>
      <c r="L57" s="208">
        <f>IF('Данные индикатора'!AY59="нет данных","x",ROUND(IF('Данные индикатора'!AY59&gt;L$87,10,IF('Данные индикатора'!AY59&lt;L$86,0,10-(L$87-'Данные индикатора'!AY59)/(L$87-L$86)*10)),1))</f>
        <v>2.1</v>
      </c>
      <c r="M57" s="208">
        <f t="shared" si="16"/>
        <v>2.1</v>
      </c>
      <c r="N57" s="212">
        <f t="shared" si="17"/>
        <v>7.8</v>
      </c>
      <c r="O57" s="208">
        <f>IF('Данные индикатора'!AZ59="нет данных","x",ROUND(IF('Данные индикатора'!AZ59&gt;O$87,0,IF('Данные индикатора'!AZ59&lt;O$86,10,(O$87-'Данные индикатора'!AZ59)/(O$87-O$86)*10)),1))</f>
        <v>1.9</v>
      </c>
      <c r="P57" s="208">
        <f>IF('Данные индикатора'!BA59="нет данных","x",ROUND(IF('Данные индикатора'!BA59&gt;P$87,0,IF('Данные индикатора'!BA59&lt;P$86,10,(P$87-'Данные индикатора'!BA59)/(P$87-P$86)*10)),1))</f>
        <v>0</v>
      </c>
      <c r="Q57" s="208">
        <f>IF('Данные индикатора'!BB59="нет данных","x",ROUND(IF('Данные индикатора'!BB59&gt;Q$87,0,IF('Данные индикатора'!BB59&lt;Q$86,10,(Q$87-'Данные индикатора'!BB59)/(Q$87-Q$86)*10)),1))</f>
        <v>5.6</v>
      </c>
      <c r="R57" s="208">
        <f>IF('Данные индикатора'!BC59="нет данных","x",ROUND(IF('Данные индикатора'!BC59&gt;R$87,0,IF('Данные индикатора'!BC59&lt;R$86,10,(R$87-'Данные индикатора'!BC59)/(R$87-R$86)*10)),1))</f>
        <v>0</v>
      </c>
      <c r="S57" s="209">
        <f t="shared" si="7"/>
        <v>1.9</v>
      </c>
      <c r="T57" s="219">
        <f t="shared" si="8"/>
        <v>4.5</v>
      </c>
      <c r="U57" s="208">
        <f>IF('Данные индикатора'!BD59="нет данных","x",ROUND(IF('Данные индикатора'!BD59&gt;U$87,0,IF('Данные индикатора'!BD59&lt;U$86,10,(U$87-'Данные индикатора'!BD59)/(U$87-U$86)*10)),1))</f>
        <v>1.6</v>
      </c>
      <c r="V57" s="208">
        <f>IF('Данные индикатора'!BE59="нет данных","x",ROUND(IF('Данные индикатора'!BE59&gt;V$87,0,IF('Данные индикатора'!BE59&lt;V$86,10,(V$87-'Данные индикатора'!BE59)/(V$87-V$86)*10)),1))</f>
        <v>3.1</v>
      </c>
      <c r="W57" s="209">
        <f t="shared" si="18"/>
        <v>2.4</v>
      </c>
      <c r="X57" s="200">
        <f>IF('Данные индикатора'!BH59="нет данных","x",'Данные индикатора'!BH59/'Данные индикатора'!BJ59*100)</f>
        <v>155.0704969909539</v>
      </c>
      <c r="Y57" s="208">
        <f t="shared" si="19"/>
        <v>0</v>
      </c>
      <c r="Z57" s="208">
        <f>IF('Данные индикатора'!BF59="нет данных","x",ROUND(IF('Данные индикатора'!BF59&gt;Z$87,0,IF('Данные индикатора'!BF59&lt;Z$86,10,(Z$87-'Данные индикатора'!BF59)/(Z$87-Z$86)*10)),1))</f>
        <v>0.7</v>
      </c>
      <c r="AA57" s="208">
        <f>IF('Данные индикатора'!BG59="нет данных","x",ROUND(IF('Данные индикатора'!BG59&gt;AA$87,0,IF('Данные индикатора'!BG59&lt;AA$86,10,(AA$87-'Данные индикатора'!BG59)/(AA$87-AA$86)*10)),1))</f>
        <v>1.5</v>
      </c>
      <c r="AB57" s="209">
        <f t="shared" si="20"/>
        <v>0.7</v>
      </c>
      <c r="AC57" s="208">
        <f>IF('Данные индикатора'!BI59="нет данных","x",ROUND(IF('Данные индикатора'!BI59&gt;AC$87,0,IF('Данные индикатора'!BI59&lt;AC$86,10,(AC$87-'Данные индикатора'!BI59)/(AC$87-AC$86)*10)),1))</f>
        <v>7.5</v>
      </c>
      <c r="AD57" s="208">
        <f>IF('Данные индикатора'!S59="нет данных","x",ROUND(IF('Данные индикатора'!S59&gt;AD$87,10,IF('Данные индикатора'!S59&lt;AD$86,0,10-(AD$87-'Данные индикатора'!S59)/(AD$87-AD$86)*10)),1))</f>
        <v>1.2</v>
      </c>
      <c r="AE57" s="208">
        <f>IF('Данные индикатора'!AS59="нет данных","x",ROUND(IF('Данные индикатора'!AS59&gt;AE$87,0,IF('Данные индикатора'!AS59&lt;AE$86,10,(AE$87-'Данные индикатора'!AS59)/(AE$87-AE$86)*10)),1))</f>
        <v>5.4</v>
      </c>
      <c r="AF57" s="209">
        <f t="shared" si="12"/>
        <v>4.7</v>
      </c>
      <c r="AG57" s="219">
        <f t="shared" si="21"/>
        <v>2.6</v>
      </c>
      <c r="AH57" s="46"/>
    </row>
    <row r="58" spans="1:34" s="3" customFormat="1" ht="15.75" x14ac:dyDescent="0.25">
      <c r="A58" s="159" t="s">
        <v>325</v>
      </c>
      <c r="B58" s="189" t="s">
        <v>294</v>
      </c>
      <c r="C58" s="188" t="s">
        <v>103</v>
      </c>
      <c r="D58" s="208">
        <f>IF('Данные индикатора'!AT60="нет данных","x",ROUND(IF('Данные индикатора'!AT60&gt;D$87,0,IF('Данные индикатора'!AT60&lt;D$86,10,(D$87-'Данные индикатора'!AT60)/(D$87-D$86)*10)),1))</f>
        <v>4.8</v>
      </c>
      <c r="E58" s="209">
        <f t="shared" si="13"/>
        <v>4.8</v>
      </c>
      <c r="F58" s="208">
        <f>IF('Данные индикатора'!AU60="нет данных","x",ROUND(IF('Данные индикатора'!AU60&gt;F$87,0,IF('Данные индикатора'!AU60&lt;F$86,10,(F$87-'Данные индикатора'!AU60)/(F$87-F$86)*10)),1))</f>
        <v>8</v>
      </c>
      <c r="G58" s="208">
        <f>IF('Данные индикатора'!AV60="нет данных","x",ROUND(IF('Данные индикатора'!AV60&gt;G$87,0,IF('Данные индикатора'!AV60&lt;G$86,10,(G$87-'Данные индикатора'!AV60)/(G$87-G$86)*10)),1))</f>
        <v>1.4</v>
      </c>
      <c r="H58" s="209">
        <f t="shared" si="14"/>
        <v>5.6</v>
      </c>
      <c r="I58" s="210">
        <f>IF('Данные индикатора'!AW60="нет данных","x",'Данные индикатора'!AW60/'Данные индикатора'!BK60)</f>
        <v>0</v>
      </c>
      <c r="J58" s="211">
        <f t="shared" si="15"/>
        <v>10</v>
      </c>
      <c r="K58" s="208">
        <f>IF('Данные индикатора'!AX60="нет данных","x",ROUND(IF('Данные индикатора'!AX60&gt;K$87,10,IF('Данные индикатора'!AX60&lt;K$86,0,10-(K$87-'Данные индикатора'!AX60)/(K$87-K$86)*10)),1))</f>
        <v>0</v>
      </c>
      <c r="L58" s="208">
        <f>IF('Данные индикатора'!AY60="нет данных","x",ROUND(IF('Данные индикатора'!AY60&gt;L$87,10,IF('Данные индикатора'!AY60&lt;L$86,0,10-(L$87-'Данные индикатора'!AY60)/(L$87-L$86)*10)),1))</f>
        <v>2.1</v>
      </c>
      <c r="M58" s="208">
        <f t="shared" si="16"/>
        <v>2.1</v>
      </c>
      <c r="N58" s="212">
        <f t="shared" si="17"/>
        <v>7.9</v>
      </c>
      <c r="O58" s="208">
        <f>IF('Данные индикатора'!AZ60="нет данных","x",ROUND(IF('Данные индикатора'!AZ60&gt;O$87,0,IF('Данные индикатора'!AZ60&lt;O$86,10,(O$87-'Данные индикатора'!AZ60)/(O$87-O$86)*10)),1))</f>
        <v>1.9</v>
      </c>
      <c r="P58" s="208">
        <f>IF('Данные индикатора'!BA60="нет данных","x",ROUND(IF('Данные индикатора'!BA60&gt;P$87,0,IF('Данные индикатора'!BA60&lt;P$86,10,(P$87-'Данные индикатора'!BA60)/(P$87-P$86)*10)),1))</f>
        <v>0</v>
      </c>
      <c r="Q58" s="208">
        <f>IF('Данные индикатора'!BB60="нет данных","x",ROUND(IF('Данные индикатора'!BB60&gt;Q$87,0,IF('Данные индикатора'!BB60&lt;Q$86,10,(Q$87-'Данные индикатора'!BB60)/(Q$87-Q$86)*10)),1))</f>
        <v>5.6</v>
      </c>
      <c r="R58" s="208">
        <f>IF('Данные индикатора'!BC60="нет данных","x",ROUND(IF('Данные индикатора'!BC60&gt;R$87,0,IF('Данные индикатора'!BC60&lt;R$86,10,(R$87-'Данные индикатора'!BC60)/(R$87-R$86)*10)),1))</f>
        <v>0</v>
      </c>
      <c r="S58" s="209">
        <f t="shared" si="7"/>
        <v>1.9</v>
      </c>
      <c r="T58" s="219">
        <f t="shared" si="8"/>
        <v>5.0999999999999996</v>
      </c>
      <c r="U58" s="208">
        <f>IF('Данные индикатора'!BD60="нет данных","x",ROUND(IF('Данные индикатора'!BD60&gt;U$87,0,IF('Данные индикатора'!BD60&lt;U$86,10,(U$87-'Данные индикатора'!BD60)/(U$87-U$86)*10)),1))</f>
        <v>0.8</v>
      </c>
      <c r="V58" s="208">
        <f>IF('Данные индикатора'!BE60="нет данных","x",ROUND(IF('Данные индикатора'!BE60&gt;V$87,0,IF('Данные индикатора'!BE60&lt;V$86,10,(V$87-'Данные индикатора'!BE60)/(V$87-V$86)*10)),1))</f>
        <v>3.1</v>
      </c>
      <c r="W58" s="209">
        <f t="shared" si="18"/>
        <v>2</v>
      </c>
      <c r="X58" s="200">
        <f>IF('Данные индикатора'!BH60="нет данных","x",'Данные индикатора'!BH60/'Данные индикатора'!BJ60*100)</f>
        <v>10.683982781040026</v>
      </c>
      <c r="Y58" s="208">
        <f t="shared" si="19"/>
        <v>9</v>
      </c>
      <c r="Z58" s="208">
        <f>IF('Данные индикатора'!BF60="нет данных","x",ROUND(IF('Данные индикатора'!BF60&gt;Z$87,0,IF('Данные индикатора'!BF60&lt;Z$86,10,(Z$87-'Данные индикатора'!BF60)/(Z$87-Z$86)*10)),1))</f>
        <v>0.7</v>
      </c>
      <c r="AA58" s="208">
        <f>IF('Данные индикатора'!BG60="нет данных","x",ROUND(IF('Данные индикатора'!BG60&gt;AA$87,0,IF('Данные индикатора'!BG60&lt;AA$86,10,(AA$87-'Данные индикатора'!BG60)/(AA$87-AA$86)*10)),1))</f>
        <v>1.5</v>
      </c>
      <c r="AB58" s="209">
        <f t="shared" si="20"/>
        <v>3.7</v>
      </c>
      <c r="AC58" s="208">
        <f>IF('Данные индикатора'!BI60="нет данных","x",ROUND(IF('Данные индикатора'!BI60&gt;AC$87,0,IF('Данные индикатора'!BI60&lt;AC$86,10,(AC$87-'Данные индикатора'!BI60)/(AC$87-AC$86)*10)),1))</f>
        <v>7.5</v>
      </c>
      <c r="AD58" s="208">
        <f>IF('Данные индикатора'!S60="нет данных","x",ROUND(IF('Данные индикатора'!S60&gt;AD$87,10,IF('Данные индикатора'!S60&lt;AD$86,0,10-(AD$87-'Данные индикатора'!S60)/(AD$87-AD$86)*10)),1))</f>
        <v>1.6</v>
      </c>
      <c r="AE58" s="208">
        <f>IF('Данные индикатора'!AS60="нет данных","x",ROUND(IF('Данные индикатора'!AS60&gt;AE$87,0,IF('Данные индикатора'!AS60&lt;AE$86,10,(AE$87-'Данные индикатора'!AS60)/(AE$87-AE$86)*10)),1))</f>
        <v>5.4</v>
      </c>
      <c r="AF58" s="209">
        <f t="shared" si="12"/>
        <v>4.8</v>
      </c>
      <c r="AG58" s="219">
        <f t="shared" si="21"/>
        <v>3.5</v>
      </c>
      <c r="AH58" s="46"/>
    </row>
    <row r="59" spans="1:34" s="3" customFormat="1" ht="15.75" x14ac:dyDescent="0.25">
      <c r="A59" s="159" t="s">
        <v>325</v>
      </c>
      <c r="B59" s="189" t="s">
        <v>295</v>
      </c>
      <c r="C59" s="188" t="s">
        <v>104</v>
      </c>
      <c r="D59" s="208">
        <f>IF('Данные индикатора'!AT61="нет данных","x",ROUND(IF('Данные индикатора'!AT61&gt;D$87,0,IF('Данные индикатора'!AT61&lt;D$86,10,(D$87-'Данные индикатора'!AT61)/(D$87-D$86)*10)),1))</f>
        <v>4.8</v>
      </c>
      <c r="E59" s="209">
        <f t="shared" si="13"/>
        <v>4.8</v>
      </c>
      <c r="F59" s="208">
        <f>IF('Данные индикатора'!AU61="нет данных","x",ROUND(IF('Данные индикатора'!AU61&gt;F$87,0,IF('Данные индикатора'!AU61&lt;F$86,10,(F$87-'Данные индикатора'!AU61)/(F$87-F$86)*10)),1))</f>
        <v>0</v>
      </c>
      <c r="G59" s="208">
        <f>IF('Данные индикатора'!AV61="нет данных","x",ROUND(IF('Данные индикатора'!AV61&gt;G$87,0,IF('Данные индикатора'!AV61&lt;G$86,10,(G$87-'Данные индикатора'!AV61)/(G$87-G$86)*10)),1))</f>
        <v>1.4</v>
      </c>
      <c r="H59" s="209">
        <f t="shared" si="14"/>
        <v>0.7</v>
      </c>
      <c r="I59" s="210">
        <f>IF('Данные индикатора'!AW61="нет данных","x",'Данные индикатора'!AW61/'Данные индикатора'!BK61)</f>
        <v>1.2097091254407877E-4</v>
      </c>
      <c r="J59" s="211">
        <f t="shared" si="15"/>
        <v>8.8000000000000007</v>
      </c>
      <c r="K59" s="208">
        <f>IF('Данные индикатора'!AX61="нет данных","x",ROUND(IF('Данные индикатора'!AX61&gt;K$87,10,IF('Данные индикатора'!AX61&lt;K$86,0,10-(K$87-'Данные индикатора'!AX61)/(K$87-K$86)*10)),1))</f>
        <v>0</v>
      </c>
      <c r="L59" s="208">
        <f>IF('Данные индикатора'!AY61="нет данных","x",ROUND(IF('Данные индикатора'!AY61&gt;L$87,10,IF('Данные индикатора'!AY61&lt;L$86,0,10-(L$87-'Данные индикатора'!AY61)/(L$87-L$86)*10)),1))</f>
        <v>2.1</v>
      </c>
      <c r="M59" s="208">
        <f t="shared" si="16"/>
        <v>2.1</v>
      </c>
      <c r="N59" s="212">
        <f t="shared" si="17"/>
        <v>6.5</v>
      </c>
      <c r="O59" s="208">
        <f>IF('Данные индикатора'!AZ61="нет данных","x",ROUND(IF('Данные индикатора'!AZ61&gt;O$87,0,IF('Данные индикатора'!AZ61&lt;O$86,10,(O$87-'Данные индикатора'!AZ61)/(O$87-O$86)*10)),1))</f>
        <v>1.9</v>
      </c>
      <c r="P59" s="208">
        <f>IF('Данные индикатора'!BA61="нет данных","x",ROUND(IF('Данные индикатора'!BA61&gt;P$87,0,IF('Данные индикатора'!BA61&lt;P$86,10,(P$87-'Данные индикатора'!BA61)/(P$87-P$86)*10)),1))</f>
        <v>0</v>
      </c>
      <c r="Q59" s="208">
        <f>IF('Данные индикатора'!BB61="нет данных","x",ROUND(IF('Данные индикатора'!BB61&gt;Q$87,0,IF('Данные индикатора'!BB61&lt;Q$86,10,(Q$87-'Данные индикатора'!BB61)/(Q$87-Q$86)*10)),1))</f>
        <v>5.6</v>
      </c>
      <c r="R59" s="208">
        <f>IF('Данные индикатора'!BC61="нет данных","x",ROUND(IF('Данные индикатора'!BC61&gt;R$87,0,IF('Данные индикатора'!BC61&lt;R$86,10,(R$87-'Данные индикатора'!BC61)/(R$87-R$86)*10)),1))</f>
        <v>0</v>
      </c>
      <c r="S59" s="209">
        <f t="shared" si="7"/>
        <v>1.9</v>
      </c>
      <c r="T59" s="219">
        <f t="shared" si="8"/>
        <v>3.5</v>
      </c>
      <c r="U59" s="208">
        <f>IF('Данные индикатора'!BD61="нет данных","x",ROUND(IF('Данные индикатора'!BD61&gt;U$87,0,IF('Данные индикатора'!BD61&lt;U$86,10,(U$87-'Данные индикатора'!BD61)/(U$87-U$86)*10)),1))</f>
        <v>1.9</v>
      </c>
      <c r="V59" s="208">
        <f>IF('Данные индикатора'!BE61="нет данных","x",ROUND(IF('Данные индикатора'!BE61&gt;V$87,0,IF('Данные индикатора'!BE61&lt;V$86,10,(V$87-'Данные индикатора'!BE61)/(V$87-V$86)*10)),1))</f>
        <v>3.1</v>
      </c>
      <c r="W59" s="209">
        <f t="shared" si="18"/>
        <v>2.5</v>
      </c>
      <c r="X59" s="200">
        <f>IF('Данные индикатора'!BH61="нет данных","x",'Данные индикатора'!BH61/'Данные индикатора'!BJ61*100)</f>
        <v>8.8946025311266936</v>
      </c>
      <c r="Y59" s="208">
        <f t="shared" si="19"/>
        <v>9.1999999999999993</v>
      </c>
      <c r="Z59" s="208">
        <f>IF('Данные индикатора'!BF61="нет данных","x",ROUND(IF('Данные индикатора'!BF61&gt;Z$87,0,IF('Данные индикатора'!BF61&lt;Z$86,10,(Z$87-'Данные индикатора'!BF61)/(Z$87-Z$86)*10)),1))</f>
        <v>0.7</v>
      </c>
      <c r="AA59" s="208">
        <f>IF('Данные индикатора'!BG61="нет данных","x",ROUND(IF('Данные индикатора'!BG61&gt;AA$87,0,IF('Данные индикатора'!BG61&lt;AA$86,10,(AA$87-'Данные индикатора'!BG61)/(AA$87-AA$86)*10)),1))</f>
        <v>1.5</v>
      </c>
      <c r="AB59" s="209">
        <f t="shared" si="20"/>
        <v>3.8</v>
      </c>
      <c r="AC59" s="208">
        <f>IF('Данные индикатора'!BI61="нет данных","x",ROUND(IF('Данные индикатора'!BI61&gt;AC$87,0,IF('Данные индикатора'!BI61&lt;AC$86,10,(AC$87-'Данные индикатора'!BI61)/(AC$87-AC$86)*10)),1))</f>
        <v>7.5</v>
      </c>
      <c r="AD59" s="208">
        <f>IF('Данные индикатора'!S61="нет данных","x",ROUND(IF('Данные индикатора'!S61&gt;AD$87,10,IF('Данные индикатора'!S61&lt;AD$86,0,10-(AD$87-'Данные индикатора'!S61)/(AD$87-AD$86)*10)),1))</f>
        <v>1.3</v>
      </c>
      <c r="AE59" s="208">
        <f>IF('Данные индикатора'!AS61="нет данных","x",ROUND(IF('Данные индикатора'!AS61&gt;AE$87,0,IF('Данные индикатора'!AS61&lt;AE$86,10,(AE$87-'Данные индикатора'!AS61)/(AE$87-AE$86)*10)),1))</f>
        <v>5.4</v>
      </c>
      <c r="AF59" s="209">
        <f t="shared" si="12"/>
        <v>4.7</v>
      </c>
      <c r="AG59" s="219">
        <f t="shared" si="21"/>
        <v>3.7</v>
      </c>
      <c r="AH59" s="46"/>
    </row>
    <row r="60" spans="1:34" s="3" customFormat="1" ht="15.75" x14ac:dyDescent="0.25">
      <c r="A60" s="167" t="s">
        <v>325</v>
      </c>
      <c r="B60" s="187" t="s">
        <v>296</v>
      </c>
      <c r="C60" s="188" t="s">
        <v>96</v>
      </c>
      <c r="D60" s="208">
        <f>IF('Данные индикатора'!AT62="нет данных","x",ROUND(IF('Данные индикатора'!AT62&gt;D$87,0,IF('Данные индикатора'!AT62&lt;D$86,10,(D$87-'Данные индикатора'!AT62)/(D$87-D$86)*10)),1))</f>
        <v>4.8</v>
      </c>
      <c r="E60" s="215">
        <f t="shared" si="13"/>
        <v>4.8</v>
      </c>
      <c r="F60" s="208">
        <f>IF('Данные индикатора'!AU62="нет данных","x",ROUND(IF('Данные индикатора'!AU62&gt;F$87,0,IF('Данные индикатора'!AU62&lt;F$86,10,(F$87-'Данные индикатора'!AU62)/(F$87-F$86)*10)),1))</f>
        <v>6.7</v>
      </c>
      <c r="G60" s="208">
        <f>IF('Данные индикатора'!AV62="нет данных","x",ROUND(IF('Данные индикатора'!AV62&gt;G$87,0,IF('Данные индикатора'!AV62&lt;G$86,10,(G$87-'Данные индикатора'!AV62)/(G$87-G$86)*10)),1))</f>
        <v>1.4</v>
      </c>
      <c r="H60" s="215">
        <f t="shared" si="14"/>
        <v>4.5999999999999996</v>
      </c>
      <c r="I60" s="210">
        <f>IF('Данные индикатора'!AW62="нет данных","x",'Данные индикатора'!AW62/'Данные индикатора'!BK62)</f>
        <v>1.0182655777077087E-4</v>
      </c>
      <c r="J60" s="216">
        <f t="shared" si="15"/>
        <v>9</v>
      </c>
      <c r="K60" s="208">
        <f>IF('Данные индикатора'!AX62="нет данных","x",ROUND(IF('Данные индикатора'!AX62&gt;K$87,10,IF('Данные индикатора'!AX62&lt;K$86,0,10-(K$87-'Данные индикатора'!AX62)/(K$87-K$86)*10)),1))</f>
        <v>0</v>
      </c>
      <c r="L60" s="208">
        <f>IF('Данные индикатора'!AY62="нет данных","x",ROUND(IF('Данные индикатора'!AY62&gt;L$87,10,IF('Данные индикатора'!AY62&lt;L$86,0,10-(L$87-'Данные индикатора'!AY62)/(L$87-L$86)*10)),1))</f>
        <v>2.1</v>
      </c>
      <c r="M60" s="214">
        <f t="shared" si="16"/>
        <v>2.1</v>
      </c>
      <c r="N60" s="217">
        <f t="shared" si="17"/>
        <v>6.7</v>
      </c>
      <c r="O60" s="208">
        <f>IF('Данные индикатора'!AZ62="нет данных","x",ROUND(IF('Данные индикатора'!AZ62&gt;O$87,0,IF('Данные индикатора'!AZ62&lt;O$86,10,(O$87-'Данные индикатора'!AZ62)/(O$87-O$86)*10)),1))</f>
        <v>1.9</v>
      </c>
      <c r="P60" s="208">
        <f>IF('Данные индикатора'!BA62="нет данных","x",ROUND(IF('Данные индикатора'!BA62&gt;P$87,0,IF('Данные индикатора'!BA62&lt;P$86,10,(P$87-'Данные индикатора'!BA62)/(P$87-P$86)*10)),1))</f>
        <v>0</v>
      </c>
      <c r="Q60" s="208">
        <f>IF('Данные индикатора'!BB62="нет данных","x",ROUND(IF('Данные индикатора'!BB62&gt;Q$87,0,IF('Данные индикатора'!BB62&lt;Q$86,10,(Q$87-'Данные индикатора'!BB62)/(Q$87-Q$86)*10)),1))</f>
        <v>5.6</v>
      </c>
      <c r="R60" s="208">
        <f>IF('Данные индикатора'!BC62="нет данных","x",ROUND(IF('Данные индикатора'!BC62&gt;R$87,0,IF('Данные индикатора'!BC62&lt;R$86,10,(R$87-'Данные индикатора'!BC62)/(R$87-R$86)*10)),1))</f>
        <v>0</v>
      </c>
      <c r="S60" s="215">
        <f t="shared" si="7"/>
        <v>1.9</v>
      </c>
      <c r="T60" s="218">
        <f t="shared" si="8"/>
        <v>4.5</v>
      </c>
      <c r="U60" s="208">
        <f>IF('Данные индикатора'!BD62="нет данных","x",ROUND(IF('Данные индикатора'!BD62&gt;U$87,0,IF('Данные индикатора'!BD62&lt;U$86,10,(U$87-'Данные индикатора'!BD62)/(U$87-U$86)*10)),1))</f>
        <v>1.5</v>
      </c>
      <c r="V60" s="208">
        <f>IF('Данные индикатора'!BE62="нет данных","x",ROUND(IF('Данные индикатора'!BE62&gt;V$87,0,IF('Данные индикатора'!BE62&lt;V$86,10,(V$87-'Данные индикатора'!BE62)/(V$87-V$86)*10)),1))</f>
        <v>3.1</v>
      </c>
      <c r="W60" s="215">
        <f t="shared" si="18"/>
        <v>2.2999999999999998</v>
      </c>
      <c r="X60" s="200">
        <f>IF('Данные индикатора'!BH62="нет данных","x",'Данные индикатора'!BH62/'Данные индикатора'!BJ62*100)</f>
        <v>7.0350522564002915</v>
      </c>
      <c r="Y60" s="214">
        <f t="shared" si="19"/>
        <v>9.4</v>
      </c>
      <c r="Z60" s="208">
        <f>IF('Данные индикатора'!BF62="нет данных","x",ROUND(IF('Данные индикатора'!BF62&gt;Z$87,0,IF('Данные индикатора'!BF62&lt;Z$86,10,(Z$87-'Данные индикатора'!BF62)/(Z$87-Z$86)*10)),1))</f>
        <v>0.7</v>
      </c>
      <c r="AA60" s="208">
        <f>IF('Данные индикатора'!BG62="нет данных","x",ROUND(IF('Данные индикатора'!BG62&gt;AA$87,0,IF('Данные индикатора'!BG62&lt;AA$86,10,(AA$87-'Данные индикатора'!BG62)/(AA$87-AA$86)*10)),1))</f>
        <v>1.5</v>
      </c>
      <c r="AB60" s="215">
        <f t="shared" si="20"/>
        <v>3.9</v>
      </c>
      <c r="AC60" s="208">
        <f>IF('Данные индикатора'!BI62="нет данных","x",ROUND(IF('Данные индикатора'!BI62&gt;AC$87,0,IF('Данные индикатора'!BI62&lt;AC$86,10,(AC$87-'Данные индикатора'!BI62)/(AC$87-AC$86)*10)),1))</f>
        <v>7.5</v>
      </c>
      <c r="AD60" s="208">
        <f>IF('Данные индикатора'!S62="нет данных","x",ROUND(IF('Данные индикатора'!S62&gt;AD$87,10,IF('Данные индикатора'!S62&lt;AD$86,0,10-(AD$87-'Данные индикатора'!S62)/(AD$87-AD$86)*10)),1))</f>
        <v>2</v>
      </c>
      <c r="AE60" s="208">
        <f>IF('Данные индикатора'!AS62="нет данных","x",ROUND(IF('Данные индикатора'!AS62&gt;AE$87,0,IF('Данные индикатора'!AS62&lt;AE$86,10,(AE$87-'Данные индикатора'!AS62)/(AE$87-AE$86)*10)),1))</f>
        <v>5.4</v>
      </c>
      <c r="AF60" s="215">
        <f t="shared" si="12"/>
        <v>5</v>
      </c>
      <c r="AG60" s="218">
        <f t="shared" si="21"/>
        <v>3.7</v>
      </c>
      <c r="AH60" s="46"/>
    </row>
    <row r="61" spans="1:34" s="3" customFormat="1" ht="15.75" x14ac:dyDescent="0.25">
      <c r="A61" s="168" t="s">
        <v>324</v>
      </c>
      <c r="B61" s="169" t="s">
        <v>297</v>
      </c>
      <c r="C61" s="186" t="s">
        <v>105</v>
      </c>
      <c r="D61" s="208">
        <f>IF('Данные индикатора'!AT63="нет данных","x",ROUND(IF('Данные индикатора'!AT63&gt;D$87,0,IF('Данные индикатора'!AT63&lt;D$86,10,(D$87-'Данные индикатора'!AT63)/(D$87-D$86)*10)),1))</f>
        <v>7.1</v>
      </c>
      <c r="E61" s="209">
        <f t="shared" si="13"/>
        <v>7.1</v>
      </c>
      <c r="F61" s="208">
        <f>IF('Данные индикатора'!AU63="нет данных","x",ROUND(IF('Данные индикатора'!AU63&gt;F$87,0,IF('Данные индикатора'!AU63&lt;F$86,10,(F$87-'Данные индикатора'!AU63)/(F$87-F$86)*10)),1))</f>
        <v>10</v>
      </c>
      <c r="G61" s="208">
        <f>IF('Данные индикатора'!AV63="нет данных","x",ROUND(IF('Данные индикатора'!AV63&gt;G$87,0,IF('Данные индикатора'!AV63&lt;G$86,10,(G$87-'Данные индикатора'!AV63)/(G$87-G$86)*10)),1))</f>
        <v>10</v>
      </c>
      <c r="H61" s="209">
        <f t="shared" si="14"/>
        <v>10</v>
      </c>
      <c r="I61" s="210">
        <f>IF('Данные индикатора'!AW63="нет данных","x",'Данные индикатора'!AW63/'Данные индикатора'!BK63)</f>
        <v>2.8625513643289164E-4</v>
      </c>
      <c r="J61" s="211">
        <f t="shared" si="15"/>
        <v>7.1</v>
      </c>
      <c r="K61" s="208">
        <f>IF('Данные индикатора'!AX63="нет данных","x",ROUND(IF('Данные индикатора'!AX63&gt;K$87,10,IF('Данные индикатора'!AX63&lt;K$86,0,10-(K$87-'Данные индикатора'!AX63)/(K$87-K$86)*10)),1))</f>
        <v>7.1</v>
      </c>
      <c r="L61" s="208">
        <f>IF('Данные индикатора'!AY63="нет данных","x",ROUND(IF('Данные индикатора'!AY63&gt;L$87,10,IF('Данные индикатора'!AY63&lt;L$86,0,10-(L$87-'Данные индикатора'!AY63)/(L$87-L$86)*10)),1))</f>
        <v>10</v>
      </c>
      <c r="M61" s="208">
        <f t="shared" si="16"/>
        <v>10</v>
      </c>
      <c r="N61" s="212">
        <f t="shared" si="17"/>
        <v>9</v>
      </c>
      <c r="O61" s="208">
        <f>IF('Данные индикатора'!AZ63="нет данных","x",ROUND(IF('Данные индикатора'!AZ63&gt;O$87,0,IF('Данные индикатора'!AZ63&lt;O$86,10,(O$87-'Данные индикатора'!AZ63)/(O$87-O$86)*10)),1))</f>
        <v>0</v>
      </c>
      <c r="P61" s="208">
        <f>IF('Данные индикатора'!BA63="нет данных","x",ROUND(IF('Данные индикатора'!BA63&gt;P$87,0,IF('Данные индикатора'!BA63&lt;P$86,10,(P$87-'Данные индикатора'!BA63)/(P$87-P$86)*10)),1))</f>
        <v>0</v>
      </c>
      <c r="Q61" s="208">
        <f>IF('Данные индикатора'!BB63="нет данных","x",ROUND(IF('Данные индикатора'!BB63&gt;Q$87,0,IF('Данные индикатора'!BB63&lt;Q$86,10,(Q$87-'Данные индикатора'!BB63)/(Q$87-Q$86)*10)),1))</f>
        <v>8.9</v>
      </c>
      <c r="R61" s="208">
        <f>IF('Данные индикатора'!BC63="нет данных","x",ROUND(IF('Данные индикатора'!BC63&gt;R$87,0,IF('Данные индикатора'!BC63&lt;R$86,10,(R$87-'Данные индикатора'!BC63)/(R$87-R$86)*10)),1))</f>
        <v>5.8</v>
      </c>
      <c r="S61" s="209">
        <f t="shared" si="7"/>
        <v>3.7</v>
      </c>
      <c r="T61" s="213">
        <f t="shared" si="8"/>
        <v>7.5</v>
      </c>
      <c r="U61" s="208">
        <f>IF('Данные индикатора'!BD63="нет данных","x",ROUND(IF('Данные индикатора'!BD63&gt;U$87,0,IF('Данные индикатора'!BD63&lt;U$86,10,(U$87-'Данные индикатора'!BD63)/(U$87-U$86)*10)),1))</f>
        <v>6.5</v>
      </c>
      <c r="V61" s="208">
        <f>IF('Данные индикатора'!BE63="нет данных","x",ROUND(IF('Данные индикатора'!BE63&gt;V$87,0,IF('Данные индикатора'!BE63&lt;V$86,10,(V$87-'Данные индикатора'!BE63)/(V$87-V$86)*10)),1))</f>
        <v>6.9</v>
      </c>
      <c r="W61" s="209">
        <f t="shared" si="18"/>
        <v>6.7</v>
      </c>
      <c r="X61" s="200">
        <f>IF('Данные индикатора'!BH63="нет данных","x",'Данные индикатора'!BH63/'Данные индикатора'!BJ63*100)</f>
        <v>14.769870565216683</v>
      </c>
      <c r="Y61" s="208">
        <f t="shared" si="19"/>
        <v>8.6</v>
      </c>
      <c r="Z61" s="208">
        <f>IF('Данные индикатора'!BF63="нет данных","x",ROUND(IF('Данные индикатора'!BF63&gt;Z$87,0,IF('Данные индикатора'!BF63&lt;Z$86,10,(Z$87-'Данные индикатора'!BF63)/(Z$87-Z$86)*10)),1))</f>
        <v>1</v>
      </c>
      <c r="AA61" s="208">
        <f>IF('Данные индикатора'!BG63="нет данных","x",ROUND(IF('Данные индикатора'!BG63&gt;AA$87,0,IF('Данные индикатора'!BG63&lt;AA$86,10,(AA$87-'Данные индикатора'!BG63)/(AA$87-AA$86)*10)),1))</f>
        <v>6.3</v>
      </c>
      <c r="AB61" s="209">
        <f t="shared" si="20"/>
        <v>5.3</v>
      </c>
      <c r="AC61" s="208">
        <f>IF('Данные индикатора'!BI63="нет данных","x",ROUND(IF('Данные индикатора'!BI63&gt;AC$87,0,IF('Данные индикатора'!BI63&lt;AC$86,10,(AC$87-'Данные индикатора'!BI63)/(AC$87-AC$86)*10)),1))</f>
        <v>9.3000000000000007</v>
      </c>
      <c r="AD61" s="208">
        <f>IF('Данные индикатора'!S63="нет данных","x",ROUND(IF('Данные индикатора'!S63&gt;AD$87,10,IF('Данные индикатора'!S63&lt;AD$86,0,10-(AD$87-'Данные индикатора'!S63)/(AD$87-AD$86)*10)),1))</f>
        <v>3.7</v>
      </c>
      <c r="AE61" s="208">
        <f>IF('Данные индикатора'!AS63="нет данных","x",ROUND(IF('Данные индикатора'!AS63&gt;AE$87,0,IF('Данные индикатора'!AS63&lt;AE$86,10,(AE$87-'Данные индикатора'!AS63)/(AE$87-AE$86)*10)),1))</f>
        <v>9.6999999999999993</v>
      </c>
      <c r="AF61" s="209">
        <f t="shared" si="12"/>
        <v>7.6</v>
      </c>
      <c r="AG61" s="219">
        <f t="shared" si="21"/>
        <v>6.5</v>
      </c>
      <c r="AH61" s="46"/>
    </row>
    <row r="62" spans="1:34" s="3" customFormat="1" ht="15.75" x14ac:dyDescent="0.25">
      <c r="A62" s="159" t="s">
        <v>324</v>
      </c>
      <c r="B62" s="175" t="s">
        <v>298</v>
      </c>
      <c r="C62" s="176" t="s">
        <v>106</v>
      </c>
      <c r="D62" s="208">
        <f>IF('Данные индикатора'!AT64="нет данных","x",ROUND(IF('Данные индикатора'!AT64&gt;D$87,0,IF('Данные индикатора'!AT64&lt;D$86,10,(D$87-'Данные индикатора'!AT64)/(D$87-D$86)*10)),1))</f>
        <v>7.1</v>
      </c>
      <c r="E62" s="209">
        <f t="shared" si="13"/>
        <v>7.1</v>
      </c>
      <c r="F62" s="208">
        <f>IF('Данные индикатора'!AU64="нет данных","x",ROUND(IF('Данные индикатора'!AU64&gt;F$87,0,IF('Данные индикатора'!AU64&lt;F$86,10,(F$87-'Данные индикатора'!AU64)/(F$87-F$86)*10)),1))</f>
        <v>9.4</v>
      </c>
      <c r="G62" s="208">
        <f>IF('Данные индикатора'!AV64="нет данных","x",ROUND(IF('Данные индикатора'!AV64&gt;G$87,0,IF('Данные индикатора'!AV64&lt;G$86,10,(G$87-'Данные индикатора'!AV64)/(G$87-G$86)*10)),1))</f>
        <v>10</v>
      </c>
      <c r="H62" s="209">
        <f t="shared" si="14"/>
        <v>9.6999999999999993</v>
      </c>
      <c r="I62" s="210">
        <f>IF('Данные индикатора'!AW64="нет данных","x",'Данные индикатора'!AW64/'Данные индикатора'!BK64)</f>
        <v>0</v>
      </c>
      <c r="J62" s="211">
        <f t="shared" si="15"/>
        <v>10</v>
      </c>
      <c r="K62" s="208">
        <f>IF('Данные индикатора'!AX64="нет данных","x",ROUND(IF('Данные индикатора'!AX64&gt;K$87,10,IF('Данные индикатора'!AX64&lt;K$86,0,10-(K$87-'Данные индикатора'!AX64)/(K$87-K$86)*10)),1))</f>
        <v>7.1</v>
      </c>
      <c r="L62" s="208">
        <f>IF('Данные индикатора'!AY64="нет данных","x",ROUND(IF('Данные индикатора'!AY64&gt;L$87,10,IF('Данные индикатора'!AY64&lt;L$86,0,10-(L$87-'Данные индикатора'!AY64)/(L$87-L$86)*10)),1))</f>
        <v>10</v>
      </c>
      <c r="M62" s="208">
        <f t="shared" si="16"/>
        <v>10</v>
      </c>
      <c r="N62" s="212">
        <f t="shared" si="17"/>
        <v>10</v>
      </c>
      <c r="O62" s="208">
        <f>IF('Данные индикатора'!AZ64="нет данных","x",ROUND(IF('Данные индикатора'!AZ64&gt;O$87,0,IF('Данные индикатора'!AZ64&lt;O$86,10,(O$87-'Данные индикатора'!AZ64)/(O$87-O$86)*10)),1))</f>
        <v>0</v>
      </c>
      <c r="P62" s="208">
        <f>IF('Данные индикатора'!BA64="нет данных","x",ROUND(IF('Данные индикатора'!BA64&gt;P$87,0,IF('Данные индикатора'!BA64&lt;P$86,10,(P$87-'Данные индикатора'!BA64)/(P$87-P$86)*10)),1))</f>
        <v>0</v>
      </c>
      <c r="Q62" s="208">
        <f>IF('Данные индикатора'!BB64="нет данных","x",ROUND(IF('Данные индикатора'!BB64&gt;Q$87,0,IF('Данные индикатора'!BB64&lt;Q$86,10,(Q$87-'Данные индикатора'!BB64)/(Q$87-Q$86)*10)),1))</f>
        <v>8.9</v>
      </c>
      <c r="R62" s="208">
        <f>IF('Данные индикатора'!BC64="нет данных","x",ROUND(IF('Данные индикатора'!BC64&gt;R$87,0,IF('Данные индикатора'!BC64&lt;R$86,10,(R$87-'Данные индикатора'!BC64)/(R$87-R$86)*10)),1))</f>
        <v>5.8</v>
      </c>
      <c r="S62" s="209">
        <f t="shared" si="7"/>
        <v>3.7</v>
      </c>
      <c r="T62" s="213">
        <f t="shared" si="8"/>
        <v>7.6</v>
      </c>
      <c r="U62" s="208">
        <f>IF('Данные индикатора'!BD64="нет данных","x",ROUND(IF('Данные индикатора'!BD64&gt;U$87,0,IF('Данные индикатора'!BD64&lt;U$86,10,(U$87-'Данные индикатора'!BD64)/(U$87-U$86)*10)),1))</f>
        <v>6.5</v>
      </c>
      <c r="V62" s="208">
        <f>IF('Данные индикатора'!BE64="нет данных","x",ROUND(IF('Данные индикатора'!BE64&gt;V$87,0,IF('Данные индикатора'!BE64&lt;V$86,10,(V$87-'Данные индикатора'!BE64)/(V$87-V$86)*10)),1))</f>
        <v>6.9</v>
      </c>
      <c r="W62" s="209">
        <f t="shared" si="18"/>
        <v>6.7</v>
      </c>
      <c r="X62" s="200">
        <f>IF('Данные индикатора'!BH64="нет данных","x",'Данные индикатора'!BH64/'Данные индикатора'!BJ64*100)</f>
        <v>415.16203793719643</v>
      </c>
      <c r="Y62" s="208">
        <f t="shared" si="19"/>
        <v>0</v>
      </c>
      <c r="Z62" s="208">
        <f>IF('Данные индикатора'!BF64="нет данных","x",ROUND(IF('Данные индикатора'!BF64&gt;Z$87,0,IF('Данные индикатора'!BF64&lt;Z$86,10,(Z$87-'Данные индикатора'!BF64)/(Z$87-Z$86)*10)),1))</f>
        <v>1</v>
      </c>
      <c r="AA62" s="208">
        <f>IF('Данные индикатора'!BG64="нет данных","x",ROUND(IF('Данные индикатора'!BG64&gt;AA$87,0,IF('Данные индикатора'!BG64&lt;AA$86,10,(AA$87-'Данные индикатора'!BG64)/(AA$87-AA$86)*10)),1))</f>
        <v>6.3</v>
      </c>
      <c r="AB62" s="209">
        <f t="shared" si="20"/>
        <v>2.4</v>
      </c>
      <c r="AC62" s="208">
        <f>IF('Данные индикатора'!BI64="нет данных","x",ROUND(IF('Данные индикатора'!BI64&gt;AC$87,0,IF('Данные индикатора'!BI64&lt;AC$86,10,(AC$87-'Данные индикатора'!BI64)/(AC$87-AC$86)*10)),1))</f>
        <v>9.3000000000000007</v>
      </c>
      <c r="AD62" s="208">
        <f>IF('Данные индикатора'!S64="нет данных","x",ROUND(IF('Данные индикатора'!S64&gt;AD$87,10,IF('Данные индикатора'!S64&lt;AD$86,0,10-(AD$87-'Данные индикатора'!S64)/(AD$87-AD$86)*10)),1))</f>
        <v>3.7</v>
      </c>
      <c r="AE62" s="208">
        <f>IF('Данные индикатора'!AS64="нет данных","x",ROUND(IF('Данные индикатора'!AS64&gt;AE$87,0,IF('Данные индикатора'!AS64&lt;AE$86,10,(AE$87-'Данные индикатора'!AS64)/(AE$87-AE$86)*10)),1))</f>
        <v>9.6999999999999993</v>
      </c>
      <c r="AF62" s="209">
        <f t="shared" si="12"/>
        <v>7.6</v>
      </c>
      <c r="AG62" s="219">
        <f t="shared" si="21"/>
        <v>5.6</v>
      </c>
      <c r="AH62" s="46"/>
    </row>
    <row r="63" spans="1:34" s="3" customFormat="1" ht="15.75" x14ac:dyDescent="0.25">
      <c r="A63" s="159" t="s">
        <v>324</v>
      </c>
      <c r="B63" s="175" t="s">
        <v>299</v>
      </c>
      <c r="C63" s="176" t="s">
        <v>107</v>
      </c>
      <c r="D63" s="208">
        <f>IF('Данные индикатора'!AT65="нет данных","x",ROUND(IF('Данные индикатора'!AT65&gt;D$87,0,IF('Данные индикатора'!AT65&lt;D$86,10,(D$87-'Данные индикатора'!AT65)/(D$87-D$86)*10)),1))</f>
        <v>7.1</v>
      </c>
      <c r="E63" s="209">
        <f t="shared" si="13"/>
        <v>7.1</v>
      </c>
      <c r="F63" s="208">
        <f>IF('Данные индикатора'!AU65="нет данных","x",ROUND(IF('Данные индикатора'!AU65&gt;F$87,0,IF('Данные индикатора'!AU65&lt;F$86,10,(F$87-'Данные индикатора'!AU65)/(F$87-F$86)*10)),1))</f>
        <v>10</v>
      </c>
      <c r="G63" s="208">
        <f>IF('Данные индикатора'!AV65="нет данных","x",ROUND(IF('Данные индикатора'!AV65&gt;G$87,0,IF('Данные индикатора'!AV65&lt;G$86,10,(G$87-'Данные индикатора'!AV65)/(G$87-G$86)*10)),1))</f>
        <v>10</v>
      </c>
      <c r="H63" s="209">
        <f t="shared" si="14"/>
        <v>10</v>
      </c>
      <c r="I63" s="210">
        <f>IF('Данные индикатора'!AW65="нет данных","x",'Данные индикатора'!AW65/'Данные индикатора'!BK65)</f>
        <v>1.4853647881170817E-3</v>
      </c>
      <c r="J63" s="211">
        <f t="shared" si="15"/>
        <v>0</v>
      </c>
      <c r="K63" s="208">
        <f>IF('Данные индикатора'!AX65="нет данных","x",ROUND(IF('Данные индикатора'!AX65&gt;K$87,10,IF('Данные индикатора'!AX65&lt;K$86,0,10-(K$87-'Данные индикатора'!AX65)/(K$87-K$86)*10)),1))</f>
        <v>7.1</v>
      </c>
      <c r="L63" s="208">
        <f>IF('Данные индикатора'!AY65="нет данных","x",ROUND(IF('Данные индикатора'!AY65&gt;L$87,10,IF('Данные индикатора'!AY65&lt;L$86,0,10-(L$87-'Данные индикатора'!AY65)/(L$87-L$86)*10)),1))</f>
        <v>10</v>
      </c>
      <c r="M63" s="208">
        <f t="shared" si="16"/>
        <v>10</v>
      </c>
      <c r="N63" s="212">
        <f t="shared" si="17"/>
        <v>7.6</v>
      </c>
      <c r="O63" s="208">
        <f>IF('Данные индикатора'!AZ65="нет данных","x",ROUND(IF('Данные индикатора'!AZ65&gt;O$87,0,IF('Данные индикатора'!AZ65&lt;O$86,10,(O$87-'Данные индикатора'!AZ65)/(O$87-O$86)*10)),1))</f>
        <v>0</v>
      </c>
      <c r="P63" s="208">
        <f>IF('Данные индикатора'!BA65="нет данных","x",ROUND(IF('Данные индикатора'!BA65&gt;P$87,0,IF('Данные индикатора'!BA65&lt;P$86,10,(P$87-'Данные индикатора'!BA65)/(P$87-P$86)*10)),1))</f>
        <v>0</v>
      </c>
      <c r="Q63" s="208">
        <f>IF('Данные индикатора'!BB65="нет данных","x",ROUND(IF('Данные индикатора'!BB65&gt;Q$87,0,IF('Данные индикатора'!BB65&lt;Q$86,10,(Q$87-'Данные индикатора'!BB65)/(Q$87-Q$86)*10)),1))</f>
        <v>8.9</v>
      </c>
      <c r="R63" s="208">
        <f>IF('Данные индикатора'!BC65="нет данных","x",ROUND(IF('Данные индикатора'!BC65&gt;R$87,0,IF('Данные индикатора'!BC65&lt;R$86,10,(R$87-'Данные индикатора'!BC65)/(R$87-R$86)*10)),1))</f>
        <v>5.8</v>
      </c>
      <c r="S63" s="209">
        <f t="shared" si="7"/>
        <v>3.7</v>
      </c>
      <c r="T63" s="213">
        <f t="shared" si="8"/>
        <v>7.1</v>
      </c>
      <c r="U63" s="208">
        <f>IF('Данные индикатора'!BD65="нет данных","x",ROUND(IF('Данные индикатора'!BD65&gt;U$87,0,IF('Данные индикатора'!BD65&lt;U$86,10,(U$87-'Данные индикатора'!BD65)/(U$87-U$86)*10)),1))</f>
        <v>6.5</v>
      </c>
      <c r="V63" s="208">
        <f>IF('Данные индикатора'!BE65="нет данных","x",ROUND(IF('Данные индикатора'!BE65&gt;V$87,0,IF('Данные индикатора'!BE65&lt;V$86,10,(V$87-'Данные индикатора'!BE65)/(V$87-V$86)*10)),1))</f>
        <v>6.9</v>
      </c>
      <c r="W63" s="209">
        <f t="shared" si="18"/>
        <v>6.7</v>
      </c>
      <c r="X63" s="200">
        <f>IF('Данные индикатора'!BH65="нет данных","x",'Данные индикатора'!BH65/'Данные индикатора'!BJ65*100)</f>
        <v>5.3894732161506758</v>
      </c>
      <c r="Y63" s="208">
        <f t="shared" si="19"/>
        <v>9.6</v>
      </c>
      <c r="Z63" s="208">
        <f>IF('Данные индикатора'!BF65="нет данных","x",ROUND(IF('Данные индикатора'!BF65&gt;Z$87,0,IF('Данные индикатора'!BF65&lt;Z$86,10,(Z$87-'Данные индикатора'!BF65)/(Z$87-Z$86)*10)),1))</f>
        <v>1</v>
      </c>
      <c r="AA63" s="208">
        <f>IF('Данные индикатора'!BG65="нет данных","x",ROUND(IF('Данные индикатора'!BG65&gt;AA$87,0,IF('Данные индикатора'!BG65&lt;AA$86,10,(AA$87-'Данные индикатора'!BG65)/(AA$87-AA$86)*10)),1))</f>
        <v>6.3</v>
      </c>
      <c r="AB63" s="209">
        <f t="shared" si="20"/>
        <v>5.6</v>
      </c>
      <c r="AC63" s="208">
        <f>IF('Данные индикатора'!BI65="нет данных","x",ROUND(IF('Данные индикатора'!BI65&gt;AC$87,0,IF('Данные индикатора'!BI65&lt;AC$86,10,(AC$87-'Данные индикатора'!BI65)/(AC$87-AC$86)*10)),1))</f>
        <v>9.3000000000000007</v>
      </c>
      <c r="AD63" s="208">
        <f>IF('Данные индикатора'!S65="нет данных","x",ROUND(IF('Данные индикатора'!S65&gt;AD$87,10,IF('Данные индикатора'!S65&lt;AD$86,0,10-(AD$87-'Данные индикатора'!S65)/(AD$87-AD$86)*10)),1))</f>
        <v>3.7</v>
      </c>
      <c r="AE63" s="208">
        <f>IF('Данные индикатора'!AS65="нет данных","x",ROUND(IF('Данные индикатора'!AS65&gt;AE$87,0,IF('Данные индикатора'!AS65&lt;AE$86,10,(AE$87-'Данные индикатора'!AS65)/(AE$87-AE$86)*10)),1))</f>
        <v>9.6999999999999993</v>
      </c>
      <c r="AF63" s="209">
        <f t="shared" si="12"/>
        <v>7.6</v>
      </c>
      <c r="AG63" s="219">
        <f t="shared" si="21"/>
        <v>6.6</v>
      </c>
      <c r="AH63" s="46"/>
    </row>
    <row r="64" spans="1:34" s="3" customFormat="1" ht="15.75" x14ac:dyDescent="0.25">
      <c r="A64" s="159" t="s">
        <v>324</v>
      </c>
      <c r="B64" s="175" t="s">
        <v>300</v>
      </c>
      <c r="C64" s="176" t="s">
        <v>108</v>
      </c>
      <c r="D64" s="208">
        <f>IF('Данные индикатора'!AT66="нет данных","x",ROUND(IF('Данные индикатора'!AT66&gt;D$87,0,IF('Данные индикатора'!AT66&lt;D$86,10,(D$87-'Данные индикатора'!AT66)/(D$87-D$86)*10)),1))</f>
        <v>7.1</v>
      </c>
      <c r="E64" s="209">
        <f t="shared" si="13"/>
        <v>7.1</v>
      </c>
      <c r="F64" s="208">
        <f>IF('Данные индикатора'!AU66="нет данных","x",ROUND(IF('Данные индикатора'!AU66&gt;F$87,0,IF('Данные индикатора'!AU66&lt;F$86,10,(F$87-'Данные индикатора'!AU66)/(F$87-F$86)*10)),1))</f>
        <v>10</v>
      </c>
      <c r="G64" s="208">
        <f>IF('Данные индикатора'!AV66="нет данных","x",ROUND(IF('Данные индикатора'!AV66&gt;G$87,0,IF('Данные индикатора'!AV66&lt;G$86,10,(G$87-'Данные индикатора'!AV66)/(G$87-G$86)*10)),1))</f>
        <v>10</v>
      </c>
      <c r="H64" s="209">
        <f t="shared" si="14"/>
        <v>10</v>
      </c>
      <c r="I64" s="210">
        <f>IF('Данные индикатора'!AW66="нет данных","x",'Данные индикатора'!AW66/'Данные индикатора'!BK66)</f>
        <v>1.3140996923812084E-4</v>
      </c>
      <c r="J64" s="211">
        <f t="shared" si="15"/>
        <v>8.6999999999999993</v>
      </c>
      <c r="K64" s="208">
        <f>IF('Данные индикатора'!AX66="нет данных","x",ROUND(IF('Данные индикатора'!AX66&gt;K$87,10,IF('Данные индикатора'!AX66&lt;K$86,0,10-(K$87-'Данные индикатора'!AX66)/(K$87-K$86)*10)),1))</f>
        <v>7.1</v>
      </c>
      <c r="L64" s="208">
        <f>IF('Данные индикатора'!AY66="нет данных","x",ROUND(IF('Данные индикатора'!AY66&gt;L$87,10,IF('Данные индикатора'!AY66&lt;L$86,0,10-(L$87-'Данные индикатора'!AY66)/(L$87-L$86)*10)),1))</f>
        <v>10</v>
      </c>
      <c r="M64" s="208">
        <f t="shared" si="16"/>
        <v>10</v>
      </c>
      <c r="N64" s="212">
        <f t="shared" si="17"/>
        <v>9.5</v>
      </c>
      <c r="O64" s="208">
        <f>IF('Данные индикатора'!AZ66="нет данных","x",ROUND(IF('Данные индикатора'!AZ66&gt;O$87,0,IF('Данные индикатора'!AZ66&lt;O$86,10,(O$87-'Данные индикатора'!AZ66)/(O$87-O$86)*10)),1))</f>
        <v>0</v>
      </c>
      <c r="P64" s="208">
        <f>IF('Данные индикатора'!BA66="нет данных","x",ROUND(IF('Данные индикатора'!BA66&gt;P$87,0,IF('Данные индикатора'!BA66&lt;P$86,10,(P$87-'Данные индикатора'!BA66)/(P$87-P$86)*10)),1))</f>
        <v>0</v>
      </c>
      <c r="Q64" s="208">
        <f>IF('Данные индикатора'!BB66="нет данных","x",ROUND(IF('Данные индикатора'!BB66&gt;Q$87,0,IF('Данные индикатора'!BB66&lt;Q$86,10,(Q$87-'Данные индикатора'!BB66)/(Q$87-Q$86)*10)),1))</f>
        <v>8.9</v>
      </c>
      <c r="R64" s="208">
        <f>IF('Данные индикатора'!BC66="нет данных","x",ROUND(IF('Данные индикатора'!BC66&gt;R$87,0,IF('Данные индикатора'!BC66&lt;R$86,10,(R$87-'Данные индикатора'!BC66)/(R$87-R$86)*10)),1))</f>
        <v>5.8</v>
      </c>
      <c r="S64" s="209">
        <f t="shared" si="7"/>
        <v>3.7</v>
      </c>
      <c r="T64" s="213">
        <f t="shared" si="8"/>
        <v>7.6</v>
      </c>
      <c r="U64" s="208">
        <f>IF('Данные индикатора'!BD66="нет данных","x",ROUND(IF('Данные индикатора'!BD66&gt;U$87,0,IF('Данные индикатора'!BD66&lt;U$86,10,(U$87-'Данные индикатора'!BD66)/(U$87-U$86)*10)),1))</f>
        <v>6.5</v>
      </c>
      <c r="V64" s="208">
        <f>IF('Данные индикатора'!BE66="нет данных","x",ROUND(IF('Данные индикатора'!BE66&gt;V$87,0,IF('Данные индикатора'!BE66&lt;V$86,10,(V$87-'Данные индикатора'!BE66)/(V$87-V$86)*10)),1))</f>
        <v>6.9</v>
      </c>
      <c r="W64" s="209">
        <f t="shared" si="18"/>
        <v>6.7</v>
      </c>
      <c r="X64" s="200">
        <f>IF('Данные индикатора'!BH66="нет данных","x",'Данные индикатора'!BH66/'Данные индикатора'!BJ66*100)</f>
        <v>34.370879197603195</v>
      </c>
      <c r="Y64" s="208">
        <f t="shared" si="19"/>
        <v>6.6</v>
      </c>
      <c r="Z64" s="208">
        <f>IF('Данные индикатора'!BF66="нет данных","x",ROUND(IF('Данные индикатора'!BF66&gt;Z$87,0,IF('Данные индикатора'!BF66&lt;Z$86,10,(Z$87-'Данные индикатора'!BF66)/(Z$87-Z$86)*10)),1))</f>
        <v>1</v>
      </c>
      <c r="AA64" s="208">
        <f>IF('Данные индикатора'!BG66="нет данных","x",ROUND(IF('Данные индикатора'!BG66&gt;AA$87,0,IF('Данные индикатора'!BG66&lt;AA$86,10,(AA$87-'Данные индикатора'!BG66)/(AA$87-AA$86)*10)),1))</f>
        <v>6.3</v>
      </c>
      <c r="AB64" s="209">
        <f t="shared" si="20"/>
        <v>4.5999999999999996</v>
      </c>
      <c r="AC64" s="208">
        <f>IF('Данные индикатора'!BI66="нет данных","x",ROUND(IF('Данные индикатора'!BI66&gt;AC$87,0,IF('Данные индикатора'!BI66&lt;AC$86,10,(AC$87-'Данные индикатора'!BI66)/(AC$87-AC$86)*10)),1))</f>
        <v>9.3000000000000007</v>
      </c>
      <c r="AD64" s="208">
        <f>IF('Данные индикатора'!S66="нет данных","x",ROUND(IF('Данные индикатора'!S66&gt;AD$87,10,IF('Данные индикатора'!S66&lt;AD$86,0,10-(AD$87-'Данные индикатора'!S66)/(AD$87-AD$86)*10)),1))</f>
        <v>3.7</v>
      </c>
      <c r="AE64" s="208">
        <f>IF('Данные индикатора'!AS66="нет данных","x",ROUND(IF('Данные индикатора'!AS66&gt;AE$87,0,IF('Данные индикатора'!AS66&lt;AE$86,10,(AE$87-'Данные индикатора'!AS66)/(AE$87-AE$86)*10)),1))</f>
        <v>9.6999999999999993</v>
      </c>
      <c r="AF64" s="209">
        <f t="shared" si="12"/>
        <v>7.6</v>
      </c>
      <c r="AG64" s="219">
        <f t="shared" si="21"/>
        <v>6.3</v>
      </c>
      <c r="AH64" s="46"/>
    </row>
    <row r="65" spans="1:34" s="3" customFormat="1" ht="15.75" x14ac:dyDescent="0.25">
      <c r="A65" s="178" t="s">
        <v>324</v>
      </c>
      <c r="B65" s="179" t="s">
        <v>301</v>
      </c>
      <c r="C65" s="180" t="s">
        <v>109</v>
      </c>
      <c r="D65" s="208">
        <f>IF('Данные индикатора'!AT67="нет данных","x",ROUND(IF('Данные индикатора'!AT67&gt;D$87,0,IF('Данные индикатора'!AT67&lt;D$86,10,(D$87-'Данные индикатора'!AT67)/(D$87-D$86)*10)),1))</f>
        <v>7.1</v>
      </c>
      <c r="E65" s="209">
        <f t="shared" si="13"/>
        <v>7.1</v>
      </c>
      <c r="F65" s="208">
        <f>IF('Данные индикатора'!AU67="нет данных","x",ROUND(IF('Данные индикатора'!AU67&gt;F$87,0,IF('Данные индикатора'!AU67&lt;F$86,10,(F$87-'Данные индикатора'!AU67)/(F$87-F$86)*10)),1))</f>
        <v>10</v>
      </c>
      <c r="G65" s="208">
        <f>IF('Данные индикатора'!AV67="нет данных","x",ROUND(IF('Данные индикатора'!AV67&gt;G$87,0,IF('Данные индикатора'!AV67&lt;G$86,10,(G$87-'Данные индикатора'!AV67)/(G$87-G$86)*10)),1))</f>
        <v>10</v>
      </c>
      <c r="H65" s="209">
        <f t="shared" si="14"/>
        <v>10</v>
      </c>
      <c r="I65" s="210">
        <f>IF('Данные индикатора'!AW67="нет данных","x",'Данные индикатора'!AW67/'Данные индикатора'!BK67)</f>
        <v>2.2901045321907436E-4</v>
      </c>
      <c r="J65" s="211">
        <f t="shared" si="15"/>
        <v>7.7</v>
      </c>
      <c r="K65" s="208">
        <f>IF('Данные индикатора'!AX67="нет данных","x",ROUND(IF('Данные индикатора'!AX67&gt;K$87,10,IF('Данные индикатора'!AX67&lt;K$86,0,10-(K$87-'Данные индикатора'!AX67)/(K$87-K$86)*10)),1))</f>
        <v>7.1</v>
      </c>
      <c r="L65" s="208">
        <f>IF('Данные индикатора'!AY67="нет данных","x",ROUND(IF('Данные индикатора'!AY67&gt;L$87,10,IF('Данные индикатора'!AY67&lt;L$86,0,10-(L$87-'Данные индикатора'!AY67)/(L$87-L$86)*10)),1))</f>
        <v>10</v>
      </c>
      <c r="M65" s="208">
        <f t="shared" si="16"/>
        <v>10</v>
      </c>
      <c r="N65" s="212">
        <f t="shared" si="17"/>
        <v>9.1999999999999993</v>
      </c>
      <c r="O65" s="208">
        <f>IF('Данные индикатора'!AZ67="нет данных","x",ROUND(IF('Данные индикатора'!AZ67&gt;O$87,0,IF('Данные индикатора'!AZ67&lt;O$86,10,(O$87-'Данные индикатора'!AZ67)/(O$87-O$86)*10)),1))</f>
        <v>0</v>
      </c>
      <c r="P65" s="208">
        <f>IF('Данные индикатора'!BA67="нет данных","x",ROUND(IF('Данные индикатора'!BA67&gt;P$87,0,IF('Данные индикатора'!BA67&lt;P$86,10,(P$87-'Данные индикатора'!BA67)/(P$87-P$86)*10)),1))</f>
        <v>0</v>
      </c>
      <c r="Q65" s="208">
        <f>IF('Данные индикатора'!BB67="нет данных","x",ROUND(IF('Данные индикатора'!BB67&gt;Q$87,0,IF('Данные индикатора'!BB67&lt;Q$86,10,(Q$87-'Данные индикатора'!BB67)/(Q$87-Q$86)*10)),1))</f>
        <v>8.9</v>
      </c>
      <c r="R65" s="208">
        <f>IF('Данные индикатора'!BC67="нет данных","x",ROUND(IF('Данные индикатора'!BC67&gt;R$87,0,IF('Данные индикатора'!BC67&lt;R$86,10,(R$87-'Данные индикатора'!BC67)/(R$87-R$86)*10)),1))</f>
        <v>5.8</v>
      </c>
      <c r="S65" s="209">
        <f t="shared" si="7"/>
        <v>3.7</v>
      </c>
      <c r="T65" s="213">
        <f t="shared" si="8"/>
        <v>7.5</v>
      </c>
      <c r="U65" s="208">
        <f>IF('Данные индикатора'!BD67="нет данных","x",ROUND(IF('Данные индикатора'!BD67&gt;U$87,0,IF('Данные индикатора'!BD67&lt;U$86,10,(U$87-'Данные индикатора'!BD67)/(U$87-U$86)*10)),1))</f>
        <v>6.5</v>
      </c>
      <c r="V65" s="208">
        <f>IF('Данные индикатора'!BE67="нет данных","x",ROUND(IF('Данные индикатора'!BE67&gt;V$87,0,IF('Данные индикатора'!BE67&lt;V$86,10,(V$87-'Данные индикатора'!BE67)/(V$87-V$86)*10)),1))</f>
        <v>6.9</v>
      </c>
      <c r="W65" s="209">
        <f t="shared" si="18"/>
        <v>6.7</v>
      </c>
      <c r="X65" s="200">
        <f>IF('Данные индикатора'!BH67="нет данных","x",'Данные индикатора'!BH67/'Данные индикатора'!BJ67*100)</f>
        <v>31.629802181702125</v>
      </c>
      <c r="Y65" s="208">
        <f t="shared" si="19"/>
        <v>6.9</v>
      </c>
      <c r="Z65" s="208">
        <f>IF('Данные индикатора'!BF67="нет данных","x",ROUND(IF('Данные индикатора'!BF67&gt;Z$87,0,IF('Данные индикатора'!BF67&lt;Z$86,10,(Z$87-'Данные индикатора'!BF67)/(Z$87-Z$86)*10)),1))</f>
        <v>1</v>
      </c>
      <c r="AA65" s="208">
        <f>IF('Данные индикатора'!BG67="нет данных","x",ROUND(IF('Данные индикатора'!BG67&gt;AA$87,0,IF('Данные индикатора'!BG67&lt;AA$86,10,(AA$87-'Данные индикатора'!BG67)/(AA$87-AA$86)*10)),1))</f>
        <v>6.3</v>
      </c>
      <c r="AB65" s="209">
        <f t="shared" si="20"/>
        <v>4.7</v>
      </c>
      <c r="AC65" s="208">
        <f>IF('Данные индикатора'!BI67="нет данных","x",ROUND(IF('Данные индикатора'!BI67&gt;AC$87,0,IF('Данные индикатора'!BI67&lt;AC$86,10,(AC$87-'Данные индикатора'!BI67)/(AC$87-AC$86)*10)),1))</f>
        <v>9.3000000000000007</v>
      </c>
      <c r="AD65" s="208">
        <f>IF('Данные индикатора'!S67="нет данных","x",ROUND(IF('Данные индикатора'!S67&gt;AD$87,10,IF('Данные индикатора'!S67&lt;AD$86,0,10-(AD$87-'Данные индикатора'!S67)/(AD$87-AD$86)*10)),1))</f>
        <v>3.7</v>
      </c>
      <c r="AE65" s="208">
        <f>IF('Данные индикатора'!AS67="нет данных","x",ROUND(IF('Данные индикатора'!AS67&gt;AE$87,0,IF('Данные индикатора'!AS67&lt;AE$86,10,(AE$87-'Данные индикатора'!AS67)/(AE$87-AE$86)*10)),1))</f>
        <v>9.6999999999999993</v>
      </c>
      <c r="AF65" s="209">
        <f t="shared" si="12"/>
        <v>7.6</v>
      </c>
      <c r="AG65" s="219">
        <f t="shared" si="21"/>
        <v>6.3</v>
      </c>
      <c r="AH65" s="46"/>
    </row>
    <row r="66" spans="1:34" s="3" customFormat="1" ht="15.75" x14ac:dyDescent="0.25">
      <c r="A66" s="159" t="s">
        <v>323</v>
      </c>
      <c r="B66" s="160" t="s">
        <v>302</v>
      </c>
      <c r="C66" s="181" t="s">
        <v>110</v>
      </c>
      <c r="D66" s="208">
        <f>IF('Данные индикатора'!AT68="нет данных","x",ROUND(IF('Данные индикатора'!AT68&gt;D$87,0,IF('Данные индикатора'!AT68&lt;D$86,10,(D$87-'Данные индикатора'!AT68)/(D$87-D$86)*10)),1))</f>
        <v>7.3</v>
      </c>
      <c r="E66" s="224">
        <f t="shared" si="13"/>
        <v>7.3</v>
      </c>
      <c r="F66" s="208">
        <f>IF('Данные индикатора'!AU68="нет данных","x",ROUND(IF('Данные индикатора'!AU68&gt;F$87,0,IF('Данные индикатора'!AU68&lt;F$86,10,(F$87-'Данные индикатора'!AU68)/(F$87-F$86)*10)),1))</f>
        <v>6</v>
      </c>
      <c r="G66" s="208">
        <f>IF('Данные индикатора'!AV68="нет данных","x",ROUND(IF('Данные индикатора'!AV68&gt;G$87,0,IF('Данные индикатора'!AV68&lt;G$86,10,(G$87-'Данные индикатора'!AV68)/(G$87-G$86)*10)),1))</f>
        <v>0.2</v>
      </c>
      <c r="H66" s="224">
        <f t="shared" si="14"/>
        <v>3.6</v>
      </c>
      <c r="I66" s="210">
        <f>IF('Данные индикатора'!AW68="нет данных","x",'Данные индикатора'!AW68/'Данные индикатора'!BK68)</f>
        <v>5.9042553191489364E-4</v>
      </c>
      <c r="J66" s="225">
        <f t="shared" si="15"/>
        <v>4.0999999999999996</v>
      </c>
      <c r="K66" s="208">
        <f>IF('Данные индикатора'!AX68="нет данных","x",ROUND(IF('Данные индикатора'!AX68&gt;K$87,10,IF('Данные индикатора'!AX68&lt;K$86,0,10-(K$87-'Данные индикатора'!AX68)/(K$87-K$86)*10)),1))</f>
        <v>0</v>
      </c>
      <c r="L66" s="208">
        <f>IF('Данные индикатора'!AY68="нет данных","x",ROUND(IF('Данные индикатора'!AY68&gt;L$87,10,IF('Данные индикатора'!AY68&lt;L$86,0,10-(L$87-'Данные индикатора'!AY68)/(L$87-L$86)*10)),1))</f>
        <v>0.7</v>
      </c>
      <c r="M66" s="223">
        <f t="shared" si="16"/>
        <v>0.7</v>
      </c>
      <c r="N66" s="226">
        <f t="shared" si="17"/>
        <v>2.6</v>
      </c>
      <c r="O66" s="208">
        <f>IF('Данные индикатора'!AZ68="нет данных","x",ROUND(IF('Данные индикатора'!AZ68&gt;O$87,0,IF('Данные индикатора'!AZ68&lt;O$86,10,(O$87-'Данные индикатора'!AZ68)/(O$87-O$86)*10)),1))</f>
        <v>2.8</v>
      </c>
      <c r="P66" s="208">
        <f>IF('Данные индикатора'!BA68="нет данных","x",ROUND(IF('Данные индикатора'!BA68&gt;P$87,0,IF('Данные индикатора'!BA68&lt;P$86,10,(P$87-'Данные индикатора'!BA68)/(P$87-P$86)*10)),1))</f>
        <v>0</v>
      </c>
      <c r="Q66" s="208" t="str">
        <f>IF('Данные индикатора'!BB68="нет данных","x",ROUND(IF('Данные индикатора'!BB68&gt;Q$87,0,IF('Данные индикатора'!BB68&lt;Q$86,10,(Q$87-'Данные индикатора'!BB68)/(Q$87-Q$86)*10)),1))</f>
        <v>x</v>
      </c>
      <c r="R66" s="208" t="str">
        <f>IF('Данные индикатора'!BC68="нет данных","x",ROUND(IF('Данные индикатора'!BC68&gt;R$87,0,IF('Данные индикатора'!BC68&lt;R$86,10,(R$87-'Данные индикатора'!BC68)/(R$87-R$86)*10)),1))</f>
        <v>x</v>
      </c>
      <c r="S66" s="224">
        <f t="shared" si="7"/>
        <v>1.4</v>
      </c>
      <c r="T66" s="227">
        <f t="shared" si="8"/>
        <v>3.7</v>
      </c>
      <c r="U66" s="208">
        <f>IF('Данные индикатора'!BD68="нет данных","x",ROUND(IF('Данные индикатора'!BD68&gt;U$87,0,IF('Данные индикатора'!BD68&lt;U$86,10,(U$87-'Данные индикатора'!BD68)/(U$87-U$86)*10)),1))</f>
        <v>7.9</v>
      </c>
      <c r="V66" s="208">
        <f>IF('Данные индикатора'!BE68="нет данных","x",ROUND(IF('Данные индикатора'!BE68&gt;V$87,0,IF('Данные индикатора'!BE68&lt;V$86,10,(V$87-'Данные индикатора'!BE68)/(V$87-V$86)*10)),1))</f>
        <v>1.9</v>
      </c>
      <c r="W66" s="224">
        <f t="shared" si="18"/>
        <v>4.9000000000000004</v>
      </c>
      <c r="X66" s="200">
        <f>IF('Данные индикатора'!BH68="нет данных","x",'Данные индикатора'!BH68/'Данные индикатора'!BJ68*100)</f>
        <v>6.3855812896226034</v>
      </c>
      <c r="Y66" s="223">
        <f t="shared" si="19"/>
        <v>9.5</v>
      </c>
      <c r="Z66" s="208">
        <f>IF('Данные индикатора'!BF68="нет данных","x",ROUND(IF('Данные индикатора'!BF68&gt;Z$87,0,IF('Данные индикатора'!BF68&lt;Z$86,10,(Z$87-'Данные индикатора'!BF68)/(Z$87-Z$86)*10)),1))</f>
        <v>0</v>
      </c>
      <c r="AA66" s="208">
        <f>IF('Данные индикатора'!BG68="нет данных","x",ROUND(IF('Данные индикатора'!BG68&gt;AA$87,0,IF('Данные индикатора'!BG68&lt;AA$86,10,(AA$87-'Данные индикатора'!BG68)/(AA$87-AA$86)*10)),1))</f>
        <v>0</v>
      </c>
      <c r="AB66" s="224">
        <f t="shared" si="20"/>
        <v>3.2</v>
      </c>
      <c r="AC66" s="208">
        <f>IF('Данные индикатора'!BI68="нет данных","x",ROUND(IF('Данные индикатора'!BI68&gt;AC$87,0,IF('Данные индикатора'!BI68&lt;AC$86,10,(AC$87-'Данные индикатора'!BI68)/(AC$87-AC$86)*10)),1))</f>
        <v>5.8</v>
      </c>
      <c r="AD66" s="208">
        <f>IF('Данные индикатора'!S68="нет данных","x",ROUND(IF('Данные индикатора'!S68&gt;AD$87,10,IF('Данные индикатора'!S68&lt;AD$86,0,10-(AD$87-'Данные индикатора'!S68)/(AD$87-AD$86)*10)),1))</f>
        <v>1.2</v>
      </c>
      <c r="AE66" s="208" t="str">
        <f>IF('Данные индикатора'!AS68="нет данных","x",ROUND(IF('Данные индикатора'!AS68&gt;AE$87,0,IF('Данные индикатора'!AS68&lt;AE$86,10,(AE$87-'Данные индикатора'!AS68)/(AE$87-AE$86)*10)),1))</f>
        <v>x</v>
      </c>
      <c r="AF66" s="224">
        <f t="shared" si="12"/>
        <v>3.5</v>
      </c>
      <c r="AG66" s="227">
        <f t="shared" si="21"/>
        <v>3.9</v>
      </c>
      <c r="AH66" s="46"/>
    </row>
    <row r="67" spans="1:34" s="3" customFormat="1" ht="15.75" x14ac:dyDescent="0.25">
      <c r="A67" s="159" t="s">
        <v>323</v>
      </c>
      <c r="B67" s="160" t="s">
        <v>303</v>
      </c>
      <c r="C67" s="181" t="s">
        <v>111</v>
      </c>
      <c r="D67" s="208">
        <f>IF('Данные индикатора'!AT69="нет данных","x",ROUND(IF('Данные индикатора'!AT69&gt;D$87,0,IF('Данные индикатора'!AT69&lt;D$86,10,(D$87-'Данные индикатора'!AT69)/(D$87-D$86)*10)),1))</f>
        <v>7.3</v>
      </c>
      <c r="E67" s="209">
        <f t="shared" si="13"/>
        <v>7.3</v>
      </c>
      <c r="F67" s="208">
        <f>IF('Данные индикатора'!AU69="нет данных","x",ROUND(IF('Данные индикатора'!AU69&gt;F$87,0,IF('Данные индикатора'!AU69&lt;F$86,10,(F$87-'Данные индикатора'!AU69)/(F$87-F$86)*10)),1))</f>
        <v>6</v>
      </c>
      <c r="G67" s="208">
        <f>IF('Данные индикатора'!AV69="нет данных","x",ROUND(IF('Данные индикатора'!AV69&gt;G$87,0,IF('Данные индикатора'!AV69&lt;G$86,10,(G$87-'Данные индикатора'!AV69)/(G$87-G$86)*10)),1))</f>
        <v>0.2</v>
      </c>
      <c r="H67" s="209">
        <f t="shared" si="14"/>
        <v>3.6</v>
      </c>
      <c r="I67" s="210">
        <f>IF('Данные индикатора'!AW69="нет данных","x",'Данные индикатора'!AW69/'Данные индикатора'!BK69)</f>
        <v>5.7568807339449543E-4</v>
      </c>
      <c r="J67" s="211">
        <f t="shared" si="15"/>
        <v>4.2</v>
      </c>
      <c r="K67" s="208">
        <f>IF('Данные индикатора'!AX69="нет данных","x",ROUND(IF('Данные индикатора'!AX69&gt;K$87,10,IF('Данные индикатора'!AX69&lt;K$86,0,10-(K$87-'Данные индикатора'!AX69)/(K$87-K$86)*10)),1))</f>
        <v>0</v>
      </c>
      <c r="L67" s="208">
        <f>IF('Данные индикатора'!AY69="нет данных","x",ROUND(IF('Данные индикатора'!AY69&gt;L$87,10,IF('Данные индикатора'!AY69&lt;L$86,0,10-(L$87-'Данные индикатора'!AY69)/(L$87-L$86)*10)),1))</f>
        <v>0.7</v>
      </c>
      <c r="M67" s="208">
        <f t="shared" si="16"/>
        <v>0.7</v>
      </c>
      <c r="N67" s="212">
        <f t="shared" si="17"/>
        <v>2.6</v>
      </c>
      <c r="O67" s="208">
        <f>IF('Данные индикатора'!AZ69="нет данных","x",ROUND(IF('Данные индикатора'!AZ69&gt;O$87,0,IF('Данные индикатора'!AZ69&lt;O$86,10,(O$87-'Данные индикатора'!AZ69)/(O$87-O$86)*10)),1))</f>
        <v>2.8</v>
      </c>
      <c r="P67" s="208">
        <f>IF('Данные индикатора'!BA69="нет данных","x",ROUND(IF('Данные индикатора'!BA69&gt;P$87,0,IF('Данные индикатора'!BA69&lt;P$86,10,(P$87-'Данные индикатора'!BA69)/(P$87-P$86)*10)),1))</f>
        <v>0</v>
      </c>
      <c r="Q67" s="208" t="str">
        <f>IF('Данные индикатора'!BB69="нет данных","x",ROUND(IF('Данные индикатора'!BB69&gt;Q$87,0,IF('Данные индикатора'!BB69&lt;Q$86,10,(Q$87-'Данные индикатора'!BB69)/(Q$87-Q$86)*10)),1))</f>
        <v>x</v>
      </c>
      <c r="R67" s="208" t="str">
        <f>IF('Данные индикатора'!BC69="нет данных","x",ROUND(IF('Данные индикатора'!BC69&gt;R$87,0,IF('Данные индикатора'!BC69&lt;R$86,10,(R$87-'Данные индикатора'!BC69)/(R$87-R$86)*10)),1))</f>
        <v>x</v>
      </c>
      <c r="S67" s="209">
        <f t="shared" si="7"/>
        <v>1.4</v>
      </c>
      <c r="T67" s="219">
        <f t="shared" si="8"/>
        <v>3.7</v>
      </c>
      <c r="U67" s="208">
        <f>IF('Данные индикатора'!BD69="нет данных","x",ROUND(IF('Данные индикатора'!BD69&gt;U$87,0,IF('Данные индикатора'!BD69&lt;U$86,10,(U$87-'Данные индикатора'!BD69)/(U$87-U$86)*10)),1))</f>
        <v>7.9</v>
      </c>
      <c r="V67" s="208">
        <f>IF('Данные индикатора'!BE69="нет данных","x",ROUND(IF('Данные индикатора'!BE69&gt;V$87,0,IF('Данные индикатора'!BE69&lt;V$86,10,(V$87-'Данные индикатора'!BE69)/(V$87-V$86)*10)),1))</f>
        <v>1.9</v>
      </c>
      <c r="W67" s="209">
        <f t="shared" si="18"/>
        <v>4.9000000000000004</v>
      </c>
      <c r="X67" s="200">
        <f>IF('Данные индикатора'!BH69="нет данных","x",'Данные индикатора'!BH69/'Данные индикатора'!BJ69*100)</f>
        <v>610.05859841772201</v>
      </c>
      <c r="Y67" s="208">
        <f t="shared" si="19"/>
        <v>0</v>
      </c>
      <c r="Z67" s="208">
        <f>IF('Данные индикатора'!BF69="нет данных","x",ROUND(IF('Данные индикатора'!BF69&gt;Z$87,0,IF('Данные индикатора'!BF69&lt;Z$86,10,(Z$87-'Данные индикатора'!BF69)/(Z$87-Z$86)*10)),1))</f>
        <v>0</v>
      </c>
      <c r="AA67" s="208">
        <f>IF('Данные индикатора'!BG69="нет данных","x",ROUND(IF('Данные индикатора'!BG69&gt;AA$87,0,IF('Данные индикатора'!BG69&lt;AA$86,10,(AA$87-'Данные индикатора'!BG69)/(AA$87-AA$86)*10)),1))</f>
        <v>0</v>
      </c>
      <c r="AB67" s="209">
        <f t="shared" si="20"/>
        <v>0</v>
      </c>
      <c r="AC67" s="208">
        <f>IF('Данные индикатора'!BI69="нет данных","x",ROUND(IF('Данные индикатора'!BI69&gt;AC$87,0,IF('Данные индикатора'!BI69&lt;AC$86,10,(AC$87-'Данные индикатора'!BI69)/(AC$87-AC$86)*10)),1))</f>
        <v>5.8</v>
      </c>
      <c r="AD67" s="208">
        <f>IF('Данные индикатора'!S69="нет данных","x",ROUND(IF('Данные индикатора'!S69&gt;AD$87,10,IF('Данные индикатора'!S69&lt;AD$86,0,10-(AD$87-'Данные индикатора'!S69)/(AD$87-AD$86)*10)),1))</f>
        <v>1.2</v>
      </c>
      <c r="AE67" s="208" t="str">
        <f>IF('Данные индикатора'!AS69="нет данных","x",ROUND(IF('Данные индикатора'!AS69&gt;AE$87,0,IF('Данные индикатора'!AS69&lt;AE$86,10,(AE$87-'Данные индикатора'!AS69)/(AE$87-AE$86)*10)),1))</f>
        <v>x</v>
      </c>
      <c r="AF67" s="209">
        <f t="shared" si="12"/>
        <v>3.5</v>
      </c>
      <c r="AG67" s="219">
        <f t="shared" si="21"/>
        <v>2.8</v>
      </c>
      <c r="AH67" s="46"/>
    </row>
    <row r="68" spans="1:34" s="3" customFormat="1" ht="15.75" x14ac:dyDescent="0.25">
      <c r="A68" s="159" t="s">
        <v>323</v>
      </c>
      <c r="B68" s="160" t="s">
        <v>304</v>
      </c>
      <c r="C68" s="181" t="s">
        <v>112</v>
      </c>
      <c r="D68" s="208">
        <f>IF('Данные индикатора'!AT70="нет данных","x",ROUND(IF('Данные индикатора'!AT70&gt;D$87,0,IF('Данные индикатора'!AT70&lt;D$86,10,(D$87-'Данные индикатора'!AT70)/(D$87-D$86)*10)),1))</f>
        <v>7.3</v>
      </c>
      <c r="E68" s="209">
        <f t="shared" si="13"/>
        <v>7.3</v>
      </c>
      <c r="F68" s="208">
        <f>IF('Данные индикатора'!AU70="нет данных","x",ROUND(IF('Данные индикатора'!AU70&gt;F$87,0,IF('Данные индикатора'!AU70&lt;F$86,10,(F$87-'Данные индикатора'!AU70)/(F$87-F$86)*10)),1))</f>
        <v>6</v>
      </c>
      <c r="G68" s="208">
        <f>IF('Данные индикатора'!AV70="нет данных","x",ROUND(IF('Данные индикатора'!AV70&gt;G$87,0,IF('Данные индикатора'!AV70&lt;G$86,10,(G$87-'Данные индикатора'!AV70)/(G$87-G$86)*10)),1))</f>
        <v>0.2</v>
      </c>
      <c r="H68" s="209">
        <f t="shared" si="14"/>
        <v>3.6</v>
      </c>
      <c r="I68" s="210">
        <f>IF('Данные индикатора'!AW70="нет данных","x",'Данные индикатора'!AW70/'Данные индикатора'!BK70)</f>
        <v>9.07942238267148E-4</v>
      </c>
      <c r="J68" s="211">
        <f t="shared" si="15"/>
        <v>0.9</v>
      </c>
      <c r="K68" s="208">
        <f>IF('Данные индикатора'!AX70="нет данных","x",ROUND(IF('Данные индикатора'!AX70&gt;K$87,10,IF('Данные индикатора'!AX70&lt;K$86,0,10-(K$87-'Данные индикатора'!AX70)/(K$87-K$86)*10)),1))</f>
        <v>0</v>
      </c>
      <c r="L68" s="208">
        <f>IF('Данные индикатора'!AY70="нет данных","x",ROUND(IF('Данные индикатора'!AY70&gt;L$87,10,IF('Данные индикатора'!AY70&lt;L$86,0,10-(L$87-'Данные индикатора'!AY70)/(L$87-L$86)*10)),1))</f>
        <v>0.7</v>
      </c>
      <c r="M68" s="208">
        <f t="shared" si="16"/>
        <v>0.7</v>
      </c>
      <c r="N68" s="212">
        <f t="shared" si="17"/>
        <v>0.8</v>
      </c>
      <c r="O68" s="208">
        <f>IF('Данные индикатора'!AZ70="нет данных","x",ROUND(IF('Данные индикатора'!AZ70&gt;O$87,0,IF('Данные индикатора'!AZ70&lt;O$86,10,(O$87-'Данные индикатора'!AZ70)/(O$87-O$86)*10)),1))</f>
        <v>2.8</v>
      </c>
      <c r="P68" s="208">
        <f>IF('Данные индикатора'!BA70="нет данных","x",ROUND(IF('Данные индикатора'!BA70&gt;P$87,0,IF('Данные индикатора'!BA70&lt;P$86,10,(P$87-'Данные индикатора'!BA70)/(P$87-P$86)*10)),1))</f>
        <v>0</v>
      </c>
      <c r="Q68" s="208" t="str">
        <f>IF('Данные индикатора'!BB70="нет данных","x",ROUND(IF('Данные индикатора'!BB70&gt;Q$87,0,IF('Данные индикатора'!BB70&lt;Q$86,10,(Q$87-'Данные индикатора'!BB70)/(Q$87-Q$86)*10)),1))</f>
        <v>x</v>
      </c>
      <c r="R68" s="208" t="str">
        <f>IF('Данные индикатора'!BC70="нет данных","x",ROUND(IF('Данные индикатора'!BC70&gt;R$87,0,IF('Данные индикатора'!BC70&lt;R$86,10,(R$87-'Данные индикатора'!BC70)/(R$87-R$86)*10)),1))</f>
        <v>x</v>
      </c>
      <c r="S68" s="209">
        <f t="shared" ref="S68:S85" si="22">IF(AND(O68="x",P68="x", Q68="x",R68="x"),"x",ROUND(AVERAGE(O68,P68,Q68,R68),1))</f>
        <v>1.4</v>
      </c>
      <c r="T68" s="219">
        <f t="shared" ref="T68:T85" si="23">ROUND(AVERAGE(E68,H68,N68,S68),1)</f>
        <v>3.3</v>
      </c>
      <c r="U68" s="208">
        <f>IF('Данные индикатора'!BD70="нет данных","x",ROUND(IF('Данные индикатора'!BD70&gt;U$87,0,IF('Данные индикатора'!BD70&lt;U$86,10,(U$87-'Данные индикатора'!BD70)/(U$87-U$86)*10)),1))</f>
        <v>7.9</v>
      </c>
      <c r="V68" s="208">
        <f>IF('Данные индикатора'!BE70="нет данных","x",ROUND(IF('Данные индикатора'!BE70&gt;V$87,0,IF('Данные индикатора'!BE70&lt;V$86,10,(V$87-'Данные индикатора'!BE70)/(V$87-V$86)*10)),1))</f>
        <v>1.9</v>
      </c>
      <c r="W68" s="209">
        <f t="shared" si="18"/>
        <v>4.9000000000000004</v>
      </c>
      <c r="X68" s="200">
        <f>IF('Данные индикатора'!BH70="нет данных","x",'Данные индикатора'!BH70/'Данные индикатора'!BJ70*100)</f>
        <v>4.1037889449723268</v>
      </c>
      <c r="Y68" s="208">
        <f t="shared" si="19"/>
        <v>9.6999999999999993</v>
      </c>
      <c r="Z68" s="208">
        <f>IF('Данные индикатора'!BF70="нет данных","x",ROUND(IF('Данные индикатора'!BF70&gt;Z$87,0,IF('Данные индикатора'!BF70&lt;Z$86,10,(Z$87-'Данные индикатора'!BF70)/(Z$87-Z$86)*10)),1))</f>
        <v>0</v>
      </c>
      <c r="AA68" s="208">
        <f>IF('Данные индикатора'!BG70="нет данных","x",ROUND(IF('Данные индикатора'!BG70&gt;AA$87,0,IF('Данные индикатора'!BG70&lt;AA$86,10,(AA$87-'Данные индикатора'!BG70)/(AA$87-AA$86)*10)),1))</f>
        <v>0</v>
      </c>
      <c r="AB68" s="209">
        <f t="shared" si="20"/>
        <v>3.2</v>
      </c>
      <c r="AC68" s="208">
        <f>IF('Данные индикатора'!BI70="нет данных","x",ROUND(IF('Данные индикатора'!BI70&gt;AC$87,0,IF('Данные индикатора'!BI70&lt;AC$86,10,(AC$87-'Данные индикатора'!BI70)/(AC$87-AC$86)*10)),1))</f>
        <v>5.8</v>
      </c>
      <c r="AD68" s="208">
        <f>IF('Данные индикатора'!S70="нет данных","x",ROUND(IF('Данные индикатора'!S70&gt;AD$87,10,IF('Данные индикатора'!S70&lt;AD$86,0,10-(AD$87-'Данные индикатора'!S70)/(AD$87-AD$86)*10)),1))</f>
        <v>1.2</v>
      </c>
      <c r="AE68" s="208" t="str">
        <f>IF('Данные индикатора'!AS70="нет данных","x",ROUND(IF('Данные индикатора'!AS70&gt;AE$87,0,IF('Данные индикатора'!AS70&lt;AE$86,10,(AE$87-'Данные индикатора'!AS70)/(AE$87-AE$86)*10)),1))</f>
        <v>x</v>
      </c>
      <c r="AF68" s="209">
        <f t="shared" si="12"/>
        <v>3.5</v>
      </c>
      <c r="AG68" s="219">
        <f t="shared" si="21"/>
        <v>3.9</v>
      </c>
      <c r="AH68" s="46"/>
    </row>
    <row r="69" spans="1:34" s="3" customFormat="1" ht="15.75" x14ac:dyDescent="0.25">
      <c r="A69" s="159" t="s">
        <v>323</v>
      </c>
      <c r="B69" s="160" t="s">
        <v>305</v>
      </c>
      <c r="C69" s="181" t="s">
        <v>113</v>
      </c>
      <c r="D69" s="208">
        <f>IF('Данные индикатора'!AT71="нет данных","x",ROUND(IF('Данные индикатора'!AT71&gt;D$87,0,IF('Данные индикатора'!AT71&lt;D$86,10,(D$87-'Данные индикатора'!AT71)/(D$87-D$86)*10)),1))</f>
        <v>7.3</v>
      </c>
      <c r="E69" s="209">
        <f t="shared" si="13"/>
        <v>7.3</v>
      </c>
      <c r="F69" s="208">
        <f>IF('Данные индикатора'!AU71="нет данных","x",ROUND(IF('Данные индикатора'!AU71&gt;F$87,0,IF('Данные индикатора'!AU71&lt;F$86,10,(F$87-'Данные индикатора'!AU71)/(F$87-F$86)*10)),1))</f>
        <v>6</v>
      </c>
      <c r="G69" s="208">
        <f>IF('Данные индикатора'!AV71="нет данных","x",ROUND(IF('Данные индикатора'!AV71&gt;G$87,0,IF('Данные индикатора'!AV71&lt;G$86,10,(G$87-'Данные индикатора'!AV71)/(G$87-G$86)*10)),1))</f>
        <v>0.2</v>
      </c>
      <c r="H69" s="209">
        <f t="shared" si="14"/>
        <v>3.6</v>
      </c>
      <c r="I69" s="210">
        <f>IF('Данные индикатора'!AW71="нет данных","x",'Данные индикатора'!AW71/'Данные индикатора'!BK71)</f>
        <v>3.6485697606538237E-4</v>
      </c>
      <c r="J69" s="211">
        <f t="shared" si="15"/>
        <v>6.4</v>
      </c>
      <c r="K69" s="208">
        <f>IF('Данные индикатора'!AX71="нет данных","x",ROUND(IF('Данные индикатора'!AX71&gt;K$87,10,IF('Данные индикатора'!AX71&lt;K$86,0,10-(K$87-'Данные индикатора'!AX71)/(K$87-K$86)*10)),1))</f>
        <v>0</v>
      </c>
      <c r="L69" s="208">
        <f>IF('Данные индикатора'!AY71="нет данных","x",ROUND(IF('Данные индикатора'!AY71&gt;L$87,10,IF('Данные индикатора'!AY71&lt;L$86,0,10-(L$87-'Данные индикатора'!AY71)/(L$87-L$86)*10)),1))</f>
        <v>0.7</v>
      </c>
      <c r="M69" s="208">
        <f t="shared" si="16"/>
        <v>0.7</v>
      </c>
      <c r="N69" s="212">
        <f t="shared" si="17"/>
        <v>4.0999999999999996</v>
      </c>
      <c r="O69" s="208">
        <f>IF('Данные индикатора'!AZ71="нет данных","x",ROUND(IF('Данные индикатора'!AZ71&gt;O$87,0,IF('Данные индикатора'!AZ71&lt;O$86,10,(O$87-'Данные индикатора'!AZ71)/(O$87-O$86)*10)),1))</f>
        <v>2.8</v>
      </c>
      <c r="P69" s="208">
        <f>IF('Данные индикатора'!BA71="нет данных","x",ROUND(IF('Данные индикатора'!BA71&gt;P$87,0,IF('Данные индикатора'!BA71&lt;P$86,10,(P$87-'Данные индикатора'!BA71)/(P$87-P$86)*10)),1))</f>
        <v>0</v>
      </c>
      <c r="Q69" s="208" t="str">
        <f>IF('Данные индикатора'!BB71="нет данных","x",ROUND(IF('Данные индикатора'!BB71&gt;Q$87,0,IF('Данные индикатора'!BB71&lt;Q$86,10,(Q$87-'Данные индикатора'!BB71)/(Q$87-Q$86)*10)),1))</f>
        <v>x</v>
      </c>
      <c r="R69" s="208" t="str">
        <f>IF('Данные индикатора'!BC71="нет данных","x",ROUND(IF('Данные индикатора'!BC71&gt;R$87,0,IF('Данные индикатора'!BC71&lt;R$86,10,(R$87-'Данные индикатора'!BC71)/(R$87-R$86)*10)),1))</f>
        <v>x</v>
      </c>
      <c r="S69" s="209">
        <f t="shared" si="22"/>
        <v>1.4</v>
      </c>
      <c r="T69" s="219">
        <f t="shared" si="23"/>
        <v>4.0999999999999996</v>
      </c>
      <c r="U69" s="208">
        <f>IF('Данные индикатора'!BD71="нет данных","x",ROUND(IF('Данные индикатора'!BD71&gt;U$87,0,IF('Данные индикатора'!BD71&lt;U$86,10,(U$87-'Данные индикатора'!BD71)/(U$87-U$86)*10)),1))</f>
        <v>7.9</v>
      </c>
      <c r="V69" s="208">
        <f>IF('Данные индикатора'!BE71="нет данных","x",ROUND(IF('Данные индикатора'!BE71&gt;V$87,0,IF('Данные индикатора'!BE71&lt;V$86,10,(V$87-'Данные индикатора'!BE71)/(V$87-V$86)*10)),1))</f>
        <v>1.9</v>
      </c>
      <c r="W69" s="209">
        <f t="shared" si="18"/>
        <v>4.9000000000000004</v>
      </c>
      <c r="X69" s="200">
        <f>IF('Данные индикатора'!BH71="нет данных","x",'Данные индикатора'!BH71/'Данные индикатора'!BJ71*100)</f>
        <v>4.740150548779491</v>
      </c>
      <c r="Y69" s="208">
        <f t="shared" si="19"/>
        <v>9.6</v>
      </c>
      <c r="Z69" s="208">
        <f>IF('Данные индикатора'!BF71="нет данных","x",ROUND(IF('Данные индикатора'!BF71&gt;Z$87,0,IF('Данные индикатора'!BF71&lt;Z$86,10,(Z$87-'Данные индикатора'!BF71)/(Z$87-Z$86)*10)),1))</f>
        <v>0</v>
      </c>
      <c r="AA69" s="208">
        <f>IF('Данные индикатора'!BG71="нет данных","x",ROUND(IF('Данные индикатора'!BG71&gt;AA$87,0,IF('Данные индикатора'!BG71&lt;AA$86,10,(AA$87-'Данные индикатора'!BG71)/(AA$87-AA$86)*10)),1))</f>
        <v>0</v>
      </c>
      <c r="AB69" s="209">
        <f t="shared" si="20"/>
        <v>3.2</v>
      </c>
      <c r="AC69" s="208">
        <f>IF('Данные индикатора'!BI71="нет данных","x",ROUND(IF('Данные индикатора'!BI71&gt;AC$87,0,IF('Данные индикатора'!BI71&lt;AC$86,10,(AC$87-'Данные индикатора'!BI71)/(AC$87-AC$86)*10)),1))</f>
        <v>5.8</v>
      </c>
      <c r="AD69" s="208">
        <f>IF('Данные индикатора'!S71="нет данных","x",ROUND(IF('Данные индикатора'!S71&gt;AD$87,10,IF('Данные индикатора'!S71&lt;AD$86,0,10-(AD$87-'Данные индикатора'!S71)/(AD$87-AD$86)*10)),1))</f>
        <v>1.2</v>
      </c>
      <c r="AE69" s="208" t="str">
        <f>IF('Данные индикатора'!AS71="нет данных","x",ROUND(IF('Данные индикатора'!AS71&gt;AE$87,0,IF('Данные индикатора'!AS71&lt;AE$86,10,(AE$87-'Данные индикатора'!AS71)/(AE$87-AE$86)*10)),1))</f>
        <v>x</v>
      </c>
      <c r="AF69" s="209">
        <f t="shared" si="12"/>
        <v>3.5</v>
      </c>
      <c r="AG69" s="219">
        <f t="shared" si="21"/>
        <v>3.9</v>
      </c>
      <c r="AH69" s="46"/>
    </row>
    <row r="70" spans="1:34" s="3" customFormat="1" ht="15.75" x14ac:dyDescent="0.25">
      <c r="A70" s="159" t="s">
        <v>323</v>
      </c>
      <c r="B70" s="160" t="s">
        <v>306</v>
      </c>
      <c r="C70" s="181" t="s">
        <v>114</v>
      </c>
      <c r="D70" s="208">
        <f>IF('Данные индикатора'!AT72="нет данных","x",ROUND(IF('Данные индикатора'!AT72&gt;D$87,0,IF('Данные индикатора'!AT72&lt;D$86,10,(D$87-'Данные индикатора'!AT72)/(D$87-D$86)*10)),1))</f>
        <v>7.3</v>
      </c>
      <c r="E70" s="209">
        <f t="shared" si="13"/>
        <v>7.3</v>
      </c>
      <c r="F70" s="208">
        <f>IF('Данные индикатора'!AU72="нет данных","x",ROUND(IF('Данные индикатора'!AU72&gt;F$87,0,IF('Данные индикатора'!AU72&lt;F$86,10,(F$87-'Данные индикатора'!AU72)/(F$87-F$86)*10)),1))</f>
        <v>6</v>
      </c>
      <c r="G70" s="208">
        <f>IF('Данные индикатора'!AV72="нет данных","x",ROUND(IF('Данные индикатора'!AV72&gt;G$87,0,IF('Данные индикатора'!AV72&lt;G$86,10,(G$87-'Данные индикатора'!AV72)/(G$87-G$86)*10)),1))</f>
        <v>0.2</v>
      </c>
      <c r="H70" s="209">
        <f t="shared" si="14"/>
        <v>3.6</v>
      </c>
      <c r="I70" s="210">
        <f>IF('Данные индикатора'!AW72="нет данных","x",'Данные индикатора'!AW72/'Данные индикатора'!BK72)</f>
        <v>3.8216560509554139E-4</v>
      </c>
      <c r="J70" s="211">
        <f t="shared" si="15"/>
        <v>6.2</v>
      </c>
      <c r="K70" s="208">
        <f>IF('Данные индикатора'!AX72="нет данных","x",ROUND(IF('Данные индикатора'!AX72&gt;K$87,10,IF('Данные индикатора'!AX72&lt;K$86,0,10-(K$87-'Данные индикатора'!AX72)/(K$87-K$86)*10)),1))</f>
        <v>0</v>
      </c>
      <c r="L70" s="208">
        <f>IF('Данные индикатора'!AY72="нет данных","x",ROUND(IF('Данные индикатора'!AY72&gt;L$87,10,IF('Данные индикатора'!AY72&lt;L$86,0,10-(L$87-'Данные индикатора'!AY72)/(L$87-L$86)*10)),1))</f>
        <v>0.7</v>
      </c>
      <c r="M70" s="208">
        <f t="shared" si="16"/>
        <v>0.7</v>
      </c>
      <c r="N70" s="212">
        <f t="shared" si="17"/>
        <v>4</v>
      </c>
      <c r="O70" s="208">
        <f>IF('Данные индикатора'!AZ72="нет данных","x",ROUND(IF('Данные индикатора'!AZ72&gt;O$87,0,IF('Данные индикатора'!AZ72&lt;O$86,10,(O$87-'Данные индикатора'!AZ72)/(O$87-O$86)*10)),1))</f>
        <v>2.8</v>
      </c>
      <c r="P70" s="208">
        <f>IF('Данные индикатора'!BA72="нет данных","x",ROUND(IF('Данные индикатора'!BA72&gt;P$87,0,IF('Данные индикатора'!BA72&lt;P$86,10,(P$87-'Данные индикатора'!BA72)/(P$87-P$86)*10)),1))</f>
        <v>0</v>
      </c>
      <c r="Q70" s="208" t="str">
        <f>IF('Данные индикатора'!BB72="нет данных","x",ROUND(IF('Данные индикатора'!BB72&gt;Q$87,0,IF('Данные индикатора'!BB72&lt;Q$86,10,(Q$87-'Данные индикатора'!BB72)/(Q$87-Q$86)*10)),1))</f>
        <v>x</v>
      </c>
      <c r="R70" s="208" t="str">
        <f>IF('Данные индикатора'!BC72="нет данных","x",ROUND(IF('Данные индикатора'!BC72&gt;R$87,0,IF('Данные индикатора'!BC72&lt;R$86,10,(R$87-'Данные индикатора'!BC72)/(R$87-R$86)*10)),1))</f>
        <v>x</v>
      </c>
      <c r="S70" s="209">
        <f t="shared" si="22"/>
        <v>1.4</v>
      </c>
      <c r="T70" s="219">
        <f t="shared" si="23"/>
        <v>4.0999999999999996</v>
      </c>
      <c r="U70" s="208">
        <f>IF('Данные индикатора'!BD72="нет данных","x",ROUND(IF('Данные индикатора'!BD72&gt;U$87,0,IF('Данные индикатора'!BD72&lt;U$86,10,(U$87-'Данные индикатора'!BD72)/(U$87-U$86)*10)),1))</f>
        <v>7.9</v>
      </c>
      <c r="V70" s="208">
        <f>IF('Данные индикатора'!BE72="нет данных","x",ROUND(IF('Данные индикатора'!BE72&gt;V$87,0,IF('Данные индикатора'!BE72&lt;V$86,10,(V$87-'Данные индикатора'!BE72)/(V$87-V$86)*10)),1))</f>
        <v>1.9</v>
      </c>
      <c r="W70" s="209">
        <f t="shared" si="18"/>
        <v>4.9000000000000004</v>
      </c>
      <c r="X70" s="200">
        <f>IF('Данные индикатора'!BH72="нет данных","x",'Данные индикатора'!BH72/'Данные индикатора'!BJ72*100)</f>
        <v>5.9718662785808796</v>
      </c>
      <c r="Y70" s="208">
        <f t="shared" si="19"/>
        <v>9.5</v>
      </c>
      <c r="Z70" s="208">
        <f>IF('Данные индикатора'!BF72="нет данных","x",ROUND(IF('Данные индикатора'!BF72&gt;Z$87,0,IF('Данные индикатора'!BF72&lt;Z$86,10,(Z$87-'Данные индикатора'!BF72)/(Z$87-Z$86)*10)),1))</f>
        <v>0.7</v>
      </c>
      <c r="AA70" s="208">
        <f>IF('Данные индикатора'!BG72="нет данных","x",ROUND(IF('Данные индикатора'!BG72&gt;AA$87,0,IF('Данные индикатора'!BG72&lt;AA$86,10,(AA$87-'Данные индикатора'!BG72)/(AA$87-AA$86)*10)),1))</f>
        <v>0.1</v>
      </c>
      <c r="AB70" s="209">
        <f t="shared" si="20"/>
        <v>3.4</v>
      </c>
      <c r="AC70" s="208">
        <f>IF('Данные индикатора'!BI72="нет данных","x",ROUND(IF('Данные индикатора'!BI72&gt;AC$87,0,IF('Данные индикатора'!BI72&lt;AC$86,10,(AC$87-'Данные индикатора'!BI72)/(AC$87-AC$86)*10)),1))</f>
        <v>5.8</v>
      </c>
      <c r="AD70" s="208">
        <f>IF('Данные индикатора'!S72="нет данных","x",ROUND(IF('Данные индикатора'!S72&gt;AD$87,10,IF('Данные индикатора'!S72&lt;AD$86,0,10-(AD$87-'Данные индикатора'!S72)/(AD$87-AD$86)*10)),1))</f>
        <v>1.2</v>
      </c>
      <c r="AE70" s="208" t="str">
        <f>IF('Данные индикатора'!AS72="нет данных","x",ROUND(IF('Данные индикатора'!AS72&gt;AE$87,0,IF('Данные индикатора'!AS72&lt;AE$86,10,(AE$87-'Данные индикатора'!AS72)/(AE$87-AE$86)*10)),1))</f>
        <v>x</v>
      </c>
      <c r="AF70" s="209">
        <f t="shared" si="12"/>
        <v>3.5</v>
      </c>
      <c r="AG70" s="219">
        <f t="shared" si="21"/>
        <v>3.9</v>
      </c>
      <c r="AH70" s="46"/>
    </row>
    <row r="71" spans="1:34" s="3" customFormat="1" ht="15.75" x14ac:dyDescent="0.25">
      <c r="A71" s="167" t="s">
        <v>323</v>
      </c>
      <c r="B71" s="160" t="s">
        <v>307</v>
      </c>
      <c r="C71" s="181" t="s">
        <v>115</v>
      </c>
      <c r="D71" s="208">
        <f>IF('Данные индикатора'!AT73="нет данных","x",ROUND(IF('Данные индикатора'!AT73&gt;D$87,0,IF('Данные индикатора'!AT73&lt;D$86,10,(D$87-'Данные индикатора'!AT73)/(D$87-D$86)*10)),1))</f>
        <v>7.3</v>
      </c>
      <c r="E71" s="215">
        <f t="shared" si="13"/>
        <v>7.3</v>
      </c>
      <c r="F71" s="208">
        <f>IF('Данные индикатора'!AU73="нет данных","x",ROUND(IF('Данные индикатора'!AU73&gt;F$87,0,IF('Данные индикатора'!AU73&lt;F$86,10,(F$87-'Данные индикатора'!AU73)/(F$87-F$86)*10)),1))</f>
        <v>6</v>
      </c>
      <c r="G71" s="208">
        <f>IF('Данные индикатора'!AV73="нет данных","x",ROUND(IF('Данные индикатора'!AV73&gt;G$87,0,IF('Данные индикатора'!AV73&lt;G$86,10,(G$87-'Данные индикатора'!AV73)/(G$87-G$86)*10)),1))</f>
        <v>0.2</v>
      </c>
      <c r="H71" s="215">
        <f t="shared" si="14"/>
        <v>3.6</v>
      </c>
      <c r="I71" s="210">
        <f>IF('Данные индикатора'!AW73="нет данных","x",'Данные индикатора'!AW73/'Данные индикатора'!BK73)</f>
        <v>3.3774655498513916E-4</v>
      </c>
      <c r="J71" s="216">
        <f t="shared" si="15"/>
        <v>6.6</v>
      </c>
      <c r="K71" s="208">
        <f>IF('Данные индикатора'!AX73="нет данных","x",ROUND(IF('Данные индикатора'!AX73&gt;K$87,10,IF('Данные индикатора'!AX73&lt;K$86,0,10-(K$87-'Данные индикатора'!AX73)/(K$87-K$86)*10)),1))</f>
        <v>0</v>
      </c>
      <c r="L71" s="208">
        <f>IF('Данные индикатора'!AY73="нет данных","x",ROUND(IF('Данные индикатора'!AY73&gt;L$87,10,IF('Данные индикатора'!AY73&lt;L$86,0,10-(L$87-'Данные индикатора'!AY73)/(L$87-L$86)*10)),1))</f>
        <v>0.7</v>
      </c>
      <c r="M71" s="214">
        <f t="shared" si="16"/>
        <v>0.7</v>
      </c>
      <c r="N71" s="217">
        <f t="shared" si="17"/>
        <v>4.3</v>
      </c>
      <c r="O71" s="208">
        <f>IF('Данные индикатора'!AZ73="нет данных","x",ROUND(IF('Данные индикатора'!AZ73&gt;O$87,0,IF('Данные индикатора'!AZ73&lt;O$86,10,(O$87-'Данные индикатора'!AZ73)/(O$87-O$86)*10)),1))</f>
        <v>2.8</v>
      </c>
      <c r="P71" s="208">
        <f>IF('Данные индикатора'!BA73="нет данных","x",ROUND(IF('Данные индикатора'!BA73&gt;P$87,0,IF('Данные индикатора'!BA73&lt;P$86,10,(P$87-'Данные индикатора'!BA73)/(P$87-P$86)*10)),1))</f>
        <v>0</v>
      </c>
      <c r="Q71" s="208" t="str">
        <f>IF('Данные индикатора'!BB73="нет данных","x",ROUND(IF('Данные индикатора'!BB73&gt;Q$87,0,IF('Данные индикатора'!BB73&lt;Q$86,10,(Q$87-'Данные индикатора'!BB73)/(Q$87-Q$86)*10)),1))</f>
        <v>x</v>
      </c>
      <c r="R71" s="208" t="str">
        <f>IF('Данные индикатора'!BC73="нет данных","x",ROUND(IF('Данные индикатора'!BC73&gt;R$87,0,IF('Данные индикатора'!BC73&lt;R$86,10,(R$87-'Данные индикатора'!BC73)/(R$87-R$86)*10)),1))</f>
        <v>x</v>
      </c>
      <c r="S71" s="215">
        <f t="shared" si="22"/>
        <v>1.4</v>
      </c>
      <c r="T71" s="218">
        <f t="shared" si="23"/>
        <v>4.2</v>
      </c>
      <c r="U71" s="208">
        <f>IF('Данные индикатора'!BD73="нет данных","x",ROUND(IF('Данные индикатора'!BD73&gt;U$87,0,IF('Данные индикатора'!BD73&lt;U$86,10,(U$87-'Данные индикатора'!BD73)/(U$87-U$86)*10)),1))</f>
        <v>7.9</v>
      </c>
      <c r="V71" s="208">
        <f>IF('Данные индикатора'!BE73="нет данных","x",ROUND(IF('Данные индикатора'!BE73&gt;V$87,0,IF('Данные индикатора'!BE73&lt;V$86,10,(V$87-'Данные индикатора'!BE73)/(V$87-V$86)*10)),1))</f>
        <v>1.9</v>
      </c>
      <c r="W71" s="215">
        <f t="shared" si="18"/>
        <v>4.9000000000000004</v>
      </c>
      <c r="X71" s="200">
        <f>IF('Данные индикатора'!BH73="нет данных","x",'Данные индикатора'!BH73/'Данные индикатора'!BJ73*100)</f>
        <v>5.4407031612800214</v>
      </c>
      <c r="Y71" s="214">
        <f t="shared" si="19"/>
        <v>9.6</v>
      </c>
      <c r="Z71" s="208">
        <f>IF('Данные индикатора'!BF73="нет данных","x",ROUND(IF('Данные индикатора'!BF73&gt;Z$87,0,IF('Данные индикатора'!BF73&lt;Z$86,10,(Z$87-'Данные индикатора'!BF73)/(Z$87-Z$86)*10)),1))</f>
        <v>0.1</v>
      </c>
      <c r="AA71" s="208">
        <f>IF('Данные индикатора'!BG73="нет данных","x",ROUND(IF('Данные индикатора'!BG73&gt;AA$87,0,IF('Данные индикатора'!BG73&lt;AA$86,10,(AA$87-'Данные индикатора'!BG73)/(AA$87-AA$86)*10)),1))</f>
        <v>0</v>
      </c>
      <c r="AB71" s="215">
        <f t="shared" si="20"/>
        <v>3.2</v>
      </c>
      <c r="AC71" s="208">
        <f>IF('Данные индикатора'!BI73="нет данных","x",ROUND(IF('Данные индикатора'!BI73&gt;AC$87,0,IF('Данные индикатора'!BI73&lt;AC$86,10,(AC$87-'Данные индикатора'!BI73)/(AC$87-AC$86)*10)),1))</f>
        <v>5.8</v>
      </c>
      <c r="AD71" s="208">
        <f>IF('Данные индикатора'!S73="нет данных","x",ROUND(IF('Данные индикатора'!S73&gt;AD$87,10,IF('Данные индикатора'!S73&lt;AD$86,0,10-(AD$87-'Данные индикатора'!S73)/(AD$87-AD$86)*10)),1))</f>
        <v>1.2</v>
      </c>
      <c r="AE71" s="208" t="str">
        <f>IF('Данные индикатора'!AS73="нет данных","x",ROUND(IF('Данные индикатора'!AS73&gt;AE$87,0,IF('Данные индикатора'!AS73&lt;AE$86,10,(AE$87-'Данные индикатора'!AS73)/(AE$87-AE$86)*10)),1))</f>
        <v>x</v>
      </c>
      <c r="AF71" s="215">
        <f t="shared" si="12"/>
        <v>3.5</v>
      </c>
      <c r="AG71" s="218">
        <f t="shared" si="21"/>
        <v>3.9</v>
      </c>
      <c r="AH71" s="46"/>
    </row>
    <row r="72" spans="1:34" s="3" customFormat="1" ht="15.75" x14ac:dyDescent="0.25">
      <c r="A72" s="168" t="s">
        <v>322</v>
      </c>
      <c r="B72" s="169" t="s">
        <v>308</v>
      </c>
      <c r="C72" s="186" t="s">
        <v>116</v>
      </c>
      <c r="D72" s="208">
        <f>IF('Данные индикатора'!AT74="нет данных","x",ROUND(IF('Данные индикатора'!AT74&gt;D$87,0,IF('Данные индикатора'!AT74&lt;D$86,10,(D$87-'Данные индикатора'!AT74)/(D$87-D$86)*10)),1))</f>
        <v>6</v>
      </c>
      <c r="E72" s="209">
        <f t="shared" si="13"/>
        <v>6</v>
      </c>
      <c r="F72" s="208">
        <f>IF('Данные индикатора'!AU74="нет данных","x",ROUND(IF('Данные индикатора'!AU74&gt;F$87,0,IF('Данные индикатора'!AU74&lt;F$86,10,(F$87-'Данные индикатора'!AU74)/(F$87-F$86)*10)),1))</f>
        <v>9.4</v>
      </c>
      <c r="G72" s="208">
        <f>IF('Данные индикатора'!AV74="нет данных","x",ROUND(IF('Данные индикатора'!AV74&gt;G$87,0,IF('Данные индикатора'!AV74&lt;G$86,10,(G$87-'Данные индикатора'!AV74)/(G$87-G$86)*10)),1))</f>
        <v>0.8</v>
      </c>
      <c r="H72" s="209">
        <f t="shared" si="14"/>
        <v>6.9</v>
      </c>
      <c r="I72" s="210">
        <f>IF('Данные индикатора'!AW74="нет данных","x",'Данные индикатора'!AW74/'Данные индикатора'!BK74)</f>
        <v>1.2728185182861802E-3</v>
      </c>
      <c r="J72" s="211">
        <f t="shared" si="15"/>
        <v>0</v>
      </c>
      <c r="K72" s="208">
        <f>IF('Данные индикатора'!AX74="нет данных","x",ROUND(IF('Данные индикатора'!AX74&gt;K$87,10,IF('Данные индикатора'!AX74&lt;K$86,0,10-(K$87-'Данные индикатора'!AX74)/(K$87-K$86)*10)),1))</f>
        <v>2.9</v>
      </c>
      <c r="L72" s="208">
        <f>IF('Данные индикатора'!AY74="нет данных","x",ROUND(IF('Данные индикатора'!AY74&gt;L$87,10,IF('Данные индикатора'!AY74&lt;L$86,0,10-(L$87-'Данные индикатора'!AY74)/(L$87-L$86)*10)),1))</f>
        <v>0.7</v>
      </c>
      <c r="M72" s="208">
        <f t="shared" si="16"/>
        <v>2.9</v>
      </c>
      <c r="N72" s="212">
        <f t="shared" si="17"/>
        <v>1.6</v>
      </c>
      <c r="O72" s="208">
        <f>IF('Данные индикатора'!AZ74="нет данных","x",ROUND(IF('Данные индикатора'!AZ74&gt;O$87,0,IF('Данные индикатора'!AZ74&lt;O$86,10,(O$87-'Данные индикатора'!AZ74)/(O$87-O$86)*10)),1))</f>
        <v>0</v>
      </c>
      <c r="P72" s="208">
        <f>IF('Данные индикатора'!BA74="нет данных","x",ROUND(IF('Данные индикатора'!BA74&gt;P$87,0,IF('Данные индикатора'!BA74&lt;P$86,10,(P$87-'Данные индикатора'!BA74)/(P$87-P$86)*10)),1))</f>
        <v>0</v>
      </c>
      <c r="Q72" s="208">
        <f>IF('Данные индикатора'!BB74="нет данных","x",ROUND(IF('Данные индикатора'!BB74&gt;Q$87,0,IF('Данные индикатора'!BB74&lt;Q$86,10,(Q$87-'Данные индикатора'!BB74)/(Q$87-Q$86)*10)),1))</f>
        <v>5.6</v>
      </c>
      <c r="R72" s="208">
        <f>IF('Данные индикатора'!BC74="нет данных","x",ROUND(IF('Данные индикатора'!BC74&gt;R$87,0,IF('Данные индикатора'!BC74&lt;R$86,10,(R$87-'Данные индикатора'!BC74)/(R$87-R$86)*10)),1))</f>
        <v>0</v>
      </c>
      <c r="S72" s="209">
        <f t="shared" si="22"/>
        <v>1.4</v>
      </c>
      <c r="T72" s="213">
        <f t="shared" si="23"/>
        <v>4</v>
      </c>
      <c r="U72" s="208">
        <f>IF('Данные индикатора'!BD74="нет данных","x",ROUND(IF('Данные индикатора'!BD74&gt;U$87,0,IF('Данные индикатора'!BD74&lt;U$86,10,(U$87-'Данные индикатора'!BD74)/(U$87-U$86)*10)),1))</f>
        <v>6</v>
      </c>
      <c r="V72" s="208">
        <f>IF('Данные индикатора'!BE74="нет данных","x",ROUND(IF('Данные индикатора'!BE74&gt;V$87,0,IF('Данные индикатора'!BE74&lt;V$86,10,(V$87-'Данные индикатора'!BE74)/(V$87-V$86)*10)),1))</f>
        <v>6.9</v>
      </c>
      <c r="W72" s="209">
        <f t="shared" si="18"/>
        <v>6.5</v>
      </c>
      <c r="X72" s="200">
        <f>IF('Данные индикатора'!BH74="нет данных","x",'Данные индикатора'!BH74/'Данные индикатора'!BJ74*100)</f>
        <v>149.43607699755833</v>
      </c>
      <c r="Y72" s="208">
        <f t="shared" si="19"/>
        <v>0</v>
      </c>
      <c r="Z72" s="208">
        <f>IF('Данные индикатора'!BF74="нет данных","x",ROUND(IF('Данные индикатора'!BF74&gt;Z$87,0,IF('Данные индикатора'!BF74&lt;Z$86,10,(Z$87-'Данные индикатора'!BF74)/(Z$87-Z$86)*10)),1))</f>
        <v>0</v>
      </c>
      <c r="AA72" s="208">
        <f>IF('Данные индикатора'!BG74="нет данных","x",ROUND(IF('Данные индикатора'!BG74&gt;AA$87,0,IF('Данные индикатора'!BG74&lt;AA$86,10,(AA$87-'Данные индикатора'!BG74)/(AA$87-AA$86)*10)),1))</f>
        <v>0.1</v>
      </c>
      <c r="AB72" s="209">
        <f t="shared" si="20"/>
        <v>0</v>
      </c>
      <c r="AC72" s="208">
        <f>IF('Данные индикатора'!BI74="нет данных","x",ROUND(IF('Данные индикатора'!BI74&gt;AC$87,0,IF('Данные индикатора'!BI74&lt;AC$86,10,(AC$87-'Данные индикатора'!BI74)/(AC$87-AC$86)*10)),1))</f>
        <v>8.6</v>
      </c>
      <c r="AD72" s="208">
        <f>IF('Данные индикатора'!S74="нет данных","x",ROUND(IF('Данные индикатора'!S74&gt;AD$87,10,IF('Данные индикатора'!S74&lt;AD$86,0,10-(AD$87-'Данные индикатора'!S74)/(AD$87-AD$86)*10)),1))</f>
        <v>3</v>
      </c>
      <c r="AE72" s="208">
        <f>IF('Данные индикатора'!AS74="нет данных","x",ROUND(IF('Данные индикатора'!AS74&gt;AE$87,0,IF('Данные индикатора'!AS74&lt;AE$86,10,(AE$87-'Данные индикатора'!AS74)/(AE$87-AE$86)*10)),1))</f>
        <v>8.6</v>
      </c>
      <c r="AF72" s="209">
        <f t="shared" si="12"/>
        <v>6.7</v>
      </c>
      <c r="AG72" s="219">
        <f t="shared" si="21"/>
        <v>4.4000000000000004</v>
      </c>
      <c r="AH72" s="46"/>
    </row>
    <row r="73" spans="1:34" s="3" customFormat="1" ht="15.75" x14ac:dyDescent="0.25">
      <c r="A73" s="159" t="s">
        <v>322</v>
      </c>
      <c r="B73" s="177" t="s">
        <v>309</v>
      </c>
      <c r="C73" s="176" t="s">
        <v>117</v>
      </c>
      <c r="D73" s="208">
        <f>IF('Данные индикатора'!AT75="нет данных","x",ROUND(IF('Данные индикатора'!AT75&gt;D$87,0,IF('Данные индикатора'!AT75&lt;D$86,10,(D$87-'Данные индикатора'!AT75)/(D$87-D$86)*10)),1))</f>
        <v>6</v>
      </c>
      <c r="E73" s="209">
        <f t="shared" si="13"/>
        <v>6</v>
      </c>
      <c r="F73" s="208">
        <f>IF('Данные индикатора'!AU75="нет данных","x",ROUND(IF('Данные индикатора'!AU75&gt;F$87,0,IF('Данные индикатора'!AU75&lt;F$86,10,(F$87-'Данные индикатора'!AU75)/(F$87-F$86)*10)),1))</f>
        <v>9</v>
      </c>
      <c r="G73" s="208">
        <f>IF('Данные индикатора'!AV75="нет данных","x",ROUND(IF('Данные индикатора'!AV75&gt;G$87,0,IF('Данные индикатора'!AV75&lt;G$86,10,(G$87-'Данные индикатора'!AV75)/(G$87-G$86)*10)),1))</f>
        <v>0.8</v>
      </c>
      <c r="H73" s="209">
        <f t="shared" si="14"/>
        <v>6.4</v>
      </c>
      <c r="I73" s="210">
        <f>IF('Данные индикатора'!AW75="нет данных","x",'Данные индикатора'!AW75/'Данные индикатора'!BK75)</f>
        <v>5.4543119831527041E-3</v>
      </c>
      <c r="J73" s="211">
        <f t="shared" si="15"/>
        <v>0</v>
      </c>
      <c r="K73" s="208">
        <f>IF('Данные индикатора'!AX75="нет данных","x",ROUND(IF('Данные индикатора'!AX75&gt;K$87,10,IF('Данные индикатора'!AX75&lt;K$86,0,10-(K$87-'Данные индикатора'!AX75)/(K$87-K$86)*10)),1))</f>
        <v>2.9</v>
      </c>
      <c r="L73" s="208">
        <f>IF('Данные индикатора'!AY75="нет данных","x",ROUND(IF('Данные индикатора'!AY75&gt;L$87,10,IF('Данные индикатора'!AY75&lt;L$86,0,10-(L$87-'Данные индикатора'!AY75)/(L$87-L$86)*10)),1))</f>
        <v>0.7</v>
      </c>
      <c r="M73" s="208">
        <f t="shared" si="16"/>
        <v>2.9</v>
      </c>
      <c r="N73" s="212">
        <f t="shared" si="17"/>
        <v>1.6</v>
      </c>
      <c r="O73" s="208">
        <f>IF('Данные индикатора'!AZ75="нет данных","x",ROUND(IF('Данные индикатора'!AZ75&gt;O$87,0,IF('Данные индикатора'!AZ75&lt;O$86,10,(O$87-'Данные индикатора'!AZ75)/(O$87-O$86)*10)),1))</f>
        <v>0</v>
      </c>
      <c r="P73" s="208">
        <f>IF('Данные индикатора'!BA75="нет данных","x",ROUND(IF('Данные индикатора'!BA75&gt;P$87,0,IF('Данные индикатора'!BA75&lt;P$86,10,(P$87-'Данные индикатора'!BA75)/(P$87-P$86)*10)),1))</f>
        <v>0</v>
      </c>
      <c r="Q73" s="208">
        <f>IF('Данные индикатора'!BB75="нет данных","x",ROUND(IF('Данные индикатора'!BB75&gt;Q$87,0,IF('Данные индикатора'!BB75&lt;Q$86,10,(Q$87-'Данные индикатора'!BB75)/(Q$87-Q$86)*10)),1))</f>
        <v>5.6</v>
      </c>
      <c r="R73" s="208">
        <f>IF('Данные индикатора'!BC75="нет данных","x",ROUND(IF('Данные индикатора'!BC75&gt;R$87,0,IF('Данные индикатора'!BC75&lt;R$86,10,(R$87-'Данные индикатора'!BC75)/(R$87-R$86)*10)),1))</f>
        <v>0</v>
      </c>
      <c r="S73" s="209">
        <f t="shared" si="22"/>
        <v>1.4</v>
      </c>
      <c r="T73" s="213">
        <f t="shared" si="23"/>
        <v>3.9</v>
      </c>
      <c r="U73" s="208">
        <f>IF('Данные индикатора'!BD75="нет данных","x",ROUND(IF('Данные индикатора'!BD75&gt;U$87,0,IF('Данные индикатора'!BD75&lt;U$86,10,(U$87-'Данные индикатора'!BD75)/(U$87-U$86)*10)),1))</f>
        <v>5.5</v>
      </c>
      <c r="V73" s="208">
        <f>IF('Данные индикатора'!BE75="нет данных","x",ROUND(IF('Данные индикатора'!BE75&gt;V$87,0,IF('Данные индикатора'!BE75&lt;V$86,10,(V$87-'Данные индикатора'!BE75)/(V$87-V$86)*10)),1))</f>
        <v>6.6</v>
      </c>
      <c r="W73" s="209">
        <f t="shared" si="18"/>
        <v>6.1</v>
      </c>
      <c r="X73" s="200">
        <f>IF('Данные индикатора'!BH75="нет данных","x",'Данные индикатора'!BH75/'Данные индикатора'!BJ75*100)</f>
        <v>14.221206833025214</v>
      </c>
      <c r="Y73" s="208">
        <f t="shared" si="19"/>
        <v>8.6999999999999993</v>
      </c>
      <c r="Z73" s="208">
        <f>IF('Данные индикатора'!BF75="нет данных","x",ROUND(IF('Данные индикатора'!BF75&gt;Z$87,0,IF('Данные индикатора'!BF75&lt;Z$86,10,(Z$87-'Данные индикатора'!BF75)/(Z$87-Z$86)*10)),1))</f>
        <v>0</v>
      </c>
      <c r="AA73" s="208">
        <f>IF('Данные индикатора'!BG75="нет данных","x",ROUND(IF('Данные индикатора'!BG75&gt;AA$87,0,IF('Данные индикатора'!BG75&lt;AA$86,10,(AA$87-'Данные индикатора'!BG75)/(AA$87-AA$86)*10)),1))</f>
        <v>0.1</v>
      </c>
      <c r="AB73" s="209">
        <f t="shared" si="20"/>
        <v>2.9</v>
      </c>
      <c r="AC73" s="208">
        <f>IF('Данные индикатора'!BI75="нет данных","x",ROUND(IF('Данные индикатора'!BI75&gt;AC$87,0,IF('Данные индикатора'!BI75&lt;AC$86,10,(AC$87-'Данные индикатора'!BI75)/(AC$87-AC$86)*10)),1))</f>
        <v>8.6</v>
      </c>
      <c r="AD73" s="208">
        <f>IF('Данные индикатора'!S75="нет данных","x",ROUND(IF('Данные индикатора'!S75&gt;AD$87,10,IF('Данные индикатора'!S75&lt;AD$86,0,10-(AD$87-'Данные индикатора'!S75)/(AD$87-AD$86)*10)),1))</f>
        <v>3.2</v>
      </c>
      <c r="AE73" s="208">
        <f>IF('Данные индикатора'!AS75="нет данных","x",ROUND(IF('Данные индикатора'!AS75&gt;AE$87,0,IF('Данные индикатора'!AS75&lt;AE$86,10,(AE$87-'Данные индикатора'!AS75)/(AE$87-AE$86)*10)),1))</f>
        <v>8.6</v>
      </c>
      <c r="AF73" s="209">
        <f t="shared" si="12"/>
        <v>6.8</v>
      </c>
      <c r="AG73" s="219">
        <f t="shared" si="21"/>
        <v>5.3</v>
      </c>
      <c r="AH73" s="46"/>
    </row>
    <row r="74" spans="1:34" s="3" customFormat="1" ht="15.75" x14ac:dyDescent="0.25">
      <c r="A74" s="159" t="s">
        <v>322</v>
      </c>
      <c r="B74" s="177" t="s">
        <v>310</v>
      </c>
      <c r="C74" s="176" t="s">
        <v>118</v>
      </c>
      <c r="D74" s="208">
        <f>IF('Данные индикатора'!AT76="нет данных","x",ROUND(IF('Данные индикатора'!AT76&gt;D$87,0,IF('Данные индикатора'!AT76&lt;D$86,10,(D$87-'Данные индикатора'!AT76)/(D$87-D$86)*10)),1))</f>
        <v>6</v>
      </c>
      <c r="E74" s="209">
        <f t="shared" si="13"/>
        <v>6</v>
      </c>
      <c r="F74" s="208">
        <f>IF('Данные индикатора'!AU76="нет данных","x",ROUND(IF('Данные индикатора'!AU76&gt;F$87,0,IF('Данные индикатора'!AU76&lt;F$86,10,(F$87-'Данные индикатора'!AU76)/(F$87-F$86)*10)),1))</f>
        <v>9.6999999999999993</v>
      </c>
      <c r="G74" s="208">
        <f>IF('Данные индикатора'!AV76="нет данных","x",ROUND(IF('Данные индикатора'!AV76&gt;G$87,0,IF('Данные индикатора'!AV76&lt;G$86,10,(G$87-'Данные индикатора'!AV76)/(G$87-G$86)*10)),1))</f>
        <v>0.8</v>
      </c>
      <c r="H74" s="209">
        <f t="shared" si="14"/>
        <v>7.3</v>
      </c>
      <c r="I74" s="210">
        <f>IF('Данные индикатора'!AW76="нет данных","x",'Данные индикатора'!AW76/'Данные индикатора'!BK76)</f>
        <v>1.4461111547422708E-3</v>
      </c>
      <c r="J74" s="211">
        <f t="shared" si="15"/>
        <v>0</v>
      </c>
      <c r="K74" s="208">
        <f>IF('Данные индикатора'!AX76="нет данных","x",ROUND(IF('Данные индикатора'!AX76&gt;K$87,10,IF('Данные индикатора'!AX76&lt;K$86,0,10-(K$87-'Данные индикатора'!AX76)/(K$87-K$86)*10)),1))</f>
        <v>2.9</v>
      </c>
      <c r="L74" s="208">
        <f>IF('Данные индикатора'!AY76="нет данных","x",ROUND(IF('Данные индикатора'!AY76&gt;L$87,10,IF('Данные индикатора'!AY76&lt;L$86,0,10-(L$87-'Данные индикатора'!AY76)/(L$87-L$86)*10)),1))</f>
        <v>0.7</v>
      </c>
      <c r="M74" s="208">
        <f t="shared" si="16"/>
        <v>2.9</v>
      </c>
      <c r="N74" s="212">
        <f t="shared" si="17"/>
        <v>1.6</v>
      </c>
      <c r="O74" s="208">
        <f>IF('Данные индикатора'!AZ76="нет данных","x",ROUND(IF('Данные индикатора'!AZ76&gt;O$87,0,IF('Данные индикатора'!AZ76&lt;O$86,10,(O$87-'Данные индикатора'!AZ76)/(O$87-O$86)*10)),1))</f>
        <v>0</v>
      </c>
      <c r="P74" s="208">
        <f>IF('Данные индикатора'!BA76="нет данных","x",ROUND(IF('Данные индикатора'!BA76&gt;P$87,0,IF('Данные индикатора'!BA76&lt;P$86,10,(P$87-'Данные индикатора'!BA76)/(P$87-P$86)*10)),1))</f>
        <v>0</v>
      </c>
      <c r="Q74" s="208">
        <f>IF('Данные индикатора'!BB76="нет данных","x",ROUND(IF('Данные индикатора'!BB76&gt;Q$87,0,IF('Данные индикатора'!BB76&lt;Q$86,10,(Q$87-'Данные индикатора'!BB76)/(Q$87-Q$86)*10)),1))</f>
        <v>5.6</v>
      </c>
      <c r="R74" s="208">
        <f>IF('Данные индикатора'!BC76="нет данных","x",ROUND(IF('Данные индикатора'!BC76&gt;R$87,0,IF('Данные индикатора'!BC76&lt;R$86,10,(R$87-'Данные индикатора'!BC76)/(R$87-R$86)*10)),1))</f>
        <v>0</v>
      </c>
      <c r="S74" s="209">
        <f t="shared" si="22"/>
        <v>1.4</v>
      </c>
      <c r="T74" s="213">
        <f t="shared" si="23"/>
        <v>4.0999999999999996</v>
      </c>
      <c r="U74" s="208">
        <f>IF('Данные индикатора'!BD76="нет данных","x",ROUND(IF('Данные индикатора'!BD76&gt;U$87,0,IF('Данные индикатора'!BD76&lt;U$86,10,(U$87-'Данные индикатора'!BD76)/(U$87-U$86)*10)),1))</f>
        <v>5.8</v>
      </c>
      <c r="V74" s="208">
        <f>IF('Данные индикатора'!BE76="нет данных","x",ROUND(IF('Данные индикатора'!BE76&gt;V$87,0,IF('Данные индикатора'!BE76&lt;V$86,10,(V$87-'Данные индикатора'!BE76)/(V$87-V$86)*10)),1))</f>
        <v>6.7</v>
      </c>
      <c r="W74" s="209">
        <f t="shared" si="18"/>
        <v>6.3</v>
      </c>
      <c r="X74" s="200">
        <f>IF('Данные индикатора'!BH76="нет данных","x",'Данные индикатора'!BH76/'Данные индикатора'!BJ76*100)</f>
        <v>118.85655761877618</v>
      </c>
      <c r="Y74" s="208">
        <f t="shared" si="19"/>
        <v>0</v>
      </c>
      <c r="Z74" s="208">
        <f>IF('Данные индикатора'!BF76="нет данных","x",ROUND(IF('Данные индикатора'!BF76&gt;Z$87,0,IF('Данные индикатора'!BF76&lt;Z$86,10,(Z$87-'Данные индикатора'!BF76)/(Z$87-Z$86)*10)),1))</f>
        <v>0</v>
      </c>
      <c r="AA74" s="208">
        <f>IF('Данные индикатора'!BG76="нет данных","x",ROUND(IF('Данные индикатора'!BG76&gt;AA$87,0,IF('Данные индикатора'!BG76&lt;AA$86,10,(AA$87-'Данные индикатора'!BG76)/(AA$87-AA$86)*10)),1))</f>
        <v>0.1</v>
      </c>
      <c r="AB74" s="209">
        <f t="shared" si="20"/>
        <v>0</v>
      </c>
      <c r="AC74" s="208">
        <f>IF('Данные индикатора'!BI76="нет данных","x",ROUND(IF('Данные индикатора'!BI76&gt;AC$87,0,IF('Данные индикатора'!BI76&lt;AC$86,10,(AC$87-'Данные индикатора'!BI76)/(AC$87-AC$86)*10)),1))</f>
        <v>8.6</v>
      </c>
      <c r="AD74" s="208">
        <f>IF('Данные индикатора'!S76="нет данных","x",ROUND(IF('Данные индикатора'!S76&gt;AD$87,10,IF('Данные индикатора'!S76&lt;AD$86,0,10-(AD$87-'Данные индикатора'!S76)/(AD$87-AD$86)*10)),1))</f>
        <v>3.2</v>
      </c>
      <c r="AE74" s="208">
        <f>IF('Данные индикатора'!AS76="нет данных","x",ROUND(IF('Данные индикатора'!AS76&gt;AE$87,0,IF('Данные индикатора'!AS76&lt;AE$86,10,(AE$87-'Данные индикатора'!AS76)/(AE$87-AE$86)*10)),1))</f>
        <v>8.6</v>
      </c>
      <c r="AF74" s="209">
        <f t="shared" si="12"/>
        <v>6.8</v>
      </c>
      <c r="AG74" s="219">
        <f t="shared" si="21"/>
        <v>4.4000000000000004</v>
      </c>
      <c r="AH74" s="46"/>
    </row>
    <row r="75" spans="1:34" s="3" customFormat="1" ht="15.75" x14ac:dyDescent="0.25">
      <c r="A75" s="159" t="s">
        <v>322</v>
      </c>
      <c r="B75" s="177" t="s">
        <v>311</v>
      </c>
      <c r="C75" s="176" t="s">
        <v>119</v>
      </c>
      <c r="D75" s="208">
        <f>IF('Данные индикатора'!AT77="нет данных","x",ROUND(IF('Данные индикатора'!AT77&gt;D$87,0,IF('Данные индикатора'!AT77&lt;D$86,10,(D$87-'Данные индикатора'!AT77)/(D$87-D$86)*10)),1))</f>
        <v>6</v>
      </c>
      <c r="E75" s="209">
        <f t="shared" si="13"/>
        <v>6</v>
      </c>
      <c r="F75" s="208">
        <f>IF('Данные индикатора'!AU77="нет данных","x",ROUND(IF('Данные индикатора'!AU77&gt;F$87,0,IF('Данные индикатора'!AU77&lt;F$86,10,(F$87-'Данные индикатора'!AU77)/(F$87-F$86)*10)),1))</f>
        <v>9.4</v>
      </c>
      <c r="G75" s="208">
        <f>IF('Данные индикатора'!AV77="нет данных","x",ROUND(IF('Данные индикатора'!AV77&gt;G$87,0,IF('Данные индикатора'!AV77&lt;G$86,10,(G$87-'Данные индикатора'!AV77)/(G$87-G$86)*10)),1))</f>
        <v>0.8</v>
      </c>
      <c r="H75" s="209">
        <f t="shared" si="14"/>
        <v>6.9</v>
      </c>
      <c r="I75" s="210">
        <f>IF('Данные индикатора'!AW77="нет данных","x",'Данные индикатора'!AW77/'Данные индикатора'!BK77)</f>
        <v>6.2030341698567982E-4</v>
      </c>
      <c r="J75" s="211">
        <f t="shared" si="15"/>
        <v>3.8</v>
      </c>
      <c r="K75" s="208">
        <f>IF('Данные индикатора'!AX77="нет данных","x",ROUND(IF('Данные индикатора'!AX77&gt;K$87,10,IF('Данные индикатора'!AX77&lt;K$86,0,10-(K$87-'Данные индикатора'!AX77)/(K$87-K$86)*10)),1))</f>
        <v>2.9</v>
      </c>
      <c r="L75" s="208">
        <f>IF('Данные индикатора'!AY77="нет данных","x",ROUND(IF('Данные индикатора'!AY77&gt;L$87,10,IF('Данные индикатора'!AY77&lt;L$86,0,10-(L$87-'Данные индикатора'!AY77)/(L$87-L$86)*10)),1))</f>
        <v>0.7</v>
      </c>
      <c r="M75" s="208">
        <f t="shared" si="16"/>
        <v>2.9</v>
      </c>
      <c r="N75" s="212">
        <f t="shared" si="17"/>
        <v>3.4</v>
      </c>
      <c r="O75" s="208">
        <f>IF('Данные индикатора'!AZ77="нет данных","x",ROUND(IF('Данные индикатора'!AZ77&gt;O$87,0,IF('Данные индикатора'!AZ77&lt;O$86,10,(O$87-'Данные индикатора'!AZ77)/(O$87-O$86)*10)),1))</f>
        <v>0</v>
      </c>
      <c r="P75" s="208">
        <f>IF('Данные индикатора'!BA77="нет данных","x",ROUND(IF('Данные индикатора'!BA77&gt;P$87,0,IF('Данные индикатора'!BA77&lt;P$86,10,(P$87-'Данные индикатора'!BA77)/(P$87-P$86)*10)),1))</f>
        <v>0</v>
      </c>
      <c r="Q75" s="208">
        <f>IF('Данные индикатора'!BB77="нет данных","x",ROUND(IF('Данные индикатора'!BB77&gt;Q$87,0,IF('Данные индикатора'!BB77&lt;Q$86,10,(Q$87-'Данные индикатора'!BB77)/(Q$87-Q$86)*10)),1))</f>
        <v>5.6</v>
      </c>
      <c r="R75" s="208">
        <f>IF('Данные индикатора'!BC77="нет данных","x",ROUND(IF('Данные индикатора'!BC77&gt;R$87,0,IF('Данные индикатора'!BC77&lt;R$86,10,(R$87-'Данные индикатора'!BC77)/(R$87-R$86)*10)),1))</f>
        <v>0</v>
      </c>
      <c r="S75" s="209">
        <f t="shared" si="22"/>
        <v>1.4</v>
      </c>
      <c r="T75" s="213">
        <f t="shared" si="23"/>
        <v>4.4000000000000004</v>
      </c>
      <c r="U75" s="208">
        <f>IF('Данные индикатора'!BD77="нет данных","x",ROUND(IF('Данные индикатора'!BD77&gt;U$87,0,IF('Данные индикатора'!BD77&lt;U$86,10,(U$87-'Данные индикатора'!BD77)/(U$87-U$86)*10)),1))</f>
        <v>5.8</v>
      </c>
      <c r="V75" s="208">
        <f>IF('Данные индикатора'!BE77="нет данных","x",ROUND(IF('Данные индикатора'!BE77&gt;V$87,0,IF('Данные индикатора'!BE77&lt;V$86,10,(V$87-'Данные индикатора'!BE77)/(V$87-V$86)*10)),1))</f>
        <v>7.1</v>
      </c>
      <c r="W75" s="209">
        <f t="shared" si="18"/>
        <v>6.5</v>
      </c>
      <c r="X75" s="200">
        <f>IF('Данные индикатора'!BH77="нет данных","x",'Данные индикатора'!BH77/'Данные индикатора'!BJ77*100)</f>
        <v>26.282058596248291</v>
      </c>
      <c r="Y75" s="208">
        <f t="shared" si="19"/>
        <v>7.4</v>
      </c>
      <c r="Z75" s="208">
        <f>IF('Данные индикатора'!BF77="нет данных","x",ROUND(IF('Данные индикатора'!BF77&gt;Z$87,0,IF('Данные индикатора'!BF77&lt;Z$86,10,(Z$87-'Данные индикатора'!BF77)/(Z$87-Z$86)*10)),1))</f>
        <v>0</v>
      </c>
      <c r="AA75" s="208">
        <f>IF('Данные индикатора'!BG77="нет данных","x",ROUND(IF('Данные индикатора'!BG77&gt;AA$87,0,IF('Данные индикатора'!BG77&lt;AA$86,10,(AA$87-'Данные индикатора'!BG77)/(AA$87-AA$86)*10)),1))</f>
        <v>0.1</v>
      </c>
      <c r="AB75" s="209">
        <f t="shared" si="20"/>
        <v>2.5</v>
      </c>
      <c r="AC75" s="208">
        <f>IF('Данные индикатора'!BI77="нет данных","x",ROUND(IF('Данные индикатора'!BI77&gt;AC$87,0,IF('Данные индикатора'!BI77&lt;AC$86,10,(AC$87-'Данные индикатора'!BI77)/(AC$87-AC$86)*10)),1))</f>
        <v>8.6</v>
      </c>
      <c r="AD75" s="208">
        <f>IF('Данные индикатора'!S77="нет данных","x",ROUND(IF('Данные индикатора'!S77&gt;AD$87,10,IF('Данные индикатора'!S77&lt;AD$86,0,10-(AD$87-'Данные индикатора'!S77)/(AD$87-AD$86)*10)),1))</f>
        <v>5</v>
      </c>
      <c r="AE75" s="208">
        <f>IF('Данные индикатора'!AS77="нет данных","x",ROUND(IF('Данные индикатора'!AS77&gt;AE$87,0,IF('Данные индикатора'!AS77&lt;AE$86,10,(AE$87-'Данные индикатора'!AS77)/(AE$87-AE$86)*10)),1))</f>
        <v>8.6</v>
      </c>
      <c r="AF75" s="209">
        <f t="shared" ref="AF75:AF85" si="24">IF(AND(AC75="x",AD75="x",AE75="x"),"x",ROUND(AVERAGE(AC75,AD75,AE75),1))</f>
        <v>7.4</v>
      </c>
      <c r="AG75" s="219">
        <f t="shared" si="21"/>
        <v>5.5</v>
      </c>
      <c r="AH75" s="46"/>
    </row>
    <row r="76" spans="1:34" s="3" customFormat="1" ht="15.75" x14ac:dyDescent="0.25">
      <c r="A76" s="159" t="s">
        <v>322</v>
      </c>
      <c r="B76" s="177" t="s">
        <v>312</v>
      </c>
      <c r="C76" s="176" t="s">
        <v>123</v>
      </c>
      <c r="D76" s="208">
        <f>IF('Данные индикатора'!AT78="нет данных","x",ROUND(IF('Данные индикатора'!AT78&gt;D$87,0,IF('Данные индикатора'!AT78&lt;D$86,10,(D$87-'Данные индикатора'!AT78)/(D$87-D$86)*10)),1))</f>
        <v>6</v>
      </c>
      <c r="E76" s="209">
        <f t="shared" si="13"/>
        <v>6</v>
      </c>
      <c r="F76" s="208">
        <f>IF('Данные индикатора'!AU78="нет данных","x",ROUND(IF('Данные индикатора'!AU78&gt;F$87,0,IF('Данные индикатора'!AU78&lt;F$86,10,(F$87-'Данные индикатора'!AU78)/(F$87-F$86)*10)),1))</f>
        <v>9.6</v>
      </c>
      <c r="G76" s="208">
        <f>IF('Данные индикатора'!AV78="нет данных","x",ROUND(IF('Данные индикатора'!AV78&gt;G$87,0,IF('Данные индикатора'!AV78&lt;G$86,10,(G$87-'Данные индикатора'!AV78)/(G$87-G$86)*10)),1))</f>
        <v>0.8</v>
      </c>
      <c r="H76" s="209">
        <f t="shared" si="14"/>
        <v>7.2</v>
      </c>
      <c r="I76" s="210">
        <f>IF('Данные индикатора'!AW78="нет данных","x",'Данные индикатора'!AW78/'Данные индикатора'!BK78)</f>
        <v>1.4514919778077672E-4</v>
      </c>
      <c r="J76" s="211">
        <f t="shared" si="15"/>
        <v>8.5</v>
      </c>
      <c r="K76" s="208">
        <f>IF('Данные индикатора'!AX78="нет данных","x",ROUND(IF('Данные индикатора'!AX78&gt;K$87,10,IF('Данные индикатора'!AX78&lt;K$86,0,10-(K$87-'Данные индикатора'!AX78)/(K$87-K$86)*10)),1))</f>
        <v>2.9</v>
      </c>
      <c r="L76" s="208">
        <f>IF('Данные индикатора'!AY78="нет данных","x",ROUND(IF('Данные индикатора'!AY78&gt;L$87,10,IF('Данные индикатора'!AY78&lt;L$86,0,10-(L$87-'Данные индикатора'!AY78)/(L$87-L$86)*10)),1))</f>
        <v>0.7</v>
      </c>
      <c r="M76" s="208">
        <f t="shared" si="16"/>
        <v>2.9</v>
      </c>
      <c r="N76" s="212">
        <f t="shared" si="17"/>
        <v>6.5</v>
      </c>
      <c r="O76" s="208">
        <f>IF('Данные индикатора'!AZ78="нет данных","x",ROUND(IF('Данные индикатора'!AZ78&gt;O$87,0,IF('Данные индикатора'!AZ78&lt;O$86,10,(O$87-'Данные индикатора'!AZ78)/(O$87-O$86)*10)),1))</f>
        <v>0</v>
      </c>
      <c r="P76" s="208">
        <f>IF('Данные индикатора'!BA78="нет данных","x",ROUND(IF('Данные индикатора'!BA78&gt;P$87,0,IF('Данные индикатора'!BA78&lt;P$86,10,(P$87-'Данные индикатора'!BA78)/(P$87-P$86)*10)),1))</f>
        <v>0</v>
      </c>
      <c r="Q76" s="208">
        <f>IF('Данные индикатора'!BB78="нет данных","x",ROUND(IF('Данные индикатора'!BB78&gt;Q$87,0,IF('Данные индикатора'!BB78&lt;Q$86,10,(Q$87-'Данные индикатора'!BB78)/(Q$87-Q$86)*10)),1))</f>
        <v>5.6</v>
      </c>
      <c r="R76" s="208">
        <f>IF('Данные индикатора'!BC78="нет данных","x",ROUND(IF('Данные индикатора'!BC78&gt;R$87,0,IF('Данные индикатора'!BC78&lt;R$86,10,(R$87-'Данные индикатора'!BC78)/(R$87-R$86)*10)),1))</f>
        <v>0</v>
      </c>
      <c r="S76" s="209">
        <f t="shared" si="22"/>
        <v>1.4</v>
      </c>
      <c r="T76" s="213">
        <f t="shared" si="23"/>
        <v>5.3</v>
      </c>
      <c r="U76" s="208">
        <f>IF('Данные индикатора'!BD78="нет данных","x",ROUND(IF('Данные индикатора'!BD78&gt;U$87,0,IF('Данные индикатора'!BD78&lt;U$86,10,(U$87-'Данные индикатора'!BD78)/(U$87-U$86)*10)),1))</f>
        <v>6.4</v>
      </c>
      <c r="V76" s="208">
        <f>IF('Данные индикатора'!BE78="нет данных","x",ROUND(IF('Данные индикатора'!BE78&gt;V$87,0,IF('Данные индикатора'!BE78&lt;V$86,10,(V$87-'Данные индикатора'!BE78)/(V$87-V$86)*10)),1))</f>
        <v>7.3</v>
      </c>
      <c r="W76" s="209">
        <f t="shared" si="18"/>
        <v>6.9</v>
      </c>
      <c r="X76" s="200">
        <f>IF('Данные индикатора'!BH78="нет данных","x",'Данные индикатора'!BH78/'Данные индикатора'!BJ78*100)</f>
        <v>27.70701912836585</v>
      </c>
      <c r="Y76" s="208">
        <f t="shared" si="19"/>
        <v>7.3</v>
      </c>
      <c r="Z76" s="208">
        <f>IF('Данные индикатора'!BF78="нет данных","x",ROUND(IF('Данные индикатора'!BF78&gt;Z$87,0,IF('Данные индикатора'!BF78&lt;Z$86,10,(Z$87-'Данные индикатора'!BF78)/(Z$87-Z$86)*10)),1))</f>
        <v>0</v>
      </c>
      <c r="AA76" s="208">
        <f>IF('Данные индикатора'!BG78="нет данных","x",ROUND(IF('Данные индикатора'!BG78&gt;AA$87,0,IF('Данные индикатора'!BG78&lt;AA$86,10,(AA$87-'Данные индикатора'!BG78)/(AA$87-AA$86)*10)),1))</f>
        <v>0.1</v>
      </c>
      <c r="AB76" s="209">
        <f t="shared" si="20"/>
        <v>2.5</v>
      </c>
      <c r="AC76" s="208">
        <f>IF('Данные индикатора'!BI78="нет данных","x",ROUND(IF('Данные индикатора'!BI78&gt;AC$87,0,IF('Данные индикатора'!BI78&lt;AC$86,10,(AC$87-'Данные индикатора'!BI78)/(AC$87-AC$86)*10)),1))</f>
        <v>8.6</v>
      </c>
      <c r="AD76" s="208">
        <f>IF('Данные индикатора'!S78="нет данных","x",ROUND(IF('Данные индикатора'!S78&gt;AD$87,10,IF('Данные индикатора'!S78&lt;AD$86,0,10-(AD$87-'Данные индикатора'!S78)/(AD$87-AD$86)*10)),1))</f>
        <v>2.5</v>
      </c>
      <c r="AE76" s="208">
        <f>IF('Данные индикатора'!AS78="нет данных","x",ROUND(IF('Данные индикатора'!AS78&gt;AE$87,0,IF('Данные индикатора'!AS78&lt;AE$86,10,(AE$87-'Данные индикатора'!AS78)/(AE$87-AE$86)*10)),1))</f>
        <v>8.6</v>
      </c>
      <c r="AF76" s="209">
        <f t="shared" si="24"/>
        <v>6.6</v>
      </c>
      <c r="AG76" s="219">
        <f t="shared" si="21"/>
        <v>5.3</v>
      </c>
      <c r="AH76" s="46"/>
    </row>
    <row r="77" spans="1:34" s="3" customFormat="1" ht="15.75" x14ac:dyDescent="0.25">
      <c r="A77" s="159" t="s">
        <v>322</v>
      </c>
      <c r="B77" s="177" t="s">
        <v>313</v>
      </c>
      <c r="C77" s="176" t="s">
        <v>129</v>
      </c>
      <c r="D77" s="208">
        <f>IF('Данные индикатора'!AT79="нет данных","x",ROUND(IF('Данные индикатора'!AT79&gt;D$87,0,IF('Данные индикатора'!AT79&lt;D$86,10,(D$87-'Данные индикатора'!AT79)/(D$87-D$86)*10)),1))</f>
        <v>6</v>
      </c>
      <c r="E77" s="209">
        <f t="shared" si="13"/>
        <v>6</v>
      </c>
      <c r="F77" s="208">
        <f>IF('Данные индикатора'!AU79="нет данных","x",ROUND(IF('Данные индикатора'!AU79&gt;F$87,0,IF('Данные индикатора'!AU79&lt;F$86,10,(F$87-'Данные индикатора'!AU79)/(F$87-F$86)*10)),1))</f>
        <v>9.5</v>
      </c>
      <c r="G77" s="208">
        <f>IF('Данные индикатора'!AV79="нет данных","x",ROUND(IF('Данные индикатора'!AV79&gt;G$87,0,IF('Данные индикатора'!AV79&lt;G$86,10,(G$87-'Данные индикатора'!AV79)/(G$87-G$86)*10)),1))</f>
        <v>0.8</v>
      </c>
      <c r="H77" s="209">
        <f t="shared" si="14"/>
        <v>7</v>
      </c>
      <c r="I77" s="210">
        <f>IF('Данные индикатора'!AW79="нет данных","x",'Данные индикатора'!AW79/'Данные индикатора'!BK79)</f>
        <v>1.479055517405314E-4</v>
      </c>
      <c r="J77" s="211">
        <f t="shared" si="15"/>
        <v>8.5</v>
      </c>
      <c r="K77" s="208">
        <f>IF('Данные индикатора'!AX79="нет данных","x",ROUND(IF('Данные индикатора'!AX79&gt;K$87,10,IF('Данные индикатора'!AX79&lt;K$86,0,10-(K$87-'Данные индикатора'!AX79)/(K$87-K$86)*10)),1))</f>
        <v>2.9</v>
      </c>
      <c r="L77" s="208">
        <f>IF('Данные индикатора'!AY79="нет данных","x",ROUND(IF('Данные индикатора'!AY79&gt;L$87,10,IF('Данные индикатора'!AY79&lt;L$86,0,10-(L$87-'Данные индикатора'!AY79)/(L$87-L$86)*10)),1))</f>
        <v>0.7</v>
      </c>
      <c r="M77" s="208">
        <f t="shared" si="16"/>
        <v>2.9</v>
      </c>
      <c r="N77" s="212">
        <f t="shared" si="17"/>
        <v>6.5</v>
      </c>
      <c r="O77" s="208">
        <f>IF('Данные индикатора'!AZ79="нет данных","x",ROUND(IF('Данные индикатора'!AZ79&gt;O$87,0,IF('Данные индикатора'!AZ79&lt;O$86,10,(O$87-'Данные индикатора'!AZ79)/(O$87-O$86)*10)),1))</f>
        <v>0</v>
      </c>
      <c r="P77" s="208">
        <f>IF('Данные индикатора'!BA79="нет данных","x",ROUND(IF('Данные индикатора'!BA79&gt;P$87,0,IF('Данные индикатора'!BA79&lt;P$86,10,(P$87-'Данные индикатора'!BA79)/(P$87-P$86)*10)),1))</f>
        <v>0</v>
      </c>
      <c r="Q77" s="208">
        <f>IF('Данные индикатора'!BB79="нет данных","x",ROUND(IF('Данные индикатора'!BB79&gt;Q$87,0,IF('Данные индикатора'!BB79&lt;Q$86,10,(Q$87-'Данные индикатора'!BB79)/(Q$87-Q$86)*10)),1))</f>
        <v>5.6</v>
      </c>
      <c r="R77" s="208">
        <f>IF('Данные индикатора'!BC79="нет данных","x",ROUND(IF('Данные индикатора'!BC79&gt;R$87,0,IF('Данные индикатора'!BC79&lt;R$86,10,(R$87-'Данные индикатора'!BC79)/(R$87-R$86)*10)),1))</f>
        <v>0</v>
      </c>
      <c r="S77" s="209">
        <f t="shared" si="22"/>
        <v>1.4</v>
      </c>
      <c r="T77" s="213">
        <f t="shared" si="23"/>
        <v>5.2</v>
      </c>
      <c r="U77" s="208">
        <f>IF('Данные индикатора'!BD79="нет данных","x",ROUND(IF('Данные индикатора'!BD79&gt;U$87,0,IF('Данные индикатора'!BD79&lt;U$86,10,(U$87-'Данные индикатора'!BD79)/(U$87-U$86)*10)),1))</f>
        <v>5.3</v>
      </c>
      <c r="V77" s="208">
        <f>IF('Данные индикатора'!BE79="нет данных","x",ROUND(IF('Данные индикатора'!BE79&gt;V$87,0,IF('Данные индикатора'!BE79&lt;V$86,10,(V$87-'Данные индикатора'!BE79)/(V$87-V$86)*10)),1))</f>
        <v>6.9</v>
      </c>
      <c r="W77" s="209">
        <f t="shared" si="18"/>
        <v>6.1</v>
      </c>
      <c r="X77" s="200">
        <f>IF('Данные индикатора'!BH79="нет данных","x",'Данные индикатора'!BH79/'Данные индикатора'!BJ79*100)</f>
        <v>42.054345050688916</v>
      </c>
      <c r="Y77" s="208">
        <f t="shared" si="19"/>
        <v>5.9</v>
      </c>
      <c r="Z77" s="208">
        <f>IF('Данные индикатора'!BF79="нет данных","x",ROUND(IF('Данные индикатора'!BF79&gt;Z$87,0,IF('Данные индикатора'!BF79&lt;Z$86,10,(Z$87-'Данные индикатора'!BF79)/(Z$87-Z$86)*10)),1))</f>
        <v>0</v>
      </c>
      <c r="AA77" s="208">
        <f>IF('Данные индикатора'!BG79="нет данных","x",ROUND(IF('Данные индикатора'!BG79&gt;AA$87,0,IF('Данные индикатора'!BG79&lt;AA$86,10,(AA$87-'Данные индикатора'!BG79)/(AA$87-AA$86)*10)),1))</f>
        <v>0.1</v>
      </c>
      <c r="AB77" s="209">
        <f t="shared" si="20"/>
        <v>2</v>
      </c>
      <c r="AC77" s="208">
        <f>IF('Данные индикатора'!BI79="нет данных","x",ROUND(IF('Данные индикатора'!BI79&gt;AC$87,0,IF('Данные индикатора'!BI79&lt;AC$86,10,(AC$87-'Данные индикатора'!BI79)/(AC$87-AC$86)*10)),1))</f>
        <v>8.6</v>
      </c>
      <c r="AD77" s="208">
        <f>IF('Данные индикатора'!S79="нет данных","x",ROUND(IF('Данные индикатора'!S79&gt;AD$87,10,IF('Данные индикатора'!S79&lt;AD$86,0,10-(AD$87-'Данные индикатора'!S79)/(AD$87-AD$86)*10)),1))</f>
        <v>2.4</v>
      </c>
      <c r="AE77" s="208">
        <f>IF('Данные индикатора'!AS79="нет данных","x",ROUND(IF('Данные индикатора'!AS79&gt;AE$87,0,IF('Данные индикатора'!AS79&lt;AE$86,10,(AE$87-'Данные индикатора'!AS79)/(AE$87-AE$86)*10)),1))</f>
        <v>8.6</v>
      </c>
      <c r="AF77" s="209">
        <f t="shared" si="24"/>
        <v>6.5</v>
      </c>
      <c r="AG77" s="219">
        <f t="shared" si="21"/>
        <v>4.9000000000000004</v>
      </c>
      <c r="AH77" s="46"/>
    </row>
    <row r="78" spans="1:34" s="3" customFormat="1" ht="15.75" x14ac:dyDescent="0.25">
      <c r="A78" s="159" t="s">
        <v>322</v>
      </c>
      <c r="B78" s="177" t="s">
        <v>314</v>
      </c>
      <c r="C78" s="176" t="s">
        <v>121</v>
      </c>
      <c r="D78" s="208">
        <f>IF('Данные индикатора'!AT80="нет данных","x",ROUND(IF('Данные индикатора'!AT80&gt;D$87,0,IF('Данные индикатора'!AT80&lt;D$86,10,(D$87-'Данные индикатора'!AT80)/(D$87-D$86)*10)),1))</f>
        <v>6</v>
      </c>
      <c r="E78" s="209">
        <f t="shared" si="13"/>
        <v>6</v>
      </c>
      <c r="F78" s="208">
        <f>IF('Данные индикатора'!AU80="нет данных","x",ROUND(IF('Данные индикатора'!AU80&gt;F$87,0,IF('Данные индикатора'!AU80&lt;F$86,10,(F$87-'Данные индикатора'!AU80)/(F$87-F$86)*10)),1))</f>
        <v>9.6999999999999993</v>
      </c>
      <c r="G78" s="208">
        <f>IF('Данные индикатора'!AV80="нет данных","x",ROUND(IF('Данные индикатора'!AV80&gt;G$87,0,IF('Данные индикатора'!AV80&lt;G$86,10,(G$87-'Данные индикатора'!AV80)/(G$87-G$86)*10)),1))</f>
        <v>0.8</v>
      </c>
      <c r="H78" s="209">
        <f t="shared" si="14"/>
        <v>7.3</v>
      </c>
      <c r="I78" s="210">
        <f>IF('Данные индикатора'!AW80="нет данных","x",'Данные индикатора'!AW80/'Данные индикатора'!BK80)</f>
        <v>1.076933807630606E-3</v>
      </c>
      <c r="J78" s="211">
        <f t="shared" si="15"/>
        <v>0</v>
      </c>
      <c r="K78" s="208">
        <f>IF('Данные индикатора'!AX80="нет данных","x",ROUND(IF('Данные индикатора'!AX80&gt;K$87,10,IF('Данные индикатора'!AX80&lt;K$86,0,10-(K$87-'Данные индикатора'!AX80)/(K$87-K$86)*10)),1))</f>
        <v>2.9</v>
      </c>
      <c r="L78" s="208">
        <f>IF('Данные индикатора'!AY80="нет данных","x",ROUND(IF('Данные индикатора'!AY80&gt;L$87,10,IF('Данные индикатора'!AY80&lt;L$86,0,10-(L$87-'Данные индикатора'!AY80)/(L$87-L$86)*10)),1))</f>
        <v>0.7</v>
      </c>
      <c r="M78" s="208">
        <f t="shared" si="16"/>
        <v>2.9</v>
      </c>
      <c r="N78" s="212">
        <f t="shared" si="17"/>
        <v>1.6</v>
      </c>
      <c r="O78" s="208">
        <f>IF('Данные индикатора'!AZ80="нет данных","x",ROUND(IF('Данные индикатора'!AZ80&gt;O$87,0,IF('Данные индикатора'!AZ80&lt;O$86,10,(O$87-'Данные индикатора'!AZ80)/(O$87-O$86)*10)),1))</f>
        <v>0</v>
      </c>
      <c r="P78" s="208">
        <f>IF('Данные индикатора'!BA80="нет данных","x",ROUND(IF('Данные индикатора'!BA80&gt;P$87,0,IF('Данные индикатора'!BA80&lt;P$86,10,(P$87-'Данные индикатора'!BA80)/(P$87-P$86)*10)),1))</f>
        <v>0</v>
      </c>
      <c r="Q78" s="208">
        <f>IF('Данные индикатора'!BB80="нет данных","x",ROUND(IF('Данные индикатора'!BB80&gt;Q$87,0,IF('Данные индикатора'!BB80&lt;Q$86,10,(Q$87-'Данные индикатора'!BB80)/(Q$87-Q$86)*10)),1))</f>
        <v>5.6</v>
      </c>
      <c r="R78" s="208">
        <f>IF('Данные индикатора'!BC80="нет данных","x",ROUND(IF('Данные индикатора'!BC80&gt;R$87,0,IF('Данные индикатора'!BC80&lt;R$86,10,(R$87-'Данные индикатора'!BC80)/(R$87-R$86)*10)),1))</f>
        <v>0</v>
      </c>
      <c r="S78" s="209">
        <f t="shared" si="22"/>
        <v>1.4</v>
      </c>
      <c r="T78" s="213">
        <f t="shared" si="23"/>
        <v>4.0999999999999996</v>
      </c>
      <c r="U78" s="208">
        <f>IF('Данные индикатора'!BD80="нет данных","x",ROUND(IF('Данные индикатора'!BD80&gt;U$87,0,IF('Данные индикатора'!BD80&lt;U$86,10,(U$87-'Данные индикатора'!BD80)/(U$87-U$86)*10)),1))</f>
        <v>5.7</v>
      </c>
      <c r="V78" s="208">
        <f>IF('Данные индикатора'!BE80="нет данных","x",ROUND(IF('Данные индикатора'!BE80&gt;V$87,0,IF('Данные индикатора'!BE80&lt;V$86,10,(V$87-'Данные индикатора'!BE80)/(V$87-V$86)*10)),1))</f>
        <v>6.9</v>
      </c>
      <c r="W78" s="209">
        <f t="shared" si="18"/>
        <v>6.3</v>
      </c>
      <c r="X78" s="200">
        <f>IF('Данные индикатора'!BH80="нет данных","x",'Данные индикатора'!BH80/'Данные индикатора'!BJ80*100)</f>
        <v>89.843106952675413</v>
      </c>
      <c r="Y78" s="208">
        <f t="shared" si="19"/>
        <v>1</v>
      </c>
      <c r="Z78" s="208">
        <f>IF('Данные индикатора'!BF80="нет данных","x",ROUND(IF('Данные индикатора'!BF80&gt;Z$87,0,IF('Данные индикатора'!BF80&lt;Z$86,10,(Z$87-'Данные индикатора'!BF80)/(Z$87-Z$86)*10)),1))</f>
        <v>0</v>
      </c>
      <c r="AA78" s="208">
        <f>IF('Данные индикатора'!BG80="нет данных","x",ROUND(IF('Данные индикатора'!BG80&gt;AA$87,0,IF('Данные индикатора'!BG80&lt;AA$86,10,(AA$87-'Данные индикатора'!BG80)/(AA$87-AA$86)*10)),1))</f>
        <v>0.1</v>
      </c>
      <c r="AB78" s="209">
        <f t="shared" si="20"/>
        <v>0.4</v>
      </c>
      <c r="AC78" s="208">
        <f>IF('Данные индикатора'!BI80="нет данных","x",ROUND(IF('Данные индикатора'!BI80&gt;AC$87,0,IF('Данные индикатора'!BI80&lt;AC$86,10,(AC$87-'Данные индикатора'!BI80)/(AC$87-AC$86)*10)),1))</f>
        <v>8.6</v>
      </c>
      <c r="AD78" s="208">
        <f>IF('Данные индикатора'!S80="нет данных","x",ROUND(IF('Данные индикатора'!S80&gt;AD$87,10,IF('Данные индикатора'!S80&lt;AD$86,0,10-(AD$87-'Данные индикатора'!S80)/(AD$87-AD$86)*10)),1))</f>
        <v>1.9</v>
      </c>
      <c r="AE78" s="208">
        <f>IF('Данные индикатора'!AS80="нет данных","x",ROUND(IF('Данные индикатора'!AS80&gt;AE$87,0,IF('Данные индикатора'!AS80&lt;AE$86,10,(AE$87-'Данные индикатора'!AS80)/(AE$87-AE$86)*10)),1))</f>
        <v>8.6</v>
      </c>
      <c r="AF78" s="209">
        <f t="shared" si="24"/>
        <v>6.4</v>
      </c>
      <c r="AG78" s="219">
        <f t="shared" si="21"/>
        <v>4.4000000000000004</v>
      </c>
      <c r="AH78" s="46"/>
    </row>
    <row r="79" spans="1:34" s="3" customFormat="1" ht="15.75" x14ac:dyDescent="0.25">
      <c r="A79" s="159" t="s">
        <v>322</v>
      </c>
      <c r="B79" s="177" t="s">
        <v>315</v>
      </c>
      <c r="C79" s="176" t="s">
        <v>122</v>
      </c>
      <c r="D79" s="208">
        <f>IF('Данные индикатора'!AT81="нет данных","x",ROUND(IF('Данные индикатора'!AT81&gt;D$87,0,IF('Данные индикатора'!AT81&lt;D$86,10,(D$87-'Данные индикатора'!AT81)/(D$87-D$86)*10)),1))</f>
        <v>6</v>
      </c>
      <c r="E79" s="209">
        <f t="shared" si="13"/>
        <v>6</v>
      </c>
      <c r="F79" s="208">
        <f>IF('Данные индикатора'!AU81="нет данных","x",ROUND(IF('Данные индикатора'!AU81&gt;F$87,0,IF('Данные индикатора'!AU81&lt;F$86,10,(F$87-'Данные индикатора'!AU81)/(F$87-F$86)*10)),1))</f>
        <v>5.7</v>
      </c>
      <c r="G79" s="208">
        <f>IF('Данные индикатора'!AV81="нет данных","x",ROUND(IF('Данные индикатора'!AV81&gt;G$87,0,IF('Данные индикатора'!AV81&lt;G$86,10,(G$87-'Данные индикатора'!AV81)/(G$87-G$86)*10)),1))</f>
        <v>0.8</v>
      </c>
      <c r="H79" s="209">
        <f t="shared" si="14"/>
        <v>3.6</v>
      </c>
      <c r="I79" s="210">
        <f>IF('Данные индикатора'!AW81="нет данных","x",'Данные индикатора'!AW81/'Данные индикатора'!BK81)</f>
        <v>1.0199250345235746E-3</v>
      </c>
      <c r="J79" s="211">
        <f t="shared" si="15"/>
        <v>0</v>
      </c>
      <c r="K79" s="208">
        <f>IF('Данные индикатора'!AX81="нет данных","x",ROUND(IF('Данные индикатора'!AX81&gt;K$87,10,IF('Данные индикатора'!AX81&lt;K$86,0,10-(K$87-'Данные индикатора'!AX81)/(K$87-K$86)*10)),1))</f>
        <v>2.9</v>
      </c>
      <c r="L79" s="208">
        <f>IF('Данные индикатора'!AY81="нет данных","x",ROUND(IF('Данные индикатора'!AY81&gt;L$87,10,IF('Данные индикатора'!AY81&lt;L$86,0,10-(L$87-'Данные индикатора'!AY81)/(L$87-L$86)*10)),1))</f>
        <v>0.7</v>
      </c>
      <c r="M79" s="208">
        <f t="shared" si="16"/>
        <v>2.9</v>
      </c>
      <c r="N79" s="212">
        <f t="shared" si="17"/>
        <v>1.6</v>
      </c>
      <c r="O79" s="208">
        <f>IF('Данные индикатора'!AZ81="нет данных","x",ROUND(IF('Данные индикатора'!AZ81&gt;O$87,0,IF('Данные индикатора'!AZ81&lt;O$86,10,(O$87-'Данные индикатора'!AZ81)/(O$87-O$86)*10)),1))</f>
        <v>0</v>
      </c>
      <c r="P79" s="208">
        <f>IF('Данные индикатора'!BA81="нет данных","x",ROUND(IF('Данные индикатора'!BA81&gt;P$87,0,IF('Данные индикатора'!BA81&lt;P$86,10,(P$87-'Данные индикатора'!BA81)/(P$87-P$86)*10)),1))</f>
        <v>0</v>
      </c>
      <c r="Q79" s="208">
        <f>IF('Данные индикатора'!BB81="нет данных","x",ROUND(IF('Данные индикатора'!BB81&gt;Q$87,0,IF('Данные индикатора'!BB81&lt;Q$86,10,(Q$87-'Данные индикатора'!BB81)/(Q$87-Q$86)*10)),1))</f>
        <v>5.6</v>
      </c>
      <c r="R79" s="208">
        <f>IF('Данные индикатора'!BC81="нет данных","x",ROUND(IF('Данные индикатора'!BC81&gt;R$87,0,IF('Данные индикатора'!BC81&lt;R$86,10,(R$87-'Данные индикатора'!BC81)/(R$87-R$86)*10)),1))</f>
        <v>0</v>
      </c>
      <c r="S79" s="209">
        <f t="shared" si="22"/>
        <v>1.4</v>
      </c>
      <c r="T79" s="213">
        <f t="shared" si="23"/>
        <v>3.2</v>
      </c>
      <c r="U79" s="208">
        <f>IF('Данные индикатора'!BD81="нет данных","x",ROUND(IF('Данные индикатора'!BD81&gt;U$87,0,IF('Данные индикатора'!BD81&lt;U$86,10,(U$87-'Данные индикатора'!BD81)/(U$87-U$86)*10)),1))</f>
        <v>4.4000000000000004</v>
      </c>
      <c r="V79" s="208">
        <f>IF('Данные индикатора'!BE81="нет данных","x",ROUND(IF('Данные индикатора'!BE81&gt;V$87,0,IF('Данные индикатора'!BE81&lt;V$86,10,(V$87-'Данные индикатора'!BE81)/(V$87-V$86)*10)),1))</f>
        <v>5.8</v>
      </c>
      <c r="W79" s="209">
        <f t="shared" si="18"/>
        <v>5.0999999999999996</v>
      </c>
      <c r="X79" s="200">
        <f>IF('Данные индикатора'!BH81="нет данных","x",'Данные индикатора'!BH81/'Данные индикатора'!BJ81*100)</f>
        <v>7.0536990051353099</v>
      </c>
      <c r="Y79" s="208">
        <f t="shared" si="19"/>
        <v>9.4</v>
      </c>
      <c r="Z79" s="208">
        <f>IF('Данные индикатора'!BF81="нет данных","x",ROUND(IF('Данные индикатора'!BF81&gt;Z$87,0,IF('Данные индикатора'!BF81&lt;Z$86,10,(Z$87-'Данные индикатора'!BF81)/(Z$87-Z$86)*10)),1))</f>
        <v>0</v>
      </c>
      <c r="AA79" s="208">
        <f>IF('Данные индикатора'!BG81="нет данных","x",ROUND(IF('Данные индикатора'!BG81&gt;AA$87,0,IF('Данные индикатора'!BG81&lt;AA$86,10,(AA$87-'Данные индикатора'!BG81)/(AA$87-AA$86)*10)),1))</f>
        <v>0.1</v>
      </c>
      <c r="AB79" s="209">
        <f t="shared" si="20"/>
        <v>3.2</v>
      </c>
      <c r="AC79" s="208">
        <f>IF('Данные индикатора'!BI81="нет данных","x",ROUND(IF('Данные индикатора'!BI81&gt;AC$87,0,IF('Данные индикатора'!BI81&lt;AC$86,10,(AC$87-'Данные индикатора'!BI81)/(AC$87-AC$86)*10)),1))</f>
        <v>8.6</v>
      </c>
      <c r="AD79" s="208">
        <f>IF('Данные индикатора'!S81="нет данных","x",ROUND(IF('Данные индикатора'!S81&gt;AD$87,10,IF('Данные индикатора'!S81&lt;AD$86,0,10-(AD$87-'Данные индикатора'!S81)/(AD$87-AD$86)*10)),1))</f>
        <v>2.9</v>
      </c>
      <c r="AE79" s="208">
        <f>IF('Данные индикатора'!AS81="нет данных","x",ROUND(IF('Данные индикатора'!AS81&gt;AE$87,0,IF('Данные индикатора'!AS81&lt;AE$86,10,(AE$87-'Данные индикатора'!AS81)/(AE$87-AE$86)*10)),1))</f>
        <v>8.6</v>
      </c>
      <c r="AF79" s="209">
        <f t="shared" si="24"/>
        <v>6.7</v>
      </c>
      <c r="AG79" s="219">
        <f t="shared" si="21"/>
        <v>5</v>
      </c>
      <c r="AH79" s="46"/>
    </row>
    <row r="80" spans="1:34" s="3" customFormat="1" ht="15.75" x14ac:dyDescent="0.25">
      <c r="A80" s="159" t="s">
        <v>322</v>
      </c>
      <c r="B80" s="177" t="s">
        <v>316</v>
      </c>
      <c r="C80" s="176" t="s">
        <v>120</v>
      </c>
      <c r="D80" s="208">
        <f>IF('Данные индикатора'!AT82="нет данных","x",ROUND(IF('Данные индикатора'!AT82&gt;D$87,0,IF('Данные индикатора'!AT82&lt;D$86,10,(D$87-'Данные индикатора'!AT82)/(D$87-D$86)*10)),1))</f>
        <v>6</v>
      </c>
      <c r="E80" s="209">
        <f t="shared" ref="E80:E85" si="25">D80</f>
        <v>6</v>
      </c>
      <c r="F80" s="208">
        <f>IF('Данные индикатора'!AU82="нет данных","x",ROUND(IF('Данные индикатора'!AU82&gt;F$87,0,IF('Данные индикатора'!AU82&lt;F$86,10,(F$87-'Данные индикатора'!AU82)/(F$87-F$86)*10)),1))</f>
        <v>9.5</v>
      </c>
      <c r="G80" s="208">
        <f>IF('Данные индикатора'!AV82="нет данных","x",ROUND(IF('Данные индикатора'!AV82&gt;G$87,0,IF('Данные индикатора'!AV82&lt;G$86,10,(G$87-'Данные индикатора'!AV82)/(G$87-G$86)*10)),1))</f>
        <v>0.8</v>
      </c>
      <c r="H80" s="209">
        <f t="shared" ref="H80:H85" si="26">ROUND(IF(F80="x",G80,IF(G80="x",F80,(10-GEOMEAN(((10-F80)/10*9+1),((10-G80)/10*9+1))))/9*10),1)</f>
        <v>7</v>
      </c>
      <c r="I80" s="210">
        <f>IF('Данные индикатора'!AW82="нет данных","x",'Данные индикатора'!AW82/'Данные индикатора'!BK82)</f>
        <v>6.3468135980871191E-4</v>
      </c>
      <c r="J80" s="211">
        <f t="shared" ref="J80:J85" si="27">IF(I80="x","x",ROUND(IF(I80&gt;J$87,0,IF(I80&lt;J$86,10,(J$87-I80)/(J$87-J$86)*10)),1))</f>
        <v>3.7</v>
      </c>
      <c r="K80" s="208">
        <f>IF('Данные индикатора'!AX82="нет данных","x",ROUND(IF('Данные индикатора'!AX82&gt;K$87,10,IF('Данные индикатора'!AX82&lt;K$86,0,10-(K$87-'Данные индикатора'!AX82)/(K$87-K$86)*10)),1))</f>
        <v>2.9</v>
      </c>
      <c r="L80" s="208">
        <f>IF('Данные индикатора'!AY82="нет данных","x",ROUND(IF('Данные индикатора'!AY82&gt;L$87,10,IF('Данные индикатора'!AY82&lt;L$86,0,10-(L$87-'Данные индикатора'!AY82)/(L$87-L$86)*10)),1))</f>
        <v>0.7</v>
      </c>
      <c r="M80" s="208">
        <f t="shared" ref="M80:M85" si="28">MAX(K80,L80)</f>
        <v>2.9</v>
      </c>
      <c r="N80" s="212">
        <f t="shared" ref="N80:N85" si="29">ROUND(IF(J80="x",M80,IF(M80="x",J80,(10-GEOMEAN(((10-J80)/10*9+1),((10-M80)/10*9+1))))/9*10),1)</f>
        <v>3.3</v>
      </c>
      <c r="O80" s="208">
        <f>IF('Данные индикатора'!AZ82="нет данных","x",ROUND(IF('Данные индикатора'!AZ82&gt;O$87,0,IF('Данные индикатора'!AZ82&lt;O$86,10,(O$87-'Данные индикатора'!AZ82)/(O$87-O$86)*10)),1))</f>
        <v>0</v>
      </c>
      <c r="P80" s="208">
        <f>IF('Данные индикатора'!BA82="нет данных","x",ROUND(IF('Данные индикатора'!BA82&gt;P$87,0,IF('Данные индикатора'!BA82&lt;P$86,10,(P$87-'Данные индикатора'!BA82)/(P$87-P$86)*10)),1))</f>
        <v>0</v>
      </c>
      <c r="Q80" s="208">
        <f>IF('Данные индикатора'!BB82="нет данных","x",ROUND(IF('Данные индикатора'!BB82&gt;Q$87,0,IF('Данные индикатора'!BB82&lt;Q$86,10,(Q$87-'Данные индикатора'!BB82)/(Q$87-Q$86)*10)),1))</f>
        <v>5.6</v>
      </c>
      <c r="R80" s="208">
        <f>IF('Данные индикатора'!BC82="нет данных","x",ROUND(IF('Данные индикатора'!BC82&gt;R$87,0,IF('Данные индикатора'!BC82&lt;R$86,10,(R$87-'Данные индикатора'!BC82)/(R$87-R$86)*10)),1))</f>
        <v>0</v>
      </c>
      <c r="S80" s="209">
        <f t="shared" si="22"/>
        <v>1.4</v>
      </c>
      <c r="T80" s="213">
        <f t="shared" si="23"/>
        <v>4.4000000000000004</v>
      </c>
      <c r="U80" s="208">
        <f>IF('Данные индикатора'!BD82="нет данных","x",ROUND(IF('Данные индикатора'!BD82&gt;U$87,0,IF('Данные индикатора'!BD82&lt;U$86,10,(U$87-'Данные индикатора'!BD82)/(U$87-U$86)*10)),1))</f>
        <v>5.0999999999999996</v>
      </c>
      <c r="V80" s="208">
        <f>IF('Данные индикатора'!BE82="нет данных","x",ROUND(IF('Данные индикатора'!BE82&gt;V$87,0,IF('Данные индикатора'!BE82&lt;V$86,10,(V$87-'Данные индикатора'!BE82)/(V$87-V$86)*10)),1))</f>
        <v>6.6</v>
      </c>
      <c r="W80" s="209">
        <f t="shared" ref="W80:W85" si="30">IF(AND(U80="x",V80="x"),"x",ROUND(AVERAGE(U80,V80),1))</f>
        <v>5.9</v>
      </c>
      <c r="X80" s="200">
        <f>IF('Данные индикатора'!BH82="нет данных","x",'Данные индикатора'!BH82/'Данные индикатора'!BJ82*100)</f>
        <v>4.7864120045868317</v>
      </c>
      <c r="Y80" s="208">
        <f t="shared" ref="Y80:Y85" si="31">IF(X80="x","x",ROUND(IF(X80&gt;Y$87,0,IF(X80&lt;Y$86,10,(Y$87-X80)/(Y$87-Y$86)*10)),1))</f>
        <v>9.6</v>
      </c>
      <c r="Z80" s="208">
        <f>IF('Данные индикатора'!BF82="нет данных","x",ROUND(IF('Данные индикатора'!BF82&gt;Z$87,0,IF('Данные индикатора'!BF82&lt;Z$86,10,(Z$87-'Данные индикатора'!BF82)/(Z$87-Z$86)*10)),1))</f>
        <v>0</v>
      </c>
      <c r="AA80" s="208">
        <f>IF('Данные индикатора'!BG82="нет данных","x",ROUND(IF('Данные индикатора'!BG82&gt;AA$87,0,IF('Данные индикатора'!BG82&lt;AA$86,10,(AA$87-'Данные индикатора'!BG82)/(AA$87-AA$86)*10)),1))</f>
        <v>0.1</v>
      </c>
      <c r="AB80" s="209">
        <f t="shared" ref="AB80:AB85" si="32">IF(AND(Y80="x",Z80="x",AA80="x"),"x",ROUND(AVERAGE(Y80,AA80,Z80),1))</f>
        <v>3.2</v>
      </c>
      <c r="AC80" s="208">
        <f>IF('Данные индикатора'!BI82="нет данных","x",ROUND(IF('Данные индикатора'!BI82&gt;AC$87,0,IF('Данные индикатора'!BI82&lt;AC$86,10,(AC$87-'Данные индикатора'!BI82)/(AC$87-AC$86)*10)),1))</f>
        <v>8.6</v>
      </c>
      <c r="AD80" s="208">
        <f>IF('Данные индикатора'!S82="нет данных","x",ROUND(IF('Данные индикатора'!S82&gt;AD$87,10,IF('Данные индикатора'!S82&lt;AD$86,0,10-(AD$87-'Данные индикатора'!S82)/(AD$87-AD$86)*10)),1))</f>
        <v>6.1</v>
      </c>
      <c r="AE80" s="208">
        <f>IF('Данные индикатора'!AS82="нет данных","x",ROUND(IF('Данные индикатора'!AS82&gt;AE$87,0,IF('Данные индикатора'!AS82&lt;AE$86,10,(AE$87-'Данные индикатора'!AS82)/(AE$87-AE$86)*10)),1))</f>
        <v>8.6</v>
      </c>
      <c r="AF80" s="209">
        <f t="shared" si="24"/>
        <v>7.8</v>
      </c>
      <c r="AG80" s="219">
        <f t="shared" ref="AG80:AG85" si="33">ROUND(AVERAGE(AB80,W80,AF80),1)</f>
        <v>5.6</v>
      </c>
      <c r="AH80" s="46"/>
    </row>
    <row r="81" spans="1:34" s="3" customFormat="1" ht="15.75" x14ac:dyDescent="0.25">
      <c r="A81" s="159" t="s">
        <v>322</v>
      </c>
      <c r="B81" s="177" t="s">
        <v>317</v>
      </c>
      <c r="C81" s="176" t="s">
        <v>124</v>
      </c>
      <c r="D81" s="208">
        <f>IF('Данные индикатора'!AT83="нет данных","x",ROUND(IF('Данные индикатора'!AT83&gt;D$87,0,IF('Данные индикатора'!AT83&lt;D$86,10,(D$87-'Данные индикатора'!AT83)/(D$87-D$86)*10)),1))</f>
        <v>6</v>
      </c>
      <c r="E81" s="209">
        <f t="shared" si="25"/>
        <v>6</v>
      </c>
      <c r="F81" s="208">
        <f>IF('Данные индикатора'!AU83="нет данных","x",ROUND(IF('Данные индикатора'!AU83&gt;F$87,0,IF('Данные индикатора'!AU83&lt;F$86,10,(F$87-'Данные индикатора'!AU83)/(F$87-F$86)*10)),1))</f>
        <v>9.6</v>
      </c>
      <c r="G81" s="208">
        <f>IF('Данные индикатора'!AV83="нет данных","x",ROUND(IF('Данные индикатора'!AV83&gt;G$87,0,IF('Данные индикатора'!AV83&lt;G$86,10,(G$87-'Данные индикатора'!AV83)/(G$87-G$86)*10)),1))</f>
        <v>0.8</v>
      </c>
      <c r="H81" s="209">
        <f t="shared" si="26"/>
        <v>7.2</v>
      </c>
      <c r="I81" s="210">
        <f>IF('Данные индикатора'!AW83="нет данных","x",'Данные индикатора'!AW83/'Данные индикатора'!BK83)</f>
        <v>1.2309368191721134E-3</v>
      </c>
      <c r="J81" s="211">
        <f t="shared" si="27"/>
        <v>0</v>
      </c>
      <c r="K81" s="208">
        <f>IF('Данные индикатора'!AX83="нет данных","x",ROUND(IF('Данные индикатора'!AX83&gt;K$87,10,IF('Данные индикатора'!AX83&lt;K$86,0,10-(K$87-'Данные индикатора'!AX83)/(K$87-K$86)*10)),1))</f>
        <v>2.9</v>
      </c>
      <c r="L81" s="208">
        <f>IF('Данные индикатора'!AY83="нет данных","x",ROUND(IF('Данные индикатора'!AY83&gt;L$87,10,IF('Данные индикатора'!AY83&lt;L$86,0,10-(L$87-'Данные индикатора'!AY83)/(L$87-L$86)*10)),1))</f>
        <v>0.7</v>
      </c>
      <c r="M81" s="208">
        <f t="shared" si="28"/>
        <v>2.9</v>
      </c>
      <c r="N81" s="212">
        <f t="shared" si="29"/>
        <v>1.6</v>
      </c>
      <c r="O81" s="208">
        <f>IF('Данные индикатора'!AZ83="нет данных","x",ROUND(IF('Данные индикатора'!AZ83&gt;O$87,0,IF('Данные индикатора'!AZ83&lt;O$86,10,(O$87-'Данные индикатора'!AZ83)/(O$87-O$86)*10)),1))</f>
        <v>0</v>
      </c>
      <c r="P81" s="208">
        <f>IF('Данные индикатора'!BA83="нет данных","x",ROUND(IF('Данные индикатора'!BA83&gt;P$87,0,IF('Данные индикатора'!BA83&lt;P$86,10,(P$87-'Данные индикатора'!BA83)/(P$87-P$86)*10)),1))</f>
        <v>0</v>
      </c>
      <c r="Q81" s="208">
        <f>IF('Данные индикатора'!BB83="нет данных","x",ROUND(IF('Данные индикатора'!BB83&gt;Q$87,0,IF('Данные индикатора'!BB83&lt;Q$86,10,(Q$87-'Данные индикатора'!BB83)/(Q$87-Q$86)*10)),1))</f>
        <v>5.6</v>
      </c>
      <c r="R81" s="208">
        <f>IF('Данные индикатора'!BC83="нет данных","x",ROUND(IF('Данные индикатора'!BC83&gt;R$87,0,IF('Данные индикатора'!BC83&lt;R$86,10,(R$87-'Данные индикатора'!BC83)/(R$87-R$86)*10)),1))</f>
        <v>0</v>
      </c>
      <c r="S81" s="209">
        <f t="shared" si="22"/>
        <v>1.4</v>
      </c>
      <c r="T81" s="213">
        <f t="shared" si="23"/>
        <v>4.0999999999999996</v>
      </c>
      <c r="U81" s="208">
        <f>IF('Данные индикатора'!BD83="нет данных","x",ROUND(IF('Данные индикатора'!BD83&gt;U$87,0,IF('Данные индикатора'!BD83&lt;U$86,10,(U$87-'Данные индикатора'!BD83)/(U$87-U$86)*10)),1))</f>
        <v>6.1</v>
      </c>
      <c r="V81" s="208">
        <f>IF('Данные индикатора'!BE83="нет данных","x",ROUND(IF('Данные индикатора'!BE83&gt;V$87,0,IF('Данные индикатора'!BE83&lt;V$86,10,(V$87-'Данные индикатора'!BE83)/(V$87-V$86)*10)),1))</f>
        <v>7.2</v>
      </c>
      <c r="W81" s="209">
        <f t="shared" si="30"/>
        <v>6.7</v>
      </c>
      <c r="X81" s="200">
        <f>IF('Данные индикатора'!BH83="нет данных","x",'Данные индикатора'!BH83/'Данные индикатора'!BJ83*100)</f>
        <v>40.1538205243505</v>
      </c>
      <c r="Y81" s="208">
        <f t="shared" si="31"/>
        <v>6</v>
      </c>
      <c r="Z81" s="208">
        <f>IF('Данные индикатора'!BF83="нет данных","x",ROUND(IF('Данные индикатора'!BF83&gt;Z$87,0,IF('Данные индикатора'!BF83&lt;Z$86,10,(Z$87-'Данные индикатора'!BF83)/(Z$87-Z$86)*10)),1))</f>
        <v>0</v>
      </c>
      <c r="AA81" s="208">
        <f>IF('Данные индикатора'!BG83="нет данных","x",ROUND(IF('Данные индикатора'!BG83&gt;AA$87,0,IF('Данные индикатора'!BG83&lt;AA$86,10,(AA$87-'Данные индикатора'!BG83)/(AA$87-AA$86)*10)),1))</f>
        <v>0.1</v>
      </c>
      <c r="AB81" s="209">
        <f t="shared" si="32"/>
        <v>2</v>
      </c>
      <c r="AC81" s="208">
        <f>IF('Данные индикатора'!BI83="нет данных","x",ROUND(IF('Данные индикатора'!BI83&gt;AC$87,0,IF('Данные индикатора'!BI83&lt;AC$86,10,(AC$87-'Данные индикатора'!BI83)/(AC$87-AC$86)*10)),1))</f>
        <v>8.6</v>
      </c>
      <c r="AD81" s="208">
        <f>IF('Данные индикатора'!S83="нет данных","x",ROUND(IF('Данные индикатора'!S83&gt;AD$87,10,IF('Данные индикатора'!S83&lt;AD$86,0,10-(AD$87-'Данные индикатора'!S83)/(AD$87-AD$86)*10)),1))</f>
        <v>3.7</v>
      </c>
      <c r="AE81" s="208">
        <f>IF('Данные индикатора'!AS83="нет данных","x",ROUND(IF('Данные индикатора'!AS83&gt;AE$87,0,IF('Данные индикатора'!AS83&lt;AE$86,10,(AE$87-'Данные индикатора'!AS83)/(AE$87-AE$86)*10)),1))</f>
        <v>8.6</v>
      </c>
      <c r="AF81" s="209">
        <f t="shared" si="24"/>
        <v>7</v>
      </c>
      <c r="AG81" s="219">
        <f t="shared" si="33"/>
        <v>5.2</v>
      </c>
      <c r="AH81" s="46"/>
    </row>
    <row r="82" spans="1:34" s="3" customFormat="1" ht="15.75" x14ac:dyDescent="0.25">
      <c r="A82" s="159" t="s">
        <v>322</v>
      </c>
      <c r="B82" s="175" t="s">
        <v>318</v>
      </c>
      <c r="C82" s="176" t="s">
        <v>126</v>
      </c>
      <c r="D82" s="208">
        <f>IF('Данные индикатора'!AT84="нет данных","x",ROUND(IF('Данные индикатора'!AT84&gt;D$87,0,IF('Данные индикатора'!AT84&lt;D$86,10,(D$87-'Данные индикатора'!AT84)/(D$87-D$86)*10)),1))</f>
        <v>6</v>
      </c>
      <c r="E82" s="209">
        <f t="shared" si="25"/>
        <v>6</v>
      </c>
      <c r="F82" s="208">
        <f>IF('Данные индикатора'!AU84="нет данных","x",ROUND(IF('Данные индикатора'!AU84&gt;F$87,0,IF('Данные индикатора'!AU84&lt;F$86,10,(F$87-'Данные индикатора'!AU84)/(F$87-F$86)*10)),1))</f>
        <v>9.6999999999999993</v>
      </c>
      <c r="G82" s="208">
        <f>IF('Данные индикатора'!AV84="нет данных","x",ROUND(IF('Данные индикатора'!AV84&gt;G$87,0,IF('Данные индикатора'!AV84&lt;G$86,10,(G$87-'Данные индикатора'!AV84)/(G$87-G$86)*10)),1))</f>
        <v>0.8</v>
      </c>
      <c r="H82" s="209">
        <f t="shared" si="26"/>
        <v>7.3</v>
      </c>
      <c r="I82" s="210">
        <f>IF('Данные индикатора'!AW84="нет данных","x",'Данные индикатора'!AW84/'Данные индикатора'!BK84)</f>
        <v>1.9459157030958598E-3</v>
      </c>
      <c r="J82" s="211">
        <f t="shared" si="27"/>
        <v>0</v>
      </c>
      <c r="K82" s="208">
        <f>IF('Данные индикатора'!AX84="нет данных","x",ROUND(IF('Данные индикатора'!AX84&gt;K$87,10,IF('Данные индикатора'!AX84&lt;K$86,0,10-(K$87-'Данные индикатора'!AX84)/(K$87-K$86)*10)),1))</f>
        <v>2.9</v>
      </c>
      <c r="L82" s="208">
        <f>IF('Данные индикатора'!AY84="нет данных","x",ROUND(IF('Данные индикатора'!AY84&gt;L$87,10,IF('Данные индикатора'!AY84&lt;L$86,0,10-(L$87-'Данные индикатора'!AY84)/(L$87-L$86)*10)),1))</f>
        <v>0.7</v>
      </c>
      <c r="M82" s="208">
        <f t="shared" si="28"/>
        <v>2.9</v>
      </c>
      <c r="N82" s="212">
        <f t="shared" si="29"/>
        <v>1.6</v>
      </c>
      <c r="O82" s="208">
        <f>IF('Данные индикатора'!AZ84="нет данных","x",ROUND(IF('Данные индикатора'!AZ84&gt;O$87,0,IF('Данные индикатора'!AZ84&lt;O$86,10,(O$87-'Данные индикатора'!AZ84)/(O$87-O$86)*10)),1))</f>
        <v>0</v>
      </c>
      <c r="P82" s="208">
        <f>IF('Данные индикатора'!BA84="нет данных","x",ROUND(IF('Данные индикатора'!BA84&gt;P$87,0,IF('Данные индикатора'!BA84&lt;P$86,10,(P$87-'Данные индикатора'!BA84)/(P$87-P$86)*10)),1))</f>
        <v>0</v>
      </c>
      <c r="Q82" s="208">
        <f>IF('Данные индикатора'!BB84="нет данных","x",ROUND(IF('Данные индикатора'!BB84&gt;Q$87,0,IF('Данные индикатора'!BB84&lt;Q$86,10,(Q$87-'Данные индикатора'!BB84)/(Q$87-Q$86)*10)),1))</f>
        <v>5.6</v>
      </c>
      <c r="R82" s="208">
        <f>IF('Данные индикатора'!BC84="нет данных","x",ROUND(IF('Данные индикатора'!BC84&gt;R$87,0,IF('Данные индикатора'!BC84&lt;R$86,10,(R$87-'Данные индикатора'!BC84)/(R$87-R$86)*10)),1))</f>
        <v>0</v>
      </c>
      <c r="S82" s="209">
        <f t="shared" si="22"/>
        <v>1.4</v>
      </c>
      <c r="T82" s="213">
        <f t="shared" si="23"/>
        <v>4.0999999999999996</v>
      </c>
      <c r="U82" s="208">
        <f>IF('Данные индикатора'!BD84="нет данных","x",ROUND(IF('Данные индикатора'!BD84&gt;U$87,0,IF('Данные индикатора'!BD84&lt;U$86,10,(U$87-'Данные индикатора'!BD84)/(U$87-U$86)*10)),1))</f>
        <v>6.3</v>
      </c>
      <c r="V82" s="208">
        <f>IF('Данные индикатора'!BE84="нет данных","x",ROUND(IF('Данные индикатора'!BE84&gt;V$87,0,IF('Данные индикатора'!BE84&lt;V$86,10,(V$87-'Данные индикатора'!BE84)/(V$87-V$86)*10)),1))</f>
        <v>7.4</v>
      </c>
      <c r="W82" s="209">
        <f t="shared" si="30"/>
        <v>6.9</v>
      </c>
      <c r="X82" s="200">
        <f>IF('Данные индикатора'!BH84="нет данных","x",'Данные индикатора'!BH84/'Данные индикатора'!BJ84*100)</f>
        <v>25.475040608343836</v>
      </c>
      <c r="Y82" s="208">
        <f t="shared" si="31"/>
        <v>7.5</v>
      </c>
      <c r="Z82" s="208">
        <f>IF('Данные индикатора'!BF84="нет данных","x",ROUND(IF('Данные индикатора'!BF84&gt;Z$87,0,IF('Данные индикатора'!BF84&lt;Z$86,10,(Z$87-'Данные индикатора'!BF84)/(Z$87-Z$86)*10)),1))</f>
        <v>0</v>
      </c>
      <c r="AA82" s="208">
        <f>IF('Данные индикатора'!BG84="нет данных","x",ROUND(IF('Данные индикатора'!BG84&gt;AA$87,0,IF('Данные индикатора'!BG84&lt;AA$86,10,(AA$87-'Данные индикатора'!BG84)/(AA$87-AA$86)*10)),1))</f>
        <v>0.1</v>
      </c>
      <c r="AB82" s="209">
        <f t="shared" si="32"/>
        <v>2.5</v>
      </c>
      <c r="AC82" s="208">
        <f>IF('Данные индикатора'!BI84="нет данных","x",ROUND(IF('Данные индикатора'!BI84&gt;AC$87,0,IF('Данные индикатора'!BI84&lt;AC$86,10,(AC$87-'Данные индикатора'!BI84)/(AC$87-AC$86)*10)),1))</f>
        <v>8.6</v>
      </c>
      <c r="AD82" s="208">
        <f>IF('Данные индикатора'!S84="нет данных","x",ROUND(IF('Данные индикатора'!S84&gt;AD$87,10,IF('Данные индикатора'!S84&lt;AD$86,0,10-(AD$87-'Данные индикатора'!S84)/(AD$87-AD$86)*10)),1))</f>
        <v>3.9</v>
      </c>
      <c r="AE82" s="208">
        <f>IF('Данные индикатора'!AS84="нет данных","x",ROUND(IF('Данные индикатора'!AS84&gt;AE$87,0,IF('Данные индикатора'!AS84&lt;AE$86,10,(AE$87-'Данные индикатора'!AS84)/(AE$87-AE$86)*10)),1))</f>
        <v>8.6</v>
      </c>
      <c r="AF82" s="209">
        <f t="shared" si="24"/>
        <v>7</v>
      </c>
      <c r="AG82" s="219">
        <f t="shared" si="33"/>
        <v>5.5</v>
      </c>
      <c r="AH82" s="46"/>
    </row>
    <row r="83" spans="1:34" s="3" customFormat="1" ht="15.75" x14ac:dyDescent="0.25">
      <c r="A83" s="159" t="s">
        <v>322</v>
      </c>
      <c r="B83" s="175" t="s">
        <v>319</v>
      </c>
      <c r="C83" s="176" t="s">
        <v>125</v>
      </c>
      <c r="D83" s="208">
        <f>IF('Данные индикатора'!AT85="нет данных","x",ROUND(IF('Данные индикатора'!AT85&gt;D$87,0,IF('Данные индикатора'!AT85&lt;D$86,10,(D$87-'Данные индикатора'!AT85)/(D$87-D$86)*10)),1))</f>
        <v>6</v>
      </c>
      <c r="E83" s="209">
        <f t="shared" si="25"/>
        <v>6</v>
      </c>
      <c r="F83" s="208">
        <f>IF('Данные индикатора'!AU85="нет данных","x",ROUND(IF('Данные индикатора'!AU85&gt;F$87,0,IF('Данные индикатора'!AU85&lt;F$86,10,(F$87-'Данные индикатора'!AU85)/(F$87-F$86)*10)),1))</f>
        <v>9.1999999999999993</v>
      </c>
      <c r="G83" s="208">
        <f>IF('Данные индикатора'!AV85="нет данных","x",ROUND(IF('Данные индикатора'!AV85&gt;G$87,0,IF('Данные индикатора'!AV85&lt;G$86,10,(G$87-'Данные индикатора'!AV85)/(G$87-G$86)*10)),1))</f>
        <v>0.8</v>
      </c>
      <c r="H83" s="209">
        <f t="shared" si="26"/>
        <v>6.7</v>
      </c>
      <c r="I83" s="210">
        <f>IF('Данные индикатора'!AW85="нет данных","x",'Данные индикатора'!AW85/'Данные индикатора'!BK85)</f>
        <v>8.6749506445244449E-4</v>
      </c>
      <c r="J83" s="211">
        <f t="shared" si="27"/>
        <v>1.3</v>
      </c>
      <c r="K83" s="208">
        <f>IF('Данные индикатора'!AX85="нет данных","x",ROUND(IF('Данные индикатора'!AX85&gt;K$87,10,IF('Данные индикатора'!AX85&lt;K$86,0,10-(K$87-'Данные индикатора'!AX85)/(K$87-K$86)*10)),1))</f>
        <v>2.9</v>
      </c>
      <c r="L83" s="208">
        <f>IF('Данные индикатора'!AY85="нет данных","x",ROUND(IF('Данные индикатора'!AY85&gt;L$87,10,IF('Данные индикатора'!AY85&lt;L$86,0,10-(L$87-'Данные индикатора'!AY85)/(L$87-L$86)*10)),1))</f>
        <v>0.7</v>
      </c>
      <c r="M83" s="208">
        <f t="shared" si="28"/>
        <v>2.9</v>
      </c>
      <c r="N83" s="212">
        <f t="shared" si="29"/>
        <v>2.1</v>
      </c>
      <c r="O83" s="208">
        <f>IF('Данные индикатора'!AZ85="нет данных","x",ROUND(IF('Данные индикатора'!AZ85&gt;O$87,0,IF('Данные индикатора'!AZ85&lt;O$86,10,(O$87-'Данные индикатора'!AZ85)/(O$87-O$86)*10)),1))</f>
        <v>0</v>
      </c>
      <c r="P83" s="208">
        <f>IF('Данные индикатора'!BA85="нет данных","x",ROUND(IF('Данные индикатора'!BA85&gt;P$87,0,IF('Данные индикатора'!BA85&lt;P$86,10,(P$87-'Данные индикатора'!BA85)/(P$87-P$86)*10)),1))</f>
        <v>0</v>
      </c>
      <c r="Q83" s="208">
        <f>IF('Данные индикатора'!BB85="нет данных","x",ROUND(IF('Данные индикатора'!BB85&gt;Q$87,0,IF('Данные индикатора'!BB85&lt;Q$86,10,(Q$87-'Данные индикатора'!BB85)/(Q$87-Q$86)*10)),1))</f>
        <v>5.6</v>
      </c>
      <c r="R83" s="208">
        <f>IF('Данные индикатора'!BC85="нет данных","x",ROUND(IF('Данные индикатора'!BC85&gt;R$87,0,IF('Данные индикатора'!BC85&lt;R$86,10,(R$87-'Данные индикатора'!BC85)/(R$87-R$86)*10)),1))</f>
        <v>0</v>
      </c>
      <c r="S83" s="209">
        <f t="shared" si="22"/>
        <v>1.4</v>
      </c>
      <c r="T83" s="213">
        <f t="shared" si="23"/>
        <v>4.0999999999999996</v>
      </c>
      <c r="U83" s="208">
        <f>IF('Данные индикатора'!BD85="нет данных","x",ROUND(IF('Данные индикатора'!BD85&gt;U$87,0,IF('Данные индикатора'!BD85&lt;U$86,10,(U$87-'Данные индикатора'!BD85)/(U$87-U$86)*10)),1))</f>
        <v>4.7</v>
      </c>
      <c r="V83" s="208">
        <f>IF('Данные индикатора'!BE85="нет данных","x",ROUND(IF('Данные индикатора'!BE85&gt;V$87,0,IF('Данные индикатора'!BE85&lt;V$86,10,(V$87-'Данные индикатора'!BE85)/(V$87-V$86)*10)),1))</f>
        <v>6.6</v>
      </c>
      <c r="W83" s="209">
        <f t="shared" si="30"/>
        <v>5.7</v>
      </c>
      <c r="X83" s="200">
        <f>IF('Данные индикатора'!BH85="нет данных","x",'Данные индикатора'!BH85/'Данные индикатора'!BJ85*100)</f>
        <v>71.993931052901743</v>
      </c>
      <c r="Y83" s="208">
        <f t="shared" si="31"/>
        <v>2.8</v>
      </c>
      <c r="Z83" s="208">
        <f>IF('Данные индикатора'!BF85="нет данных","x",ROUND(IF('Данные индикатора'!BF85&gt;Z$87,0,IF('Данные индикатора'!BF85&lt;Z$86,10,(Z$87-'Данные индикатора'!BF85)/(Z$87-Z$86)*10)),1))</f>
        <v>0</v>
      </c>
      <c r="AA83" s="208">
        <f>IF('Данные индикатора'!BG85="нет данных","x",ROUND(IF('Данные индикатора'!BG85&gt;AA$87,0,IF('Данные индикатора'!BG85&lt;AA$86,10,(AA$87-'Данные индикатора'!BG85)/(AA$87-AA$86)*10)),1))</f>
        <v>0.1</v>
      </c>
      <c r="AB83" s="209">
        <f t="shared" si="32"/>
        <v>1</v>
      </c>
      <c r="AC83" s="208">
        <f>IF('Данные индикатора'!BI85="нет данных","x",ROUND(IF('Данные индикатора'!BI85&gt;AC$87,0,IF('Данные индикатора'!BI85&lt;AC$86,10,(AC$87-'Данные индикатора'!BI85)/(AC$87-AC$86)*10)),1))</f>
        <v>8.6</v>
      </c>
      <c r="AD83" s="208">
        <f>IF('Данные индикатора'!S85="нет данных","x",ROUND(IF('Данные индикатора'!S85&gt;AD$87,10,IF('Данные индикатора'!S85&lt;AD$86,0,10-(AD$87-'Данные индикатора'!S85)/(AD$87-AD$86)*10)),1))</f>
        <v>2.4</v>
      </c>
      <c r="AE83" s="208">
        <f>IF('Данные индикатора'!AS85="нет данных","x",ROUND(IF('Данные индикатора'!AS85&gt;AE$87,0,IF('Данные индикатора'!AS85&lt;AE$86,10,(AE$87-'Данные индикатора'!AS85)/(AE$87-AE$86)*10)),1))</f>
        <v>8.6</v>
      </c>
      <c r="AF83" s="209">
        <f t="shared" si="24"/>
        <v>6.5</v>
      </c>
      <c r="AG83" s="219">
        <f t="shared" si="33"/>
        <v>4.4000000000000004</v>
      </c>
      <c r="AH83" s="46"/>
    </row>
    <row r="84" spans="1:34" s="3" customFormat="1" ht="15.75" x14ac:dyDescent="0.25">
      <c r="A84" s="159" t="s">
        <v>322</v>
      </c>
      <c r="B84" s="175" t="s">
        <v>320</v>
      </c>
      <c r="C84" s="176" t="s">
        <v>127</v>
      </c>
      <c r="D84" s="208">
        <f>IF('Данные индикатора'!AT86="нет данных","x",ROUND(IF('Данные индикатора'!AT86&gt;D$87,0,IF('Данные индикатора'!AT86&lt;D$86,10,(D$87-'Данные индикатора'!AT86)/(D$87-D$86)*10)),1))</f>
        <v>6</v>
      </c>
      <c r="E84" s="209">
        <f t="shared" si="25"/>
        <v>6</v>
      </c>
      <c r="F84" s="208">
        <f>IF('Данные индикатора'!AU86="нет данных","x",ROUND(IF('Данные индикатора'!AU86&gt;F$87,0,IF('Данные индикатора'!AU86&lt;F$86,10,(F$87-'Данные индикатора'!AU86)/(F$87-F$86)*10)),1))</f>
        <v>8.5</v>
      </c>
      <c r="G84" s="208">
        <f>IF('Данные индикатора'!AV86="нет данных","x",ROUND(IF('Данные индикатора'!AV86&gt;G$87,0,IF('Данные индикатора'!AV86&lt;G$86,10,(G$87-'Данные индикатора'!AV86)/(G$87-G$86)*10)),1))</f>
        <v>0.8</v>
      </c>
      <c r="H84" s="209">
        <f t="shared" si="26"/>
        <v>5.9</v>
      </c>
      <c r="I84" s="210">
        <f>IF('Данные индикатора'!AW86="нет данных","x",'Данные индикатора'!AW86/'Данные индикатора'!BK86)</f>
        <v>3.7408149632598533E-5</v>
      </c>
      <c r="J84" s="211">
        <f t="shared" si="27"/>
        <v>9.6</v>
      </c>
      <c r="K84" s="208">
        <f>IF('Данные индикатора'!AX86="нет данных","x",ROUND(IF('Данные индикатора'!AX86&gt;K$87,10,IF('Данные индикатора'!AX86&lt;K$86,0,10-(K$87-'Данные индикатора'!AX86)/(K$87-K$86)*10)),1))</f>
        <v>2.9</v>
      </c>
      <c r="L84" s="208">
        <f>IF('Данные индикатора'!AY86="нет данных","x",ROUND(IF('Данные индикатора'!AY86&gt;L$87,10,IF('Данные индикатора'!AY86&lt;L$86,0,10-(L$87-'Данные индикатора'!AY86)/(L$87-L$86)*10)),1))</f>
        <v>0.7</v>
      </c>
      <c r="M84" s="208">
        <f t="shared" si="28"/>
        <v>2.9</v>
      </c>
      <c r="N84" s="212">
        <f t="shared" si="29"/>
        <v>7.6</v>
      </c>
      <c r="O84" s="208">
        <f>IF('Данные индикатора'!AZ86="нет данных","x",ROUND(IF('Данные индикатора'!AZ86&gt;O$87,0,IF('Данные индикатора'!AZ86&lt;O$86,10,(O$87-'Данные индикатора'!AZ86)/(O$87-O$86)*10)),1))</f>
        <v>0</v>
      </c>
      <c r="P84" s="208">
        <f>IF('Данные индикатора'!BA86="нет данных","x",ROUND(IF('Данные индикатора'!BA86&gt;P$87,0,IF('Данные индикатора'!BA86&lt;P$86,10,(P$87-'Данные индикатора'!BA86)/(P$87-P$86)*10)),1))</f>
        <v>0</v>
      </c>
      <c r="Q84" s="208">
        <f>IF('Данные индикатора'!BB86="нет данных","x",ROUND(IF('Данные индикатора'!BB86&gt;Q$87,0,IF('Данные индикатора'!BB86&lt;Q$86,10,(Q$87-'Данные индикатора'!BB86)/(Q$87-Q$86)*10)),1))</f>
        <v>5.6</v>
      </c>
      <c r="R84" s="208">
        <f>IF('Данные индикатора'!BC86="нет данных","x",ROUND(IF('Данные индикатора'!BC86&gt;R$87,0,IF('Данные индикатора'!BC86&lt;R$86,10,(R$87-'Данные индикатора'!BC86)/(R$87-R$86)*10)),1))</f>
        <v>0</v>
      </c>
      <c r="S84" s="209">
        <f t="shared" si="22"/>
        <v>1.4</v>
      </c>
      <c r="T84" s="213">
        <f t="shared" si="23"/>
        <v>5.2</v>
      </c>
      <c r="U84" s="208">
        <f>IF('Данные индикатора'!BD86="нет данных","x",ROUND(IF('Данные индикатора'!BD86&gt;U$87,0,IF('Данные индикатора'!BD86&lt;U$86,10,(U$87-'Данные индикатора'!BD86)/(U$87-U$86)*10)),1))</f>
        <v>6.6</v>
      </c>
      <c r="V84" s="208">
        <f>IF('Данные индикатора'!BE86="нет данных","x",ROUND(IF('Данные индикатора'!BE86&gt;V$87,0,IF('Данные индикатора'!BE86&lt;V$86,10,(V$87-'Данные индикатора'!BE86)/(V$87-V$86)*10)),1))</f>
        <v>8.1999999999999993</v>
      </c>
      <c r="W84" s="209">
        <f t="shared" si="30"/>
        <v>7.4</v>
      </c>
      <c r="X84" s="200">
        <f>IF('Данные индикатора'!BH86="нет данных","x",'Данные индикатора'!BH86/'Данные индикатора'!BJ86*100)</f>
        <v>112.47537467193598</v>
      </c>
      <c r="Y84" s="208">
        <f t="shared" si="31"/>
        <v>0</v>
      </c>
      <c r="Z84" s="208">
        <f>IF('Данные индикатора'!BF86="нет данных","x",ROUND(IF('Данные индикатора'!BF86&gt;Z$87,0,IF('Данные индикатора'!BF86&lt;Z$86,10,(Z$87-'Данные индикатора'!BF86)/(Z$87-Z$86)*10)),1))</f>
        <v>0</v>
      </c>
      <c r="AA84" s="208">
        <f>IF('Данные индикатора'!BG86="нет данных","x",ROUND(IF('Данные индикатора'!BG86&gt;AA$87,0,IF('Данные индикатора'!BG86&lt;AA$86,10,(AA$87-'Данные индикатора'!BG86)/(AA$87-AA$86)*10)),1))</f>
        <v>0.1</v>
      </c>
      <c r="AB84" s="209">
        <f t="shared" si="32"/>
        <v>0</v>
      </c>
      <c r="AC84" s="208">
        <f>IF('Данные индикатора'!BI86="нет данных","x",ROUND(IF('Данные индикатора'!BI86&gt;AC$87,0,IF('Данные индикатора'!BI86&lt;AC$86,10,(AC$87-'Данные индикатора'!BI86)/(AC$87-AC$86)*10)),1))</f>
        <v>8.6</v>
      </c>
      <c r="AD84" s="208">
        <f>IF('Данные индикатора'!S86="нет данных","x",ROUND(IF('Данные индикатора'!S86&gt;AD$87,10,IF('Данные индикатора'!S86&lt;AD$86,0,10-(AD$87-'Данные индикатора'!S86)/(AD$87-AD$86)*10)),1))</f>
        <v>3.6</v>
      </c>
      <c r="AE84" s="208">
        <f>IF('Данные индикатора'!AS86="нет данных","x",ROUND(IF('Данные индикатора'!AS86&gt;AE$87,0,IF('Данные индикатора'!AS86&lt;AE$86,10,(AE$87-'Данные индикатора'!AS86)/(AE$87-AE$86)*10)),1))</f>
        <v>8.6</v>
      </c>
      <c r="AF84" s="209">
        <f t="shared" si="24"/>
        <v>6.9</v>
      </c>
      <c r="AG84" s="219">
        <f t="shared" si="33"/>
        <v>4.8</v>
      </c>
      <c r="AH84" s="46"/>
    </row>
    <row r="85" spans="1:34" s="3" customFormat="1" ht="15.75" x14ac:dyDescent="0.25">
      <c r="A85" s="178" t="s">
        <v>322</v>
      </c>
      <c r="B85" s="179" t="s">
        <v>321</v>
      </c>
      <c r="C85" s="180" t="s">
        <v>128</v>
      </c>
      <c r="D85" s="208">
        <f>IF('Данные индикатора'!AT87="нет данных","x",ROUND(IF('Данные индикатора'!AT87&gt;D$87,0,IF('Данные индикатора'!AT87&lt;D$86,10,(D$87-'Данные индикатора'!AT87)/(D$87-D$86)*10)),1))</f>
        <v>6</v>
      </c>
      <c r="E85" s="215">
        <f t="shared" si="25"/>
        <v>6</v>
      </c>
      <c r="F85" s="208">
        <f>IF('Данные индикатора'!AU87="нет данных","x",ROUND(IF('Данные индикатора'!AU87&gt;F$87,0,IF('Данные индикатора'!AU87&lt;F$86,10,(F$87-'Данные индикатора'!AU87)/(F$87-F$86)*10)),1))</f>
        <v>7.2</v>
      </c>
      <c r="G85" s="208">
        <f>IF('Данные индикатора'!AV87="нет данных","x",ROUND(IF('Данные индикатора'!AV87&gt;G$87,0,IF('Данные индикатора'!AV87&lt;G$86,10,(G$87-'Данные индикатора'!AV87)/(G$87-G$86)*10)),1))</f>
        <v>0.8</v>
      </c>
      <c r="H85" s="215">
        <f t="shared" si="26"/>
        <v>4.8</v>
      </c>
      <c r="I85" s="210">
        <f>IF('Данные индикатора'!AW87="нет данных","x",'Данные индикатора'!AW87/'Данные индикатора'!BK87)</f>
        <v>1.4604810996563574E-4</v>
      </c>
      <c r="J85" s="216">
        <f t="shared" si="27"/>
        <v>8.5</v>
      </c>
      <c r="K85" s="208">
        <f>IF('Данные индикатора'!AX87="нет данных","x",ROUND(IF('Данные индикатора'!AX87&gt;K$87,10,IF('Данные индикатора'!AX87&lt;K$86,0,10-(K$87-'Данные индикатора'!AX87)/(K$87-K$86)*10)),1))</f>
        <v>2.9</v>
      </c>
      <c r="L85" s="208">
        <f>IF('Данные индикатора'!AY87="нет данных","x",ROUND(IF('Данные индикатора'!AY87&gt;L$87,10,IF('Данные индикатора'!AY87&lt;L$86,0,10-(L$87-'Данные индикатора'!AY87)/(L$87-L$86)*10)),1))</f>
        <v>0.7</v>
      </c>
      <c r="M85" s="214">
        <f t="shared" si="28"/>
        <v>2.9</v>
      </c>
      <c r="N85" s="217">
        <f t="shared" si="29"/>
        <v>6.5</v>
      </c>
      <c r="O85" s="208">
        <f>IF('Данные индикатора'!AZ87="нет данных","x",ROUND(IF('Данные индикатора'!AZ87&gt;O$87,0,IF('Данные индикатора'!AZ87&lt;O$86,10,(O$87-'Данные индикатора'!AZ87)/(O$87-O$86)*10)),1))</f>
        <v>0</v>
      </c>
      <c r="P85" s="208">
        <f>IF('Данные индикатора'!BA87="нет данных","x",ROUND(IF('Данные индикатора'!BA87&gt;P$87,0,IF('Данные индикатора'!BA87&lt;P$86,10,(P$87-'Данные индикатора'!BA87)/(P$87-P$86)*10)),1))</f>
        <v>0</v>
      </c>
      <c r="Q85" s="208">
        <f>IF('Данные индикатора'!BB87="нет данных","x",ROUND(IF('Данные индикатора'!BB87&gt;Q$87,0,IF('Данные индикатора'!BB87&lt;Q$86,10,(Q$87-'Данные индикатора'!BB87)/(Q$87-Q$86)*10)),1))</f>
        <v>5.6</v>
      </c>
      <c r="R85" s="208">
        <f>IF('Данные индикатора'!BC87="нет данных","x",ROUND(IF('Данные индикатора'!BC87&gt;R$87,0,IF('Данные индикатора'!BC87&lt;R$86,10,(R$87-'Данные индикатора'!BC87)/(R$87-R$86)*10)),1))</f>
        <v>0</v>
      </c>
      <c r="S85" s="209">
        <f t="shared" si="22"/>
        <v>1.4</v>
      </c>
      <c r="T85" s="213">
        <f t="shared" si="23"/>
        <v>4.7</v>
      </c>
      <c r="U85" s="208">
        <f>IF('Данные индикатора'!BD87="нет данных","x",ROUND(IF('Данные индикатора'!BD87&gt;U$87,0,IF('Данные индикатора'!BD87&lt;U$86,10,(U$87-'Данные индикатора'!BD87)/(U$87-U$86)*10)),1))</f>
        <v>0</v>
      </c>
      <c r="V85" s="208">
        <f>IF('Данные индикатора'!BE87="нет данных","x",ROUND(IF('Данные индикатора'!BE87&gt;V$87,0,IF('Данные индикатора'!BE87&lt;V$86,10,(V$87-'Данные индикатора'!BE87)/(V$87-V$86)*10)),1))</f>
        <v>1.2</v>
      </c>
      <c r="W85" s="215">
        <f t="shared" si="30"/>
        <v>0.6</v>
      </c>
      <c r="X85" s="200">
        <f>IF('Данные индикатора'!BH87="нет данных","x",'Данные индикатора'!BH87/'Данные индикатора'!BJ87*100)</f>
        <v>480.55080033768246</v>
      </c>
      <c r="Y85" s="214">
        <f t="shared" si="31"/>
        <v>0</v>
      </c>
      <c r="Z85" s="208">
        <f>IF('Данные индикатора'!BF87="нет данных","x",ROUND(IF('Данные индикатора'!BF87&gt;Z$87,0,IF('Данные индикатора'!BF87&lt;Z$86,10,(Z$87-'Данные индикатора'!BF87)/(Z$87-Z$86)*10)),1))</f>
        <v>0</v>
      </c>
      <c r="AA85" s="208">
        <f>IF('Данные индикатора'!BG87="нет данных","x",ROUND(IF('Данные индикатора'!BG87&gt;AA$87,0,IF('Данные индикатора'!BG87&lt;AA$86,10,(AA$87-'Данные индикатора'!BG87)/(AA$87-AA$86)*10)),1))</f>
        <v>0.1</v>
      </c>
      <c r="AB85" s="215">
        <f t="shared" si="32"/>
        <v>0</v>
      </c>
      <c r="AC85" s="208">
        <f>IF('Данные индикатора'!BI87="нет данных","x",ROUND(IF('Данные индикатора'!BI87&gt;AC$87,0,IF('Данные индикатора'!BI87&lt;AC$86,10,(AC$87-'Данные индикатора'!BI87)/(AC$87-AC$86)*10)),1))</f>
        <v>8.6</v>
      </c>
      <c r="AD85" s="208">
        <f>IF('Данные индикатора'!S87="нет данных","x",ROUND(IF('Данные индикатора'!S87&gt;AD$87,10,IF('Данные индикатора'!S87&lt;AD$86,0,10-(AD$87-'Данные индикатора'!S87)/(AD$87-AD$86)*10)),1))</f>
        <v>2.7</v>
      </c>
      <c r="AE85" s="208">
        <f>IF('Данные индикатора'!AS87="нет данных","x",ROUND(IF('Данные индикатора'!AS87&gt;AE$87,0,IF('Данные индикатора'!AS87&lt;AE$86,10,(AE$87-'Данные индикатора'!AS87)/(AE$87-AE$86)*10)),1))</f>
        <v>8.6</v>
      </c>
      <c r="AF85" s="215">
        <f t="shared" si="24"/>
        <v>6.6</v>
      </c>
      <c r="AG85" s="218">
        <f t="shared" si="33"/>
        <v>2.4</v>
      </c>
      <c r="AH85" s="46"/>
    </row>
    <row r="86" spans="1:34" s="3" customFormat="1" ht="15.75" x14ac:dyDescent="0.25">
      <c r="A86" s="190"/>
      <c r="B86" s="190"/>
      <c r="C86" s="228" t="s">
        <v>372</v>
      </c>
      <c r="D86" s="229">
        <v>-2.5</v>
      </c>
      <c r="E86" s="230"/>
      <c r="F86" s="231">
        <v>1000</v>
      </c>
      <c r="G86" s="229">
        <v>0</v>
      </c>
      <c r="H86" s="230"/>
      <c r="I86" s="229"/>
      <c r="J86" s="232">
        <v>0</v>
      </c>
      <c r="K86" s="229">
        <v>0</v>
      </c>
      <c r="L86" s="229">
        <v>0</v>
      </c>
      <c r="M86" s="229"/>
      <c r="N86" s="230"/>
      <c r="O86" s="233">
        <v>0.1</v>
      </c>
      <c r="P86" s="233">
        <v>0.1</v>
      </c>
      <c r="Q86" s="233">
        <v>0.1</v>
      </c>
      <c r="R86" s="233">
        <v>0.1</v>
      </c>
      <c r="S86" s="230"/>
      <c r="T86" s="230"/>
      <c r="U86" s="229">
        <v>0</v>
      </c>
      <c r="V86" s="231">
        <v>5</v>
      </c>
      <c r="W86" s="230"/>
      <c r="X86" s="230"/>
      <c r="Y86" s="231">
        <v>1</v>
      </c>
      <c r="Z86" s="229">
        <v>0.7</v>
      </c>
      <c r="AA86" s="229">
        <v>0.7</v>
      </c>
      <c r="AB86" s="230"/>
      <c r="AC86" s="231">
        <v>50</v>
      </c>
      <c r="AD86" s="231">
        <v>0</v>
      </c>
      <c r="AE86" s="231">
        <v>0</v>
      </c>
      <c r="AF86" s="234"/>
      <c r="AG86" s="230"/>
      <c r="AH86" s="46"/>
    </row>
    <row r="87" spans="1:34" s="3" customFormat="1" ht="15.75" x14ac:dyDescent="0.25">
      <c r="A87" s="190"/>
      <c r="B87" s="190"/>
      <c r="C87" s="228" t="s">
        <v>371</v>
      </c>
      <c r="D87" s="229">
        <v>2.5</v>
      </c>
      <c r="E87" s="230"/>
      <c r="F87" s="235">
        <v>16000</v>
      </c>
      <c r="G87" s="236">
        <v>3</v>
      </c>
      <c r="H87" s="230"/>
      <c r="I87" s="229"/>
      <c r="J87" s="232">
        <v>1E-3</v>
      </c>
      <c r="K87" s="229">
        <v>0.5</v>
      </c>
      <c r="L87" s="229">
        <v>1</v>
      </c>
      <c r="M87" s="229"/>
      <c r="N87" s="230"/>
      <c r="O87" s="230">
        <v>1</v>
      </c>
      <c r="P87" s="230">
        <v>1</v>
      </c>
      <c r="Q87" s="230">
        <v>1</v>
      </c>
      <c r="R87" s="230">
        <v>1</v>
      </c>
      <c r="S87" s="230"/>
      <c r="T87" s="230"/>
      <c r="U87" s="229">
        <v>1</v>
      </c>
      <c r="V87" s="231">
        <v>200</v>
      </c>
      <c r="W87" s="230"/>
      <c r="X87" s="230"/>
      <c r="Y87" s="231">
        <v>100</v>
      </c>
      <c r="Z87" s="229">
        <v>1</v>
      </c>
      <c r="AA87" s="229">
        <v>1</v>
      </c>
      <c r="AB87" s="230"/>
      <c r="AC87" s="237">
        <v>3000</v>
      </c>
      <c r="AD87" s="237">
        <v>60</v>
      </c>
      <c r="AE87" s="238">
        <v>70</v>
      </c>
      <c r="AF87" s="237"/>
      <c r="AG87" s="230"/>
      <c r="AH87" s="46"/>
    </row>
    <row r="89" spans="1:34" x14ac:dyDescent="0.25">
      <c r="J89" s="54"/>
    </row>
  </sheetData>
  <sortState xmlns:xlrd2="http://schemas.microsoft.com/office/spreadsheetml/2017/richdata2" ref="B3:AC194">
    <sortCondition ref="B3:B194"/>
  </sortState>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BN87"/>
  <sheetViews>
    <sheetView showGridLines="0" zoomScale="75" zoomScaleNormal="75" workbookViewId="0">
      <pane xSplit="3" ySplit="4" topLeftCell="D5" activePane="bottomRight" state="frozen"/>
      <selection pane="topRight" activeCell="C1" sqref="C1"/>
      <selection pane="bottomLeft" activeCell="A5" sqref="A5"/>
      <selection pane="bottomRight" activeCell="J2" sqref="J2"/>
    </sheetView>
  </sheetViews>
  <sheetFormatPr defaultColWidth="9.140625" defaultRowHeight="15" x14ac:dyDescent="0.25"/>
  <cols>
    <col min="1" max="1" width="13.42578125" style="3" bestFit="1" customWidth="1"/>
    <col min="2" max="2" width="32.140625" style="3" bestFit="1" customWidth="1"/>
    <col min="3" max="3" width="12.85546875" style="3" bestFit="1" customWidth="1"/>
    <col min="4" max="45" width="11.42578125" style="3" customWidth="1"/>
    <col min="46" max="46" width="9.28515625" style="3" bestFit="1" customWidth="1"/>
    <col min="47" max="47" width="9.5703125" style="3" customWidth="1"/>
    <col min="48" max="61" width="9.28515625" style="3" bestFit="1" customWidth="1"/>
    <col min="62" max="62" width="11.85546875" style="3" customWidth="1"/>
    <col min="63" max="64" width="10.28515625" style="3" bestFit="1" customWidth="1"/>
    <col min="65" max="65" width="8" style="3" customWidth="1"/>
    <col min="66" max="16384" width="9.140625" style="3"/>
  </cols>
  <sheetData>
    <row r="1" spans="1:64" x14ac:dyDescent="0.25">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row>
    <row r="2" spans="1:64" s="55" customFormat="1" ht="178.5" customHeight="1" x14ac:dyDescent="0.25">
      <c r="A2" s="189" t="s">
        <v>337</v>
      </c>
      <c r="B2" s="189" t="s">
        <v>338</v>
      </c>
      <c r="C2" s="271" t="s">
        <v>368</v>
      </c>
      <c r="D2" s="272" t="s">
        <v>395</v>
      </c>
      <c r="E2" s="272" t="s">
        <v>396</v>
      </c>
      <c r="F2" s="272" t="s">
        <v>398</v>
      </c>
      <c r="G2" s="272" t="s">
        <v>399</v>
      </c>
      <c r="H2" s="272" t="s">
        <v>397</v>
      </c>
      <c r="I2" s="272" t="s">
        <v>401</v>
      </c>
      <c r="J2" s="272" t="s">
        <v>804</v>
      </c>
      <c r="K2" s="272" t="s">
        <v>403</v>
      </c>
      <c r="L2" s="272" t="s">
        <v>404</v>
      </c>
      <c r="M2" s="273" t="s">
        <v>405</v>
      </c>
      <c r="N2" s="272" t="s">
        <v>406</v>
      </c>
      <c r="O2" s="272" t="s">
        <v>407</v>
      </c>
      <c r="P2" s="273" t="s">
        <v>408</v>
      </c>
      <c r="Q2" s="273" t="s">
        <v>409</v>
      </c>
      <c r="R2" s="273" t="s">
        <v>410</v>
      </c>
      <c r="S2" s="273" t="s">
        <v>411</v>
      </c>
      <c r="T2" s="273" t="s">
        <v>412</v>
      </c>
      <c r="U2" s="273" t="s">
        <v>413</v>
      </c>
      <c r="V2" s="273" t="s">
        <v>414</v>
      </c>
      <c r="W2" s="273" t="s">
        <v>415</v>
      </c>
      <c r="X2" s="273" t="s">
        <v>416</v>
      </c>
      <c r="Y2" s="273" t="s">
        <v>417</v>
      </c>
      <c r="Z2" s="273" t="s">
        <v>418</v>
      </c>
      <c r="AA2" s="273" t="s">
        <v>580</v>
      </c>
      <c r="AB2" s="273" t="s">
        <v>420</v>
      </c>
      <c r="AC2" s="273" t="s">
        <v>421</v>
      </c>
      <c r="AD2" s="273" t="s">
        <v>421</v>
      </c>
      <c r="AE2" s="273" t="s">
        <v>422</v>
      </c>
      <c r="AF2" s="273" t="s">
        <v>423</v>
      </c>
      <c r="AG2" s="273" t="s">
        <v>424</v>
      </c>
      <c r="AH2" s="273" t="s">
        <v>425</v>
      </c>
      <c r="AI2" s="273" t="s">
        <v>426</v>
      </c>
      <c r="AJ2" s="273" t="s">
        <v>427</v>
      </c>
      <c r="AK2" s="273" t="s">
        <v>428</v>
      </c>
      <c r="AL2" s="273" t="s">
        <v>429</v>
      </c>
      <c r="AM2" s="273" t="s">
        <v>430</v>
      </c>
      <c r="AN2" s="273" t="s">
        <v>431</v>
      </c>
      <c r="AO2" s="273" t="s">
        <v>432</v>
      </c>
      <c r="AP2" s="273" t="s">
        <v>433</v>
      </c>
      <c r="AQ2" s="273" t="s">
        <v>434</v>
      </c>
      <c r="AR2" s="273" t="s">
        <v>435</v>
      </c>
      <c r="AS2" s="274" t="s">
        <v>436</v>
      </c>
      <c r="AT2" s="274" t="s">
        <v>437</v>
      </c>
      <c r="AU2" s="274" t="s">
        <v>438</v>
      </c>
      <c r="AV2" s="274" t="s">
        <v>439</v>
      </c>
      <c r="AW2" s="274" t="s">
        <v>440</v>
      </c>
      <c r="AX2" s="274" t="s">
        <v>441</v>
      </c>
      <c r="AY2" s="274" t="s">
        <v>442</v>
      </c>
      <c r="AZ2" s="274" t="s">
        <v>443</v>
      </c>
      <c r="BA2" s="274" t="s">
        <v>444</v>
      </c>
      <c r="BB2" s="274" t="s">
        <v>445</v>
      </c>
      <c r="BC2" s="274" t="s">
        <v>446</v>
      </c>
      <c r="BD2" s="274" t="s">
        <v>447</v>
      </c>
      <c r="BE2" s="274" t="s">
        <v>448</v>
      </c>
      <c r="BF2" s="274" t="s">
        <v>449</v>
      </c>
      <c r="BG2" s="274" t="s">
        <v>801</v>
      </c>
      <c r="BH2" s="274" t="s">
        <v>451</v>
      </c>
      <c r="BI2" s="274" t="s">
        <v>452</v>
      </c>
      <c r="BJ2" s="275" t="s">
        <v>453</v>
      </c>
      <c r="BK2" s="275" t="s">
        <v>454</v>
      </c>
      <c r="BL2" s="275" t="s">
        <v>455</v>
      </c>
    </row>
    <row r="3" spans="1:64" ht="31.5" x14ac:dyDescent="0.25">
      <c r="A3" s="276" t="s">
        <v>375</v>
      </c>
      <c r="B3" s="270"/>
      <c r="C3" s="270"/>
      <c r="D3" s="277">
        <v>2015</v>
      </c>
      <c r="E3" s="277">
        <v>2015</v>
      </c>
      <c r="F3" s="277" t="s">
        <v>130</v>
      </c>
      <c r="G3" s="277" t="s">
        <v>130</v>
      </c>
      <c r="H3" s="277">
        <v>2015</v>
      </c>
      <c r="I3" s="277" t="s">
        <v>187</v>
      </c>
      <c r="J3" s="277" t="s">
        <v>187</v>
      </c>
      <c r="K3" s="277">
        <v>2020</v>
      </c>
      <c r="L3" s="277">
        <v>2020</v>
      </c>
      <c r="M3" s="277">
        <v>2021</v>
      </c>
      <c r="N3" s="277">
        <v>2021</v>
      </c>
      <c r="O3" s="277">
        <v>2021</v>
      </c>
      <c r="P3" s="277" t="s">
        <v>175</v>
      </c>
      <c r="Q3" s="277" t="s">
        <v>176</v>
      </c>
      <c r="R3" s="277" t="s">
        <v>177</v>
      </c>
      <c r="S3" s="277" t="s">
        <v>178</v>
      </c>
      <c r="T3" s="277">
        <v>2019</v>
      </c>
      <c r="U3" s="277" t="s">
        <v>189</v>
      </c>
      <c r="V3" s="277" t="s">
        <v>189</v>
      </c>
      <c r="W3" s="277" t="s">
        <v>178</v>
      </c>
      <c r="X3" s="277" t="s">
        <v>178</v>
      </c>
      <c r="Y3" s="277" t="s">
        <v>185</v>
      </c>
      <c r="Z3" s="277" t="s">
        <v>185</v>
      </c>
      <c r="AA3" s="277" t="s">
        <v>185</v>
      </c>
      <c r="AB3" s="277" t="s">
        <v>179</v>
      </c>
      <c r="AC3" s="277">
        <v>2018</v>
      </c>
      <c r="AD3" s="277">
        <v>2019</v>
      </c>
      <c r="AE3" s="277" t="s">
        <v>177</v>
      </c>
      <c r="AF3" s="277">
        <v>2020</v>
      </c>
      <c r="AG3" s="277">
        <v>2020</v>
      </c>
      <c r="AH3" s="277">
        <v>2020</v>
      </c>
      <c r="AI3" s="277">
        <v>2019</v>
      </c>
      <c r="AJ3" s="277">
        <v>2019</v>
      </c>
      <c r="AK3" s="277" t="s">
        <v>178</v>
      </c>
      <c r="AL3" s="277" t="s">
        <v>185</v>
      </c>
      <c r="AM3" s="277" t="s">
        <v>190</v>
      </c>
      <c r="AN3" s="277" t="s">
        <v>178</v>
      </c>
      <c r="AO3" s="277" t="s">
        <v>180</v>
      </c>
      <c r="AP3" s="277" t="s">
        <v>181</v>
      </c>
      <c r="AQ3" s="277">
        <v>2020</v>
      </c>
      <c r="AR3" s="277">
        <v>2020</v>
      </c>
      <c r="AS3" s="277">
        <v>2021</v>
      </c>
      <c r="AT3" s="277">
        <v>2019</v>
      </c>
      <c r="AU3" s="277" t="s">
        <v>182</v>
      </c>
      <c r="AV3" s="277" t="s">
        <v>183</v>
      </c>
      <c r="AW3" s="277">
        <v>2020</v>
      </c>
      <c r="AX3" s="277" t="s">
        <v>188</v>
      </c>
      <c r="AY3" s="277" t="s">
        <v>188</v>
      </c>
      <c r="AZ3" s="277">
        <v>2019</v>
      </c>
      <c r="BA3" s="277">
        <v>2019</v>
      </c>
      <c r="BB3" s="277">
        <v>2019</v>
      </c>
      <c r="BC3" s="277">
        <v>2019</v>
      </c>
      <c r="BD3" s="277" t="s">
        <v>178</v>
      </c>
      <c r="BE3" s="277" t="s">
        <v>178</v>
      </c>
      <c r="BF3" s="277" t="s">
        <v>178</v>
      </c>
      <c r="BG3" s="277" t="s">
        <v>178</v>
      </c>
      <c r="BH3" s="277">
        <v>2021</v>
      </c>
      <c r="BI3" s="277">
        <v>2018</v>
      </c>
      <c r="BJ3" s="277">
        <v>2020</v>
      </c>
      <c r="BK3" s="277" t="s">
        <v>191</v>
      </c>
      <c r="BL3" s="277">
        <v>2015</v>
      </c>
    </row>
    <row r="4" spans="1:64" ht="78.75" x14ac:dyDescent="0.25">
      <c r="A4" s="278" t="s">
        <v>376</v>
      </c>
      <c r="B4" s="270"/>
      <c r="C4" s="270"/>
      <c r="D4" s="279" t="s">
        <v>390</v>
      </c>
      <c r="E4" s="279" t="s">
        <v>390</v>
      </c>
      <c r="F4" s="279" t="s">
        <v>390</v>
      </c>
      <c r="G4" s="279" t="s">
        <v>390</v>
      </c>
      <c r="H4" s="279" t="s">
        <v>390</v>
      </c>
      <c r="I4" s="279" t="s">
        <v>0</v>
      </c>
      <c r="J4" s="279" t="s">
        <v>390</v>
      </c>
      <c r="K4" s="279" t="s">
        <v>387</v>
      </c>
      <c r="L4" s="279" t="s">
        <v>387</v>
      </c>
      <c r="M4" s="280" t="s">
        <v>387</v>
      </c>
      <c r="N4" s="279" t="s">
        <v>0</v>
      </c>
      <c r="O4" s="279" t="s">
        <v>0</v>
      </c>
      <c r="P4" s="280" t="s">
        <v>387</v>
      </c>
      <c r="Q4" s="280" t="s">
        <v>387</v>
      </c>
      <c r="R4" s="280" t="s">
        <v>394</v>
      </c>
      <c r="S4" s="280" t="s">
        <v>392</v>
      </c>
      <c r="T4" s="280" t="s">
        <v>393</v>
      </c>
      <c r="U4" s="280" t="s">
        <v>0</v>
      </c>
      <c r="V4" s="280" t="s">
        <v>0</v>
      </c>
      <c r="W4" s="280" t="s">
        <v>0</v>
      </c>
      <c r="X4" s="280" t="s">
        <v>0</v>
      </c>
      <c r="Y4" s="280" t="s">
        <v>0</v>
      </c>
      <c r="Z4" s="280" t="s">
        <v>0</v>
      </c>
      <c r="AA4" s="280" t="s">
        <v>387</v>
      </c>
      <c r="AB4" s="280" t="s">
        <v>386</v>
      </c>
      <c r="AC4" s="280" t="s">
        <v>385</v>
      </c>
      <c r="AD4" s="280" t="s">
        <v>385</v>
      </c>
      <c r="AE4" s="280" t="s">
        <v>384</v>
      </c>
      <c r="AF4" s="280" t="s">
        <v>0</v>
      </c>
      <c r="AG4" s="280" t="s">
        <v>0</v>
      </c>
      <c r="AH4" s="280" t="s">
        <v>0</v>
      </c>
      <c r="AI4" s="280" t="s">
        <v>0</v>
      </c>
      <c r="AJ4" s="280" t="s">
        <v>382</v>
      </c>
      <c r="AK4" s="280" t="s">
        <v>383</v>
      </c>
      <c r="AL4" s="280" t="s">
        <v>0</v>
      </c>
      <c r="AM4" s="280" t="s">
        <v>388</v>
      </c>
      <c r="AN4" s="280" t="s">
        <v>387</v>
      </c>
      <c r="AO4" s="280" t="s">
        <v>0</v>
      </c>
      <c r="AP4" s="280" t="s">
        <v>0</v>
      </c>
      <c r="AQ4" s="280" t="s">
        <v>0</v>
      </c>
      <c r="AR4" s="280" t="s">
        <v>0</v>
      </c>
      <c r="AS4" s="281" t="s">
        <v>0</v>
      </c>
      <c r="AT4" s="281" t="s">
        <v>387</v>
      </c>
      <c r="AU4" s="281" t="s">
        <v>391</v>
      </c>
      <c r="AV4" s="281" t="s">
        <v>0</v>
      </c>
      <c r="AW4" s="281" t="s">
        <v>389</v>
      </c>
      <c r="AX4" s="281" t="s">
        <v>390</v>
      </c>
      <c r="AY4" s="281" t="s">
        <v>390</v>
      </c>
      <c r="AZ4" s="281" t="s">
        <v>0</v>
      </c>
      <c r="BA4" s="281" t="s">
        <v>0</v>
      </c>
      <c r="BB4" s="281" t="s">
        <v>0</v>
      </c>
      <c r="BC4" s="281" t="s">
        <v>0</v>
      </c>
      <c r="BD4" s="281" t="s">
        <v>0</v>
      </c>
      <c r="BE4" s="281" t="s">
        <v>381</v>
      </c>
      <c r="BF4" s="281" t="s">
        <v>0</v>
      </c>
      <c r="BG4" s="281" t="s">
        <v>0</v>
      </c>
      <c r="BH4" s="281" t="s">
        <v>378</v>
      </c>
      <c r="BI4" s="281" t="s">
        <v>380</v>
      </c>
      <c r="BJ4" s="282" t="s">
        <v>379</v>
      </c>
      <c r="BK4" s="282" t="s">
        <v>389</v>
      </c>
      <c r="BL4" s="282" t="s">
        <v>389</v>
      </c>
    </row>
    <row r="5" spans="1:64" ht="15.75" x14ac:dyDescent="0.25">
      <c r="A5" s="159" t="s">
        <v>237</v>
      </c>
      <c r="B5" s="187" t="s">
        <v>238</v>
      </c>
      <c r="C5" s="188" t="s">
        <v>48</v>
      </c>
      <c r="D5" s="283">
        <v>292</v>
      </c>
      <c r="E5" s="283">
        <v>26</v>
      </c>
      <c r="F5" s="283">
        <v>0</v>
      </c>
      <c r="G5" s="283">
        <v>0</v>
      </c>
      <c r="H5" s="283">
        <v>637.71304794975083</v>
      </c>
      <c r="I5" s="284">
        <v>0.15</v>
      </c>
      <c r="J5" s="283">
        <v>1116.05</v>
      </c>
      <c r="K5" s="283">
        <v>10</v>
      </c>
      <c r="L5" s="283">
        <v>0</v>
      </c>
      <c r="M5" s="283">
        <v>5</v>
      </c>
      <c r="N5" s="285">
        <v>0.48</v>
      </c>
      <c r="O5" s="284">
        <v>0.42</v>
      </c>
      <c r="P5" s="286">
        <v>0.77600000000000002</v>
      </c>
      <c r="Q5" s="287">
        <v>1E-3</v>
      </c>
      <c r="R5" s="284">
        <v>7.7453045462524104</v>
      </c>
      <c r="S5" s="283">
        <v>43.5</v>
      </c>
      <c r="T5" s="283">
        <v>21.7</v>
      </c>
      <c r="U5" s="283">
        <v>84.7</v>
      </c>
      <c r="V5" s="284">
        <v>87.3</v>
      </c>
      <c r="W5" s="283">
        <v>6.3</v>
      </c>
      <c r="X5" s="283">
        <v>93.7</v>
      </c>
      <c r="Y5" s="284">
        <v>57.5</v>
      </c>
      <c r="Z5" s="284">
        <v>67.400000000000006</v>
      </c>
      <c r="AA5" s="287">
        <v>0.33900000000000002</v>
      </c>
      <c r="AB5" s="288">
        <v>17991967</v>
      </c>
      <c r="AC5" s="289">
        <v>242.678</v>
      </c>
      <c r="AD5" s="290">
        <v>155.58000000000001</v>
      </c>
      <c r="AE5" s="290">
        <v>3.0195240399999999</v>
      </c>
      <c r="AF5" s="290">
        <v>2.5272873194221508E-2</v>
      </c>
      <c r="AG5" s="290">
        <v>0</v>
      </c>
      <c r="AH5" s="290">
        <v>0</v>
      </c>
      <c r="AI5" s="291">
        <v>2E-3</v>
      </c>
      <c r="AJ5" s="291">
        <v>18.3</v>
      </c>
      <c r="AK5" s="292">
        <v>9.6999999999999993</v>
      </c>
      <c r="AL5" s="291">
        <v>0.14300000000000002</v>
      </c>
      <c r="AM5" s="291">
        <v>0</v>
      </c>
      <c r="AN5" s="288">
        <v>127</v>
      </c>
      <c r="AO5" s="289">
        <v>2.5999999999999999E-2</v>
      </c>
      <c r="AP5" s="290">
        <v>0.24</v>
      </c>
      <c r="AQ5" s="290">
        <v>5.3910852582096114</v>
      </c>
      <c r="AR5" s="290">
        <v>9.5471608779464978E-2</v>
      </c>
      <c r="AS5" s="290">
        <v>2.5267678988129458</v>
      </c>
      <c r="AT5" s="289">
        <v>-6.6817372999999999E-2</v>
      </c>
      <c r="AU5" s="284">
        <v>4297</v>
      </c>
      <c r="AV5" s="284">
        <v>3.66</v>
      </c>
      <c r="AW5" s="291">
        <v>25</v>
      </c>
      <c r="AX5" s="291">
        <v>0.14285714285714285</v>
      </c>
      <c r="AY5" s="291">
        <v>0.14285714285714285</v>
      </c>
      <c r="AZ5" s="290">
        <v>0.75</v>
      </c>
      <c r="BA5" s="290">
        <v>0.47810000000000002</v>
      </c>
      <c r="BB5" s="290">
        <v>0.69</v>
      </c>
      <c r="BC5" s="291" t="s">
        <v>456</v>
      </c>
      <c r="BD5" s="291">
        <v>0.52900000000000003</v>
      </c>
      <c r="BE5" s="291">
        <v>112.2</v>
      </c>
      <c r="BF5" s="291">
        <v>0.93640000000000001</v>
      </c>
      <c r="BG5" s="291">
        <v>0.99913370000000001</v>
      </c>
      <c r="BH5" s="291">
        <v>1740.7581090000001</v>
      </c>
      <c r="BI5" s="291">
        <v>1036.9544677700001</v>
      </c>
      <c r="BJ5" s="288">
        <v>2881.501221</v>
      </c>
      <c r="BK5" s="291">
        <v>124600</v>
      </c>
      <c r="BL5" s="288">
        <v>139377.7165027908</v>
      </c>
    </row>
    <row r="6" spans="1:64" ht="15.75" x14ac:dyDescent="0.25">
      <c r="A6" s="159" t="s">
        <v>237</v>
      </c>
      <c r="B6" s="187" t="s">
        <v>239</v>
      </c>
      <c r="C6" s="188" t="s">
        <v>49</v>
      </c>
      <c r="D6" s="283">
        <v>592</v>
      </c>
      <c r="E6" s="283">
        <v>23</v>
      </c>
      <c r="F6" s="283">
        <v>0</v>
      </c>
      <c r="G6" s="283">
        <v>0</v>
      </c>
      <c r="H6" s="283">
        <v>3525.7696108637601</v>
      </c>
      <c r="I6" s="284">
        <v>0.3</v>
      </c>
      <c r="J6" s="283">
        <v>2210.85</v>
      </c>
      <c r="K6" s="283">
        <v>10</v>
      </c>
      <c r="L6" s="283">
        <v>0</v>
      </c>
      <c r="M6" s="283">
        <v>5</v>
      </c>
      <c r="N6" s="285">
        <v>0.48</v>
      </c>
      <c r="O6" s="284">
        <v>0.42</v>
      </c>
      <c r="P6" s="286">
        <v>0.77600000000000002</v>
      </c>
      <c r="Q6" s="287">
        <v>1E-3</v>
      </c>
      <c r="R6" s="284">
        <v>7.7453045462524104</v>
      </c>
      <c r="S6" s="283">
        <v>30.5</v>
      </c>
      <c r="T6" s="283">
        <v>22.7</v>
      </c>
      <c r="U6" s="283">
        <v>86.6</v>
      </c>
      <c r="V6" s="284">
        <v>86.2</v>
      </c>
      <c r="W6" s="283">
        <v>12.3</v>
      </c>
      <c r="X6" s="283">
        <v>87.7</v>
      </c>
      <c r="Y6" s="284">
        <v>60.3</v>
      </c>
      <c r="Z6" s="284">
        <v>78.5</v>
      </c>
      <c r="AA6" s="287">
        <v>0.34300000000000003</v>
      </c>
      <c r="AB6" s="288">
        <v>17991967</v>
      </c>
      <c r="AC6" s="289">
        <v>242.678</v>
      </c>
      <c r="AD6" s="290">
        <v>155.58000000000001</v>
      </c>
      <c r="AE6" s="290">
        <v>3.0195240399999999</v>
      </c>
      <c r="AF6" s="290">
        <v>2.9945397815912638E-2</v>
      </c>
      <c r="AG6" s="290">
        <v>0</v>
      </c>
      <c r="AH6" s="290">
        <v>0</v>
      </c>
      <c r="AI6" s="291">
        <v>2E-3</v>
      </c>
      <c r="AJ6" s="291">
        <v>18.3</v>
      </c>
      <c r="AK6" s="292">
        <v>6.5</v>
      </c>
      <c r="AL6" s="291">
        <v>2.7999999999999997E-2</v>
      </c>
      <c r="AM6" s="291">
        <v>0</v>
      </c>
      <c r="AN6" s="288">
        <v>127</v>
      </c>
      <c r="AO6" s="289">
        <v>2.5999999999999999E-2</v>
      </c>
      <c r="AP6" s="290">
        <v>0.24</v>
      </c>
      <c r="AQ6" s="290">
        <v>5.3910852582096114</v>
      </c>
      <c r="AR6" s="290">
        <v>9.5471608779464978E-2</v>
      </c>
      <c r="AS6" s="290">
        <v>2.5267678988129458</v>
      </c>
      <c r="AT6" s="289">
        <v>-6.6817372999999999E-2</v>
      </c>
      <c r="AU6" s="284">
        <v>4297</v>
      </c>
      <c r="AV6" s="284">
        <v>3.66</v>
      </c>
      <c r="AW6" s="291">
        <v>83</v>
      </c>
      <c r="AX6" s="291">
        <v>0.14285714285714285</v>
      </c>
      <c r="AY6" s="291">
        <v>0.14285714285714285</v>
      </c>
      <c r="AZ6" s="290">
        <v>0.75</v>
      </c>
      <c r="BA6" s="290">
        <v>0.47810000000000002</v>
      </c>
      <c r="BB6" s="290">
        <v>0.69</v>
      </c>
      <c r="BC6" s="291" t="s">
        <v>456</v>
      </c>
      <c r="BD6" s="291">
        <v>0.60899999999999999</v>
      </c>
      <c r="BE6" s="291">
        <v>112.2</v>
      </c>
      <c r="BF6" s="291">
        <v>0.93640000000000001</v>
      </c>
      <c r="BG6" s="291">
        <v>0.99913370000000001</v>
      </c>
      <c r="BH6" s="291">
        <v>1579.0798130000001</v>
      </c>
      <c r="BI6" s="291">
        <v>1036.9544677700001</v>
      </c>
      <c r="BJ6" s="288">
        <v>2223.5136080000002</v>
      </c>
      <c r="BK6" s="291">
        <v>256400</v>
      </c>
      <c r="BL6" s="288">
        <v>275277.57313579554</v>
      </c>
    </row>
    <row r="7" spans="1:64" ht="15.75" x14ac:dyDescent="0.25">
      <c r="A7" s="159" t="s">
        <v>237</v>
      </c>
      <c r="B7" s="187" t="s">
        <v>240</v>
      </c>
      <c r="C7" s="188" t="s">
        <v>50</v>
      </c>
      <c r="D7" s="283">
        <v>673</v>
      </c>
      <c r="E7" s="283">
        <v>53</v>
      </c>
      <c r="F7" s="283">
        <v>0</v>
      </c>
      <c r="G7" s="283">
        <v>0</v>
      </c>
      <c r="H7" s="283">
        <v>2316.3467261014553</v>
      </c>
      <c r="I7" s="284">
        <v>0.55000000000000004</v>
      </c>
      <c r="J7" s="283">
        <v>2269.5</v>
      </c>
      <c r="K7" s="283">
        <v>10</v>
      </c>
      <c r="L7" s="283">
        <v>0</v>
      </c>
      <c r="M7" s="283">
        <v>5</v>
      </c>
      <c r="N7" s="285">
        <v>0.48</v>
      </c>
      <c r="O7" s="284">
        <v>0.42</v>
      </c>
      <c r="P7" s="286">
        <v>0.77600000000000002</v>
      </c>
      <c r="Q7" s="287">
        <v>1E-3</v>
      </c>
      <c r="R7" s="284">
        <v>7.7453045462524104</v>
      </c>
      <c r="S7" s="283">
        <v>43.3</v>
      </c>
      <c r="T7" s="283">
        <v>23.7</v>
      </c>
      <c r="U7" s="283">
        <v>85.8</v>
      </c>
      <c r="V7" s="284">
        <v>85.8</v>
      </c>
      <c r="W7" s="283">
        <v>10.4</v>
      </c>
      <c r="X7" s="283">
        <v>89.6</v>
      </c>
      <c r="Y7" s="284">
        <v>58.7</v>
      </c>
      <c r="Z7" s="284">
        <v>79.099999999999994</v>
      </c>
      <c r="AA7" s="287">
        <v>0.44</v>
      </c>
      <c r="AB7" s="288">
        <v>17991967</v>
      </c>
      <c r="AC7" s="289">
        <v>242.678</v>
      </c>
      <c r="AD7" s="290">
        <v>155.58000000000001</v>
      </c>
      <c r="AE7" s="290">
        <v>3.0195240399999999</v>
      </c>
      <c r="AF7" s="290">
        <v>2.5574516496018204E-2</v>
      </c>
      <c r="AG7" s="290">
        <v>0</v>
      </c>
      <c r="AH7" s="290">
        <v>0</v>
      </c>
      <c r="AI7" s="291">
        <v>2E-3</v>
      </c>
      <c r="AJ7" s="291">
        <v>18.3</v>
      </c>
      <c r="AK7" s="292">
        <v>5.2</v>
      </c>
      <c r="AL7" s="291">
        <v>4.8000000000000001E-2</v>
      </c>
      <c r="AM7" s="291">
        <v>0</v>
      </c>
      <c r="AN7" s="288">
        <v>127</v>
      </c>
      <c r="AO7" s="289">
        <v>2.5999999999999999E-2</v>
      </c>
      <c r="AP7" s="290">
        <v>0.24</v>
      </c>
      <c r="AQ7" s="290">
        <v>5.3910852582096114</v>
      </c>
      <c r="AR7" s="290">
        <v>9.5471608779464978E-2</v>
      </c>
      <c r="AS7" s="290">
        <v>2.5267678988129458</v>
      </c>
      <c r="AT7" s="289">
        <v>-6.6817372999999999E-2</v>
      </c>
      <c r="AU7" s="284">
        <v>4297</v>
      </c>
      <c r="AV7" s="284">
        <v>3.66</v>
      </c>
      <c r="AW7" s="291">
        <v>90</v>
      </c>
      <c r="AX7" s="291">
        <v>0.14285714285714285</v>
      </c>
      <c r="AY7" s="291">
        <v>0.14285714285714285</v>
      </c>
      <c r="AZ7" s="290">
        <v>0.75</v>
      </c>
      <c r="BA7" s="290">
        <v>0.47810000000000002</v>
      </c>
      <c r="BB7" s="290">
        <v>0.69</v>
      </c>
      <c r="BC7" s="291" t="s">
        <v>456</v>
      </c>
      <c r="BD7" s="291">
        <v>0.66099999999999992</v>
      </c>
      <c r="BE7" s="291">
        <v>112.2</v>
      </c>
      <c r="BF7" s="291">
        <v>0.93640000000000001</v>
      </c>
      <c r="BG7" s="291">
        <v>0.99913370000000001</v>
      </c>
      <c r="BH7" s="291">
        <v>1634.508196</v>
      </c>
      <c r="BI7" s="291">
        <v>1036.9544677700001</v>
      </c>
      <c r="BJ7" s="288">
        <v>1302.830328</v>
      </c>
      <c r="BK7" s="291">
        <v>263700</v>
      </c>
      <c r="BL7" s="288">
        <v>310918.94743354945</v>
      </c>
    </row>
    <row r="8" spans="1:64" ht="15.75" x14ac:dyDescent="0.25">
      <c r="A8" s="159" t="s">
        <v>237</v>
      </c>
      <c r="B8" s="187" t="s">
        <v>241</v>
      </c>
      <c r="C8" s="188" t="s">
        <v>51</v>
      </c>
      <c r="D8" s="283">
        <v>468</v>
      </c>
      <c r="E8" s="283">
        <v>464</v>
      </c>
      <c r="F8" s="283">
        <v>8</v>
      </c>
      <c r="G8" s="283">
        <v>0</v>
      </c>
      <c r="H8" s="283">
        <v>435.09115078432984</v>
      </c>
      <c r="I8" s="284">
        <v>0.1</v>
      </c>
      <c r="J8" s="283">
        <v>1980.5</v>
      </c>
      <c r="K8" s="283">
        <v>10</v>
      </c>
      <c r="L8" s="283">
        <v>0</v>
      </c>
      <c r="M8" s="283">
        <v>5</v>
      </c>
      <c r="N8" s="285">
        <v>0.48</v>
      </c>
      <c r="O8" s="284">
        <v>0.42</v>
      </c>
      <c r="P8" s="286">
        <v>0.77600000000000002</v>
      </c>
      <c r="Q8" s="287">
        <v>1E-3</v>
      </c>
      <c r="R8" s="284">
        <v>7.7453045462524104</v>
      </c>
      <c r="S8" s="283">
        <v>24.4</v>
      </c>
      <c r="T8" s="283">
        <v>28</v>
      </c>
      <c r="U8" s="283">
        <v>85.2</v>
      </c>
      <c r="V8" s="284">
        <v>88.4</v>
      </c>
      <c r="W8" s="283">
        <v>2.5</v>
      </c>
      <c r="X8" s="283">
        <v>97.5</v>
      </c>
      <c r="Y8" s="284">
        <v>43.3</v>
      </c>
      <c r="Z8" s="284">
        <v>64.2</v>
      </c>
      <c r="AA8" s="287">
        <v>0.38400000000000001</v>
      </c>
      <c r="AB8" s="288">
        <v>17991967</v>
      </c>
      <c r="AC8" s="289">
        <v>242.678</v>
      </c>
      <c r="AD8" s="290">
        <v>155.58000000000001</v>
      </c>
      <c r="AE8" s="290">
        <v>3.0195240399999999</v>
      </c>
      <c r="AF8" s="290">
        <v>1.6484821821381435E-2</v>
      </c>
      <c r="AG8" s="290">
        <v>0</v>
      </c>
      <c r="AH8" s="290">
        <v>0</v>
      </c>
      <c r="AI8" s="291">
        <v>2E-3</v>
      </c>
      <c r="AJ8" s="291">
        <v>18.3</v>
      </c>
      <c r="AK8" s="292">
        <v>7.2</v>
      </c>
      <c r="AL8" s="291">
        <v>0</v>
      </c>
      <c r="AM8" s="291">
        <v>0</v>
      </c>
      <c r="AN8" s="288">
        <v>127</v>
      </c>
      <c r="AO8" s="289">
        <v>2.5999999999999999E-2</v>
      </c>
      <c r="AP8" s="290">
        <v>0.24</v>
      </c>
      <c r="AQ8" s="290">
        <v>5.3910852582096114</v>
      </c>
      <c r="AR8" s="290">
        <v>9.5471608779464978E-2</v>
      </c>
      <c r="AS8" s="290">
        <v>2.5267678988129458</v>
      </c>
      <c r="AT8" s="289">
        <v>-6.6817372999999999E-2</v>
      </c>
      <c r="AU8" s="284">
        <v>4297</v>
      </c>
      <c r="AV8" s="284">
        <v>3.66</v>
      </c>
      <c r="AW8" s="291">
        <v>76</v>
      </c>
      <c r="AX8" s="291">
        <v>0.14285714285714285</v>
      </c>
      <c r="AY8" s="291">
        <v>0.14285714285714285</v>
      </c>
      <c r="AZ8" s="290">
        <v>0.75</v>
      </c>
      <c r="BA8" s="290">
        <v>0.47810000000000002</v>
      </c>
      <c r="BB8" s="290">
        <v>0.69</v>
      </c>
      <c r="BC8" s="291" t="s">
        <v>456</v>
      </c>
      <c r="BD8" s="291">
        <v>0.61199999999999999</v>
      </c>
      <c r="BE8" s="291">
        <v>112.2</v>
      </c>
      <c r="BF8" s="291">
        <v>0.93640000000000001</v>
      </c>
      <c r="BG8" s="291">
        <v>0.99913370000000001</v>
      </c>
      <c r="BH8" s="291">
        <v>1777.728908</v>
      </c>
      <c r="BI8" s="291">
        <v>1036.9544677700001</v>
      </c>
      <c r="BJ8" s="288">
        <v>5111.3485039999996</v>
      </c>
      <c r="BK8" s="291">
        <v>227300</v>
      </c>
      <c r="BL8" s="288">
        <v>223199.9907567522</v>
      </c>
    </row>
    <row r="9" spans="1:64" ht="15.75" x14ac:dyDescent="0.25">
      <c r="A9" s="159" t="s">
        <v>237</v>
      </c>
      <c r="B9" s="187" t="s">
        <v>242</v>
      </c>
      <c r="C9" s="188" t="s">
        <v>52</v>
      </c>
      <c r="D9" s="283">
        <v>466</v>
      </c>
      <c r="E9" s="283">
        <v>446</v>
      </c>
      <c r="F9" s="283">
        <v>461</v>
      </c>
      <c r="G9" s="283">
        <v>0</v>
      </c>
      <c r="H9" s="283">
        <v>683.29279284054121</v>
      </c>
      <c r="I9" s="284">
        <v>0.15</v>
      </c>
      <c r="J9" s="283">
        <v>2167.5</v>
      </c>
      <c r="K9" s="283">
        <v>10</v>
      </c>
      <c r="L9" s="283">
        <v>0</v>
      </c>
      <c r="M9" s="283">
        <v>5</v>
      </c>
      <c r="N9" s="285">
        <v>0.48</v>
      </c>
      <c r="O9" s="284">
        <v>0.42</v>
      </c>
      <c r="P9" s="286">
        <v>0.77600000000000002</v>
      </c>
      <c r="Q9" s="287">
        <v>1E-3</v>
      </c>
      <c r="R9" s="284">
        <v>7.7453045462524104</v>
      </c>
      <c r="S9" s="283">
        <v>10.6</v>
      </c>
      <c r="T9" s="283">
        <v>18</v>
      </c>
      <c r="U9" s="283">
        <v>87.2</v>
      </c>
      <c r="V9" s="284">
        <v>86.6</v>
      </c>
      <c r="W9" s="283">
        <v>7.4</v>
      </c>
      <c r="X9" s="283">
        <v>92.6</v>
      </c>
      <c r="Y9" s="284">
        <v>42.7</v>
      </c>
      <c r="Z9" s="284">
        <v>68.5</v>
      </c>
      <c r="AA9" s="287">
        <v>0.31</v>
      </c>
      <c r="AB9" s="288">
        <v>17991967</v>
      </c>
      <c r="AC9" s="289">
        <v>242.678</v>
      </c>
      <c r="AD9" s="290">
        <v>155.58000000000001</v>
      </c>
      <c r="AE9" s="290">
        <v>3.0195240399999999</v>
      </c>
      <c r="AF9" s="290">
        <v>6.5003987240829342E-2</v>
      </c>
      <c r="AG9" s="290">
        <v>0</v>
      </c>
      <c r="AH9" s="290">
        <v>0</v>
      </c>
      <c r="AI9" s="291">
        <v>2E-3</v>
      </c>
      <c r="AJ9" s="291">
        <v>18.3</v>
      </c>
      <c r="AK9" s="292">
        <v>9.1</v>
      </c>
      <c r="AL9" s="291">
        <v>0</v>
      </c>
      <c r="AM9" s="291">
        <v>0</v>
      </c>
      <c r="AN9" s="288">
        <v>127</v>
      </c>
      <c r="AO9" s="289">
        <v>2.5999999999999999E-2</v>
      </c>
      <c r="AP9" s="290">
        <v>0.24</v>
      </c>
      <c r="AQ9" s="290">
        <v>5.3910852582096114</v>
      </c>
      <c r="AR9" s="290">
        <v>9.5471608779464978E-2</v>
      </c>
      <c r="AS9" s="290">
        <v>2.5267678988129458</v>
      </c>
      <c r="AT9" s="289">
        <v>-6.6817372999999999E-2</v>
      </c>
      <c r="AU9" s="284">
        <v>4297</v>
      </c>
      <c r="AV9" s="284">
        <v>3.66</v>
      </c>
      <c r="AW9" s="291">
        <v>69</v>
      </c>
      <c r="AX9" s="291">
        <v>0.14285714285714285</v>
      </c>
      <c r="AY9" s="291">
        <v>0.14285714285714285</v>
      </c>
      <c r="AZ9" s="290">
        <v>0.75</v>
      </c>
      <c r="BA9" s="290">
        <v>0.47810000000000002</v>
      </c>
      <c r="BB9" s="290">
        <v>0.69</v>
      </c>
      <c r="BC9" s="291" t="s">
        <v>456</v>
      </c>
      <c r="BD9" s="291">
        <v>0.70900000000000007</v>
      </c>
      <c r="BE9" s="291">
        <v>112.2</v>
      </c>
      <c r="BF9" s="291">
        <v>0.93640000000000001</v>
      </c>
      <c r="BG9" s="291">
        <v>0.99913370000000001</v>
      </c>
      <c r="BH9" s="291">
        <v>1363.9988559999999</v>
      </c>
      <c r="BI9" s="291">
        <v>1036.9544677700001</v>
      </c>
      <c r="BJ9" s="288">
        <v>1971.8317420000001</v>
      </c>
      <c r="BK9" s="291">
        <v>250800</v>
      </c>
      <c r="BL9" s="288">
        <v>221714.20349742845</v>
      </c>
    </row>
    <row r="10" spans="1:64" ht="15.75" x14ac:dyDescent="0.25">
      <c r="A10" s="159" t="s">
        <v>237</v>
      </c>
      <c r="B10" s="189" t="s">
        <v>243</v>
      </c>
      <c r="C10" s="188" t="s">
        <v>53</v>
      </c>
      <c r="D10" s="283">
        <v>463</v>
      </c>
      <c r="E10" s="283">
        <v>365</v>
      </c>
      <c r="F10" s="283">
        <v>55</v>
      </c>
      <c r="G10" s="283">
        <v>0</v>
      </c>
      <c r="H10" s="283">
        <v>1373.089367888477</v>
      </c>
      <c r="I10" s="284">
        <v>0</v>
      </c>
      <c r="J10" s="283">
        <v>1938</v>
      </c>
      <c r="K10" s="283">
        <v>10</v>
      </c>
      <c r="L10" s="283">
        <v>0</v>
      </c>
      <c r="M10" s="283">
        <v>5</v>
      </c>
      <c r="N10" s="285">
        <v>0.48</v>
      </c>
      <c r="O10" s="284">
        <v>0.42</v>
      </c>
      <c r="P10" s="286">
        <v>0.77600000000000002</v>
      </c>
      <c r="Q10" s="287">
        <v>1E-3</v>
      </c>
      <c r="R10" s="284">
        <v>7.7453045462524104</v>
      </c>
      <c r="S10" s="283">
        <v>12.8</v>
      </c>
      <c r="T10" s="283">
        <v>16.899999999999999</v>
      </c>
      <c r="U10" s="283">
        <v>86.2</v>
      </c>
      <c r="V10" s="284">
        <v>84.7</v>
      </c>
      <c r="W10" s="283">
        <v>14.8</v>
      </c>
      <c r="X10" s="283">
        <v>85.2</v>
      </c>
      <c r="Y10" s="284">
        <v>52.1</v>
      </c>
      <c r="Z10" s="284">
        <v>66.7</v>
      </c>
      <c r="AA10" s="287">
        <v>0.54600000000000004</v>
      </c>
      <c r="AB10" s="288">
        <v>17991967</v>
      </c>
      <c r="AC10" s="289">
        <v>242.678</v>
      </c>
      <c r="AD10" s="290">
        <v>155.58000000000001</v>
      </c>
      <c r="AE10" s="290">
        <v>3.0195240399999999</v>
      </c>
      <c r="AF10" s="290">
        <v>1.5540413533834587E-2</v>
      </c>
      <c r="AG10" s="290">
        <v>0</v>
      </c>
      <c r="AH10" s="290">
        <v>0</v>
      </c>
      <c r="AI10" s="291">
        <v>2E-3</v>
      </c>
      <c r="AJ10" s="291">
        <v>18.3</v>
      </c>
      <c r="AK10" s="292">
        <v>9</v>
      </c>
      <c r="AL10" s="291">
        <v>1.2E-2</v>
      </c>
      <c r="AM10" s="291">
        <v>0</v>
      </c>
      <c r="AN10" s="288">
        <v>127</v>
      </c>
      <c r="AO10" s="289">
        <v>2.5999999999999999E-2</v>
      </c>
      <c r="AP10" s="290">
        <v>0.24</v>
      </c>
      <c r="AQ10" s="290">
        <v>5.3910852582096114</v>
      </c>
      <c r="AR10" s="290">
        <v>9.5471608779464978E-2</v>
      </c>
      <c r="AS10" s="290">
        <v>2.5267678988129458</v>
      </c>
      <c r="AT10" s="289">
        <v>-6.6817372999999999E-2</v>
      </c>
      <c r="AU10" s="284">
        <v>4297</v>
      </c>
      <c r="AV10" s="284">
        <v>3.66</v>
      </c>
      <c r="AW10" s="291">
        <v>115</v>
      </c>
      <c r="AX10" s="291">
        <v>0.14285714285714285</v>
      </c>
      <c r="AY10" s="291">
        <v>0.14285714285714285</v>
      </c>
      <c r="AZ10" s="290">
        <v>0.75</v>
      </c>
      <c r="BA10" s="290">
        <v>0.47810000000000002</v>
      </c>
      <c r="BB10" s="290">
        <v>0.69</v>
      </c>
      <c r="BC10" s="291" t="s">
        <v>456</v>
      </c>
      <c r="BD10" s="291">
        <v>0.67099999999999993</v>
      </c>
      <c r="BE10" s="291">
        <v>112.2</v>
      </c>
      <c r="BF10" s="291">
        <v>0.93640000000000001</v>
      </c>
      <c r="BG10" s="291">
        <v>0.99913370000000001</v>
      </c>
      <c r="BH10" s="291">
        <v>2128.2948419999998</v>
      </c>
      <c r="BI10" s="291">
        <v>1036.9544677700001</v>
      </c>
      <c r="BJ10" s="288">
        <v>3582.2842369999998</v>
      </c>
      <c r="BK10" s="291">
        <v>212800</v>
      </c>
      <c r="BL10" s="288">
        <v>220569.11797206476</v>
      </c>
    </row>
    <row r="11" spans="1:64" ht="15.75" x14ac:dyDescent="0.25">
      <c r="A11" s="159" t="s">
        <v>237</v>
      </c>
      <c r="B11" s="189" t="s">
        <v>244</v>
      </c>
      <c r="C11" s="188" t="s">
        <v>54</v>
      </c>
      <c r="D11" s="283">
        <v>514</v>
      </c>
      <c r="E11" s="283">
        <v>346</v>
      </c>
      <c r="F11" s="283">
        <v>0</v>
      </c>
      <c r="G11" s="283">
        <v>0</v>
      </c>
      <c r="H11" s="283">
        <v>689.87517542388412</v>
      </c>
      <c r="I11" s="284">
        <v>0.1</v>
      </c>
      <c r="J11" s="283">
        <v>2094.4</v>
      </c>
      <c r="K11" s="283">
        <v>10</v>
      </c>
      <c r="L11" s="283">
        <v>0</v>
      </c>
      <c r="M11" s="283">
        <v>5</v>
      </c>
      <c r="N11" s="285">
        <v>0.48</v>
      </c>
      <c r="O11" s="284">
        <v>0.42</v>
      </c>
      <c r="P11" s="286">
        <v>0.77600000000000002</v>
      </c>
      <c r="Q11" s="287">
        <v>1E-3</v>
      </c>
      <c r="R11" s="284">
        <v>7.7453045462524104</v>
      </c>
      <c r="S11" s="283">
        <v>11.5</v>
      </c>
      <c r="T11" s="283">
        <v>16</v>
      </c>
      <c r="U11" s="283">
        <v>90.3</v>
      </c>
      <c r="V11" s="284">
        <v>90.8</v>
      </c>
      <c r="W11" s="283">
        <v>5</v>
      </c>
      <c r="X11" s="283">
        <v>95</v>
      </c>
      <c r="Y11" s="284">
        <v>51.6</v>
      </c>
      <c r="Z11" s="284">
        <v>65.2</v>
      </c>
      <c r="AA11" s="287">
        <v>0.39400000000000002</v>
      </c>
      <c r="AB11" s="288">
        <v>17991967</v>
      </c>
      <c r="AC11" s="289">
        <v>242.678</v>
      </c>
      <c r="AD11" s="290">
        <v>155.58000000000001</v>
      </c>
      <c r="AE11" s="290">
        <v>3.0195240399999999</v>
      </c>
      <c r="AF11" s="290">
        <v>7.7729636048526861E-3</v>
      </c>
      <c r="AG11" s="290">
        <v>0</v>
      </c>
      <c r="AH11" s="290">
        <v>0</v>
      </c>
      <c r="AI11" s="291">
        <v>2E-3</v>
      </c>
      <c r="AJ11" s="291">
        <v>18.3</v>
      </c>
      <c r="AK11" s="292">
        <v>6.7</v>
      </c>
      <c r="AL11" s="291">
        <v>2.4E-2</v>
      </c>
      <c r="AM11" s="291">
        <v>24436</v>
      </c>
      <c r="AN11" s="288">
        <v>127</v>
      </c>
      <c r="AO11" s="289">
        <v>2.5999999999999999E-2</v>
      </c>
      <c r="AP11" s="290">
        <v>0.24</v>
      </c>
      <c r="AQ11" s="290">
        <v>5.3910852582096114</v>
      </c>
      <c r="AR11" s="290">
        <v>9.5471608779464978E-2</v>
      </c>
      <c r="AS11" s="290">
        <v>2.5267678988129458</v>
      </c>
      <c r="AT11" s="289">
        <v>-6.6817372999999999E-2</v>
      </c>
      <c r="AU11" s="284">
        <v>4297</v>
      </c>
      <c r="AV11" s="284">
        <v>3.66</v>
      </c>
      <c r="AW11" s="291">
        <v>125</v>
      </c>
      <c r="AX11" s="291">
        <v>0.14285714285714285</v>
      </c>
      <c r="AY11" s="291">
        <v>0.14285714285714285</v>
      </c>
      <c r="AZ11" s="290">
        <v>0.75</v>
      </c>
      <c r="BA11" s="290">
        <v>0.47810000000000002</v>
      </c>
      <c r="BB11" s="290">
        <v>0.69</v>
      </c>
      <c r="BC11" s="291" t="s">
        <v>456</v>
      </c>
      <c r="BD11" s="291">
        <v>0.629</v>
      </c>
      <c r="BE11" s="291">
        <v>112.2</v>
      </c>
      <c r="BF11" s="291">
        <v>0.93640000000000001</v>
      </c>
      <c r="BG11" s="291">
        <v>0.99913370000000001</v>
      </c>
      <c r="BH11" s="291">
        <v>1894.7726929999999</v>
      </c>
      <c r="BI11" s="291">
        <v>1036.9544677700001</v>
      </c>
      <c r="BJ11" s="288">
        <v>2984.9098530000001</v>
      </c>
      <c r="BK11" s="291">
        <v>230800</v>
      </c>
      <c r="BL11" s="288">
        <v>244713.65076451842</v>
      </c>
    </row>
    <row r="12" spans="1:64" ht="15.75" x14ac:dyDescent="0.25">
      <c r="A12" s="159" t="s">
        <v>237</v>
      </c>
      <c r="B12" s="189" t="s">
        <v>245</v>
      </c>
      <c r="C12" s="188" t="s">
        <v>55</v>
      </c>
      <c r="D12" s="283">
        <v>258</v>
      </c>
      <c r="E12" s="283">
        <v>156</v>
      </c>
      <c r="F12" s="283">
        <v>2511</v>
      </c>
      <c r="G12" s="283">
        <v>2322</v>
      </c>
      <c r="H12" s="283">
        <v>1165.421107201395</v>
      </c>
      <c r="I12" s="284">
        <v>0.05</v>
      </c>
      <c r="J12" s="283">
        <v>0</v>
      </c>
      <c r="K12" s="283">
        <v>10</v>
      </c>
      <c r="L12" s="283">
        <v>0</v>
      </c>
      <c r="M12" s="283">
        <v>9</v>
      </c>
      <c r="N12" s="285">
        <v>0.48</v>
      </c>
      <c r="O12" s="284">
        <v>0.42</v>
      </c>
      <c r="P12" s="286">
        <v>0.77600000000000002</v>
      </c>
      <c r="Q12" s="287">
        <v>1E-3</v>
      </c>
      <c r="R12" s="284">
        <v>7.7453045462524104</v>
      </c>
      <c r="S12" s="283">
        <v>48.2</v>
      </c>
      <c r="T12" s="283">
        <v>16.600000000000001</v>
      </c>
      <c r="U12" s="283">
        <v>92</v>
      </c>
      <c r="V12" s="284">
        <v>91.4</v>
      </c>
      <c r="W12" s="283">
        <v>6.2</v>
      </c>
      <c r="X12" s="283">
        <v>93.8</v>
      </c>
      <c r="Y12" s="284">
        <v>51.4</v>
      </c>
      <c r="Z12" s="284">
        <v>78.099999999999994</v>
      </c>
      <c r="AA12" s="287">
        <v>0.32600000000000001</v>
      </c>
      <c r="AB12" s="288">
        <v>17991967</v>
      </c>
      <c r="AC12" s="289">
        <v>242.678</v>
      </c>
      <c r="AD12" s="290">
        <v>155.58000000000001</v>
      </c>
      <c r="AE12" s="290">
        <v>3.0195240399999999</v>
      </c>
      <c r="AF12" s="290">
        <v>5.9846715328467151E-2</v>
      </c>
      <c r="AG12" s="290">
        <v>0</v>
      </c>
      <c r="AH12" s="290">
        <v>0</v>
      </c>
      <c r="AI12" s="291">
        <v>2E-3</v>
      </c>
      <c r="AJ12" s="291">
        <v>18.3</v>
      </c>
      <c r="AK12" s="292">
        <v>6.7</v>
      </c>
      <c r="AL12" s="291">
        <v>4.4000000000000004E-2</v>
      </c>
      <c r="AM12" s="291">
        <v>0</v>
      </c>
      <c r="AN12" s="288">
        <v>127</v>
      </c>
      <c r="AO12" s="289">
        <v>2.5999999999999999E-2</v>
      </c>
      <c r="AP12" s="290">
        <v>0.24</v>
      </c>
      <c r="AQ12" s="290">
        <v>5.3910852582096114</v>
      </c>
      <c r="AR12" s="290">
        <v>9.5471608779464978E-2</v>
      </c>
      <c r="AS12" s="290">
        <v>2.5267678988129458</v>
      </c>
      <c r="AT12" s="289">
        <v>-6.6817372999999999E-2</v>
      </c>
      <c r="AU12" s="284">
        <v>4297</v>
      </c>
      <c r="AV12" s="284">
        <v>3.66</v>
      </c>
      <c r="AW12" s="291">
        <v>72</v>
      </c>
      <c r="AX12" s="291">
        <v>0.14285714285714285</v>
      </c>
      <c r="AY12" s="291">
        <v>0.14285714285714285</v>
      </c>
      <c r="AZ12" s="290">
        <v>0.75</v>
      </c>
      <c r="BA12" s="290">
        <v>0.47810000000000002</v>
      </c>
      <c r="BB12" s="290">
        <v>0.69</v>
      </c>
      <c r="BC12" s="291" t="s">
        <v>456</v>
      </c>
      <c r="BD12" s="291">
        <v>0.61799999999999999</v>
      </c>
      <c r="BE12" s="291">
        <v>112.2</v>
      </c>
      <c r="BF12" s="291">
        <v>0.93640000000000001</v>
      </c>
      <c r="BG12" s="291">
        <v>0.99913370000000001</v>
      </c>
      <c r="BH12" s="291">
        <v>2245.6409749999998</v>
      </c>
      <c r="BI12" s="291">
        <v>1036.9544677700001</v>
      </c>
      <c r="BJ12" s="288">
        <v>4497.2756760000002</v>
      </c>
      <c r="BK12" s="291">
        <v>137000</v>
      </c>
      <c r="BL12" s="288">
        <v>122516.3912729295</v>
      </c>
    </row>
    <row r="13" spans="1:64" ht="15.75" x14ac:dyDescent="0.25">
      <c r="A13" s="159" t="s">
        <v>237</v>
      </c>
      <c r="B13" s="189" t="s">
        <v>246</v>
      </c>
      <c r="C13" s="188" t="s">
        <v>56</v>
      </c>
      <c r="D13" s="283">
        <v>238</v>
      </c>
      <c r="E13" s="283">
        <v>44</v>
      </c>
      <c r="F13" s="283">
        <v>556</v>
      </c>
      <c r="G13" s="283">
        <v>22</v>
      </c>
      <c r="H13" s="283">
        <v>665.25022337465657</v>
      </c>
      <c r="I13" s="284">
        <v>0.15</v>
      </c>
      <c r="J13" s="283">
        <v>1076.95</v>
      </c>
      <c r="K13" s="283">
        <v>10</v>
      </c>
      <c r="L13" s="283">
        <v>0</v>
      </c>
      <c r="M13" s="283">
        <v>5</v>
      </c>
      <c r="N13" s="285">
        <v>0.48</v>
      </c>
      <c r="O13" s="284">
        <v>0.42</v>
      </c>
      <c r="P13" s="286">
        <v>0.77600000000000002</v>
      </c>
      <c r="Q13" s="287">
        <v>1E-3</v>
      </c>
      <c r="R13" s="284">
        <v>7.7453045462524104</v>
      </c>
      <c r="S13" s="283">
        <v>25.1</v>
      </c>
      <c r="T13" s="283">
        <v>17.8</v>
      </c>
      <c r="U13" s="283">
        <v>80.7</v>
      </c>
      <c r="V13" s="284">
        <v>78</v>
      </c>
      <c r="W13" s="283">
        <v>7.2</v>
      </c>
      <c r="X13" s="283">
        <v>92.8</v>
      </c>
      <c r="Y13" s="284">
        <v>58.9</v>
      </c>
      <c r="Z13" s="284">
        <v>61.7</v>
      </c>
      <c r="AA13" s="287">
        <v>0.35299999999999998</v>
      </c>
      <c r="AB13" s="288">
        <v>17991967</v>
      </c>
      <c r="AC13" s="289">
        <v>242.678</v>
      </c>
      <c r="AD13" s="290">
        <v>155.58000000000001</v>
      </c>
      <c r="AE13" s="290">
        <v>3.0195240399999999</v>
      </c>
      <c r="AF13" s="290">
        <v>1.4694719471947195E-2</v>
      </c>
      <c r="AG13" s="290">
        <v>0</v>
      </c>
      <c r="AH13" s="290">
        <v>0</v>
      </c>
      <c r="AI13" s="291">
        <v>2E-3</v>
      </c>
      <c r="AJ13" s="291">
        <v>18.3</v>
      </c>
      <c r="AK13" s="292">
        <v>6.1</v>
      </c>
      <c r="AL13" s="291">
        <v>0.01</v>
      </c>
      <c r="AM13" s="291">
        <v>0</v>
      </c>
      <c r="AN13" s="288">
        <v>127</v>
      </c>
      <c r="AO13" s="289">
        <v>2.5999999999999999E-2</v>
      </c>
      <c r="AP13" s="290">
        <v>0.24</v>
      </c>
      <c r="AQ13" s="290">
        <v>5.3910852582096114</v>
      </c>
      <c r="AR13" s="290">
        <v>9.5471608779464978E-2</v>
      </c>
      <c r="AS13" s="290">
        <v>2.5267678988129458</v>
      </c>
      <c r="AT13" s="289">
        <v>-6.6817372999999999E-2</v>
      </c>
      <c r="AU13" s="284">
        <v>4297</v>
      </c>
      <c r="AV13" s="284">
        <v>3.66</v>
      </c>
      <c r="AW13" s="291">
        <v>190</v>
      </c>
      <c r="AX13" s="291">
        <v>0.14285714285714285</v>
      </c>
      <c r="AY13" s="291">
        <v>0.14285714285714285</v>
      </c>
      <c r="AZ13" s="290">
        <v>0.75</v>
      </c>
      <c r="BA13" s="290">
        <v>0.47810000000000002</v>
      </c>
      <c r="BB13" s="290">
        <v>0.69</v>
      </c>
      <c r="BC13" s="291" t="s">
        <v>456</v>
      </c>
      <c r="BD13" s="291">
        <v>0.60499999999999998</v>
      </c>
      <c r="BE13" s="291">
        <v>112.2</v>
      </c>
      <c r="BF13" s="291">
        <v>0.93640000000000001</v>
      </c>
      <c r="BG13" s="291">
        <v>0.99913370000000001</v>
      </c>
      <c r="BH13" s="291">
        <v>1342.290749</v>
      </c>
      <c r="BI13" s="291">
        <v>1036.9544677700001</v>
      </c>
      <c r="BJ13" s="288">
        <v>2499.4328230000001</v>
      </c>
      <c r="BK13" s="291">
        <v>121200</v>
      </c>
      <c r="BL13" s="288">
        <v>112818.04656514991</v>
      </c>
    </row>
    <row r="14" spans="1:64" ht="15.75" x14ac:dyDescent="0.25">
      <c r="A14" s="159" t="s">
        <v>237</v>
      </c>
      <c r="B14" s="189" t="s">
        <v>247</v>
      </c>
      <c r="C14" s="188" t="s">
        <v>57</v>
      </c>
      <c r="D14" s="283">
        <v>102</v>
      </c>
      <c r="E14" s="283">
        <v>79</v>
      </c>
      <c r="F14" s="283">
        <v>310</v>
      </c>
      <c r="G14" s="283">
        <v>32</v>
      </c>
      <c r="H14" s="283">
        <v>433.33173960895652</v>
      </c>
      <c r="I14" s="284">
        <v>0</v>
      </c>
      <c r="J14" s="283">
        <v>0</v>
      </c>
      <c r="K14" s="283">
        <v>10</v>
      </c>
      <c r="L14" s="283">
        <v>0</v>
      </c>
      <c r="M14" s="283">
        <v>5</v>
      </c>
      <c r="N14" s="285">
        <v>0.48</v>
      </c>
      <c r="O14" s="284">
        <v>0.42</v>
      </c>
      <c r="P14" s="286">
        <v>0.77600000000000002</v>
      </c>
      <c r="Q14" s="287">
        <v>1E-3</v>
      </c>
      <c r="R14" s="284">
        <v>7.7453045462524104</v>
      </c>
      <c r="S14" s="283" t="s">
        <v>456</v>
      </c>
      <c r="T14" s="283">
        <v>11.5</v>
      </c>
      <c r="U14" s="283">
        <v>90.1</v>
      </c>
      <c r="V14" s="284">
        <v>89.1</v>
      </c>
      <c r="W14" s="283">
        <v>6</v>
      </c>
      <c r="X14" s="283">
        <v>94</v>
      </c>
      <c r="Y14" s="284">
        <v>68.599999999999994</v>
      </c>
      <c r="Z14" s="284">
        <v>80.2</v>
      </c>
      <c r="AA14" s="287">
        <v>0.38400000000000001</v>
      </c>
      <c r="AB14" s="288">
        <v>17991967</v>
      </c>
      <c r="AC14" s="289">
        <v>242.678</v>
      </c>
      <c r="AD14" s="290">
        <v>155.58000000000001</v>
      </c>
      <c r="AE14" s="290">
        <v>3.0195240399999999</v>
      </c>
      <c r="AF14" s="290">
        <v>5.6082474226804124E-2</v>
      </c>
      <c r="AG14" s="290">
        <v>0</v>
      </c>
      <c r="AH14" s="290">
        <v>0</v>
      </c>
      <c r="AI14" s="291">
        <v>2E-3</v>
      </c>
      <c r="AJ14" s="291">
        <v>18.3</v>
      </c>
      <c r="AK14" s="292">
        <v>7.7</v>
      </c>
      <c r="AL14" s="291">
        <v>1.4999999999999999E-2</v>
      </c>
      <c r="AM14" s="291">
        <v>0</v>
      </c>
      <c r="AN14" s="288">
        <v>127</v>
      </c>
      <c r="AO14" s="289">
        <v>2.5999999999999999E-2</v>
      </c>
      <c r="AP14" s="290">
        <v>0.24</v>
      </c>
      <c r="AQ14" s="290">
        <v>5.3910852582096114</v>
      </c>
      <c r="AR14" s="290">
        <v>9.5471608779464978E-2</v>
      </c>
      <c r="AS14" s="290">
        <v>2.5267678988129458</v>
      </c>
      <c r="AT14" s="289">
        <v>-6.6817372999999999E-2</v>
      </c>
      <c r="AU14" s="284">
        <v>4297</v>
      </c>
      <c r="AV14" s="284">
        <v>3.66</v>
      </c>
      <c r="AW14" s="291">
        <v>82</v>
      </c>
      <c r="AX14" s="291">
        <v>0.14285714285714285</v>
      </c>
      <c r="AY14" s="291">
        <v>0.14285714285714285</v>
      </c>
      <c r="AZ14" s="290">
        <v>0.75</v>
      </c>
      <c r="BA14" s="290">
        <v>0.47810000000000002</v>
      </c>
      <c r="BB14" s="290">
        <v>0.69</v>
      </c>
      <c r="BC14" s="291" t="s">
        <v>456</v>
      </c>
      <c r="BD14" s="291">
        <v>0.63700000000000001</v>
      </c>
      <c r="BE14" s="291">
        <v>112.2</v>
      </c>
      <c r="BF14" s="291">
        <v>0.93640000000000001</v>
      </c>
      <c r="BG14" s="291">
        <v>0.99913370000000001</v>
      </c>
      <c r="BH14" s="291">
        <v>1203.4302620000001</v>
      </c>
      <c r="BI14" s="291">
        <v>1036.9544677700001</v>
      </c>
      <c r="BJ14" s="288">
        <v>2313.4336039999998</v>
      </c>
      <c r="BK14" s="291">
        <v>48500</v>
      </c>
      <c r="BL14" s="288">
        <v>48681.564802668057</v>
      </c>
    </row>
    <row r="15" spans="1:64" ht="15.75" x14ac:dyDescent="0.25">
      <c r="A15" s="167" t="s">
        <v>237</v>
      </c>
      <c r="B15" s="189" t="s">
        <v>248</v>
      </c>
      <c r="C15" s="188" t="s">
        <v>58</v>
      </c>
      <c r="D15" s="283">
        <v>2280</v>
      </c>
      <c r="E15" s="283">
        <v>61</v>
      </c>
      <c r="F15" s="283">
        <v>0</v>
      </c>
      <c r="G15" s="283">
        <v>0</v>
      </c>
      <c r="H15" s="283">
        <v>3614.772428070049</v>
      </c>
      <c r="I15" s="284">
        <v>0.55000000000000004</v>
      </c>
      <c r="J15" s="283">
        <v>0</v>
      </c>
      <c r="K15" s="283">
        <v>10</v>
      </c>
      <c r="L15" s="283">
        <v>7</v>
      </c>
      <c r="M15" s="283">
        <v>5</v>
      </c>
      <c r="N15" s="285">
        <v>0.48</v>
      </c>
      <c r="O15" s="284">
        <v>0.42</v>
      </c>
      <c r="P15" s="286">
        <v>0.77600000000000002</v>
      </c>
      <c r="Q15" s="287">
        <v>1E-3</v>
      </c>
      <c r="R15" s="284">
        <v>7.7453045462524104</v>
      </c>
      <c r="S15" s="283">
        <v>14.1</v>
      </c>
      <c r="T15" s="283">
        <v>9.6</v>
      </c>
      <c r="U15" s="283">
        <v>96.3</v>
      </c>
      <c r="V15" s="284">
        <v>95.9</v>
      </c>
      <c r="W15" s="283">
        <v>31.8</v>
      </c>
      <c r="X15" s="283">
        <v>68.2</v>
      </c>
      <c r="Y15" s="284">
        <v>52.7</v>
      </c>
      <c r="Z15" s="284">
        <v>70.7</v>
      </c>
      <c r="AA15" s="287">
        <v>0.32300000000000001</v>
      </c>
      <c r="AB15" s="288">
        <v>17991967</v>
      </c>
      <c r="AC15" s="289">
        <v>242.678</v>
      </c>
      <c r="AD15" s="290">
        <v>155.58000000000001</v>
      </c>
      <c r="AE15" s="290">
        <v>3.0195240399999999</v>
      </c>
      <c r="AF15" s="290">
        <v>4.8575382911976377E-2</v>
      </c>
      <c r="AG15" s="290">
        <v>0</v>
      </c>
      <c r="AH15" s="290">
        <v>9.2267946115519469E-4</v>
      </c>
      <c r="AI15" s="293">
        <v>2E-3</v>
      </c>
      <c r="AJ15" s="291">
        <v>18.3</v>
      </c>
      <c r="AK15" s="292">
        <v>4.0999999999999996</v>
      </c>
      <c r="AL15" s="291">
        <v>1.9E-2</v>
      </c>
      <c r="AM15" s="291">
        <v>0</v>
      </c>
      <c r="AN15" s="288">
        <v>127</v>
      </c>
      <c r="AO15" s="289">
        <v>2.5999999999999999E-2</v>
      </c>
      <c r="AP15" s="290">
        <v>0.24</v>
      </c>
      <c r="AQ15" s="290">
        <v>5.3910852582096114</v>
      </c>
      <c r="AR15" s="290">
        <v>9.5471608779464978E-2</v>
      </c>
      <c r="AS15" s="290">
        <v>2.5267678988129458</v>
      </c>
      <c r="AT15" s="289">
        <v>-6.6817372999999999E-2</v>
      </c>
      <c r="AU15" s="284">
        <v>4297</v>
      </c>
      <c r="AV15" s="284">
        <v>3.66</v>
      </c>
      <c r="AW15" s="291">
        <v>2849</v>
      </c>
      <c r="AX15" s="291">
        <v>0.14285714285714285</v>
      </c>
      <c r="AY15" s="293">
        <v>0.14285714285714285</v>
      </c>
      <c r="AZ15" s="294">
        <v>0.75</v>
      </c>
      <c r="BA15" s="294">
        <v>0.47810000000000002</v>
      </c>
      <c r="BB15" s="294">
        <v>0.69</v>
      </c>
      <c r="BC15" s="293" t="s">
        <v>456</v>
      </c>
      <c r="BD15" s="291">
        <v>0.72599999999999998</v>
      </c>
      <c r="BE15" s="291">
        <v>112.2</v>
      </c>
      <c r="BF15" s="291">
        <v>0.93640000000000001</v>
      </c>
      <c r="BG15" s="291">
        <v>0.99913370000000001</v>
      </c>
      <c r="BH15" s="291">
        <v>945.41920100000004</v>
      </c>
      <c r="BI15" s="291">
        <v>1036.9544677700001</v>
      </c>
      <c r="BJ15" s="288">
        <v>282.56481009999999</v>
      </c>
      <c r="BK15" s="291">
        <v>1083800</v>
      </c>
      <c r="BL15" s="288">
        <v>1097924.4187810067</v>
      </c>
    </row>
    <row r="16" spans="1:64" ht="15.75" x14ac:dyDescent="0.25">
      <c r="A16" s="168" t="s">
        <v>249</v>
      </c>
      <c r="B16" s="295" t="s">
        <v>250</v>
      </c>
      <c r="C16" s="296" t="s">
        <v>59</v>
      </c>
      <c r="D16" s="297">
        <v>1348</v>
      </c>
      <c r="E16" s="297">
        <v>43</v>
      </c>
      <c r="F16" s="297">
        <v>0</v>
      </c>
      <c r="G16" s="297">
        <v>0</v>
      </c>
      <c r="H16" s="297">
        <v>912.28949363315814</v>
      </c>
      <c r="I16" s="298">
        <v>0.15</v>
      </c>
      <c r="J16" s="297" t="s">
        <v>456</v>
      </c>
      <c r="K16" s="297">
        <v>10</v>
      </c>
      <c r="L16" s="297">
        <v>0</v>
      </c>
      <c r="M16" s="297">
        <v>5</v>
      </c>
      <c r="N16" s="298">
        <v>0.9</v>
      </c>
      <c r="O16" s="298">
        <v>0.52</v>
      </c>
      <c r="P16" s="299">
        <v>0.75600000000000001</v>
      </c>
      <c r="Q16" s="299">
        <v>1.2E-2</v>
      </c>
      <c r="R16" s="298">
        <v>2.4454890093480102</v>
      </c>
      <c r="S16" s="297">
        <v>27.882336539802036</v>
      </c>
      <c r="T16" s="297">
        <v>20.399999999999999</v>
      </c>
      <c r="U16" s="297">
        <v>96.9</v>
      </c>
      <c r="V16" s="298">
        <v>98.7</v>
      </c>
      <c r="W16" s="297">
        <v>18.2</v>
      </c>
      <c r="X16" s="297">
        <v>81.8</v>
      </c>
      <c r="Y16" s="297">
        <v>62</v>
      </c>
      <c r="Z16" s="297">
        <v>69.3</v>
      </c>
      <c r="AA16" s="297" t="s">
        <v>456</v>
      </c>
      <c r="AB16" s="297">
        <v>11097853</v>
      </c>
      <c r="AC16" s="300">
        <v>202.095</v>
      </c>
      <c r="AD16" s="301">
        <v>144.47</v>
      </c>
      <c r="AE16" s="301">
        <v>0.26307645400000002</v>
      </c>
      <c r="AF16" s="301">
        <v>1.2003469210754553E-4</v>
      </c>
      <c r="AG16" s="301">
        <v>0.17924024284475282</v>
      </c>
      <c r="AH16" s="301">
        <v>1.7346053772766696E-6</v>
      </c>
      <c r="AI16" s="302">
        <v>1E-3</v>
      </c>
      <c r="AJ16" s="303">
        <v>48.7</v>
      </c>
      <c r="AK16" s="304">
        <v>21.469399135647567</v>
      </c>
      <c r="AL16" s="303">
        <v>6.0000000000000001E-3</v>
      </c>
      <c r="AM16" s="303" t="s">
        <v>456</v>
      </c>
      <c r="AN16" s="305">
        <v>129</v>
      </c>
      <c r="AO16" s="300">
        <v>4.9000000000000002E-2</v>
      </c>
      <c r="AP16" s="301">
        <v>0.08</v>
      </c>
      <c r="AQ16" s="301">
        <v>2.2299033402667319</v>
      </c>
      <c r="AR16" s="301">
        <v>2.6928096578163873E-2</v>
      </c>
      <c r="AS16" s="301">
        <v>39.310891553489128</v>
      </c>
      <c r="AT16" s="300">
        <v>-1.3917681600000001E-2</v>
      </c>
      <c r="AU16" s="298">
        <v>4793.1260000000002</v>
      </c>
      <c r="AV16" s="298">
        <v>2.4500000000000002</v>
      </c>
      <c r="AW16" s="303">
        <v>553</v>
      </c>
      <c r="AX16" s="303">
        <v>7.1428571428571425E-2</v>
      </c>
      <c r="AY16" s="291">
        <v>0.14285714285714285</v>
      </c>
      <c r="AZ16" s="291" t="s">
        <v>456</v>
      </c>
      <c r="BA16" s="291" t="s">
        <v>456</v>
      </c>
      <c r="BB16" s="291" t="s">
        <v>456</v>
      </c>
      <c r="BC16" s="291" t="s">
        <v>456</v>
      </c>
      <c r="BD16" s="303">
        <v>0.88300000000000001</v>
      </c>
      <c r="BE16" s="303">
        <v>191.8</v>
      </c>
      <c r="BF16" s="303">
        <v>0.92510000000000003</v>
      </c>
      <c r="BG16" s="303">
        <v>0.91385739999999993</v>
      </c>
      <c r="BH16" s="303">
        <v>947.44616099999996</v>
      </c>
      <c r="BI16" s="303">
        <v>633.56213378999996</v>
      </c>
      <c r="BJ16" s="305">
        <v>3977.6618669999998</v>
      </c>
      <c r="BK16" s="303">
        <v>576500</v>
      </c>
      <c r="BL16" s="305">
        <v>665903.02871103119</v>
      </c>
    </row>
    <row r="17" spans="1:64" ht="15.75" x14ac:dyDescent="0.25">
      <c r="A17" s="159" t="s">
        <v>249</v>
      </c>
      <c r="B17" s="177" t="s">
        <v>251</v>
      </c>
      <c r="C17" s="306" t="s">
        <v>60</v>
      </c>
      <c r="D17" s="307">
        <v>4069</v>
      </c>
      <c r="E17" s="307">
        <v>1267</v>
      </c>
      <c r="F17" s="307">
        <v>0</v>
      </c>
      <c r="G17" s="307">
        <v>0</v>
      </c>
      <c r="H17" s="307">
        <v>25926.690856059082</v>
      </c>
      <c r="I17" s="308">
        <v>0.1</v>
      </c>
      <c r="J17" s="307" t="s">
        <v>456</v>
      </c>
      <c r="K17" s="307">
        <v>10</v>
      </c>
      <c r="L17" s="307">
        <v>10</v>
      </c>
      <c r="M17" s="307">
        <v>9</v>
      </c>
      <c r="N17" s="308">
        <v>0.9</v>
      </c>
      <c r="O17" s="308">
        <v>0.52</v>
      </c>
      <c r="P17" s="309">
        <v>0.75600000000000001</v>
      </c>
      <c r="Q17" s="309">
        <v>3.3000000000000002E-2</v>
      </c>
      <c r="R17" s="308">
        <v>2.4454890093480102</v>
      </c>
      <c r="S17" s="307">
        <v>11.896972220569864</v>
      </c>
      <c r="T17" s="307">
        <v>66.5</v>
      </c>
      <c r="U17" s="307">
        <v>92.3</v>
      </c>
      <c r="V17" s="308">
        <v>97</v>
      </c>
      <c r="W17" s="307">
        <v>18.2</v>
      </c>
      <c r="X17" s="307">
        <v>81.8</v>
      </c>
      <c r="Y17" s="308">
        <v>62.2</v>
      </c>
      <c r="Z17" s="308">
        <v>69</v>
      </c>
      <c r="AA17" s="309" t="s">
        <v>456</v>
      </c>
      <c r="AB17" s="310">
        <v>11097853</v>
      </c>
      <c r="AC17" s="311">
        <v>202.095</v>
      </c>
      <c r="AD17" s="312">
        <v>144.47</v>
      </c>
      <c r="AE17" s="312">
        <v>0.26307645400000002</v>
      </c>
      <c r="AF17" s="312">
        <v>3.381713336265455E-5</v>
      </c>
      <c r="AG17" s="312">
        <v>6.4317060059619804E-2</v>
      </c>
      <c r="AH17" s="312">
        <v>9.7737379660851289E-7</v>
      </c>
      <c r="AI17" s="302">
        <v>1E-3</v>
      </c>
      <c r="AJ17" s="302">
        <v>48.7</v>
      </c>
      <c r="AK17" s="313">
        <v>14.285265768735677</v>
      </c>
      <c r="AL17" s="302">
        <v>6.0000000000000001E-3</v>
      </c>
      <c r="AM17" s="302" t="s">
        <v>456</v>
      </c>
      <c r="AN17" s="310">
        <v>129</v>
      </c>
      <c r="AO17" s="311">
        <v>4.9000000000000002E-2</v>
      </c>
      <c r="AP17" s="312">
        <v>0.08</v>
      </c>
      <c r="AQ17" s="312">
        <v>2.2299033402667319</v>
      </c>
      <c r="AR17" s="312">
        <v>2.6928096578163873E-2</v>
      </c>
      <c r="AS17" s="312">
        <v>39.310891553489128</v>
      </c>
      <c r="AT17" s="311">
        <v>-1.3917681600000001E-2</v>
      </c>
      <c r="AU17" s="308">
        <v>4793.1260000000002</v>
      </c>
      <c r="AV17" s="308">
        <v>2.4500000000000002</v>
      </c>
      <c r="AW17" s="302">
        <v>4100</v>
      </c>
      <c r="AX17" s="302">
        <v>7.1428571428571425E-2</v>
      </c>
      <c r="AY17" s="302">
        <v>0.14285714285714285</v>
      </c>
      <c r="AZ17" s="291" t="s">
        <v>456</v>
      </c>
      <c r="BA17" s="291" t="s">
        <v>456</v>
      </c>
      <c r="BB17" s="291" t="s">
        <v>456</v>
      </c>
      <c r="BC17" s="291" t="s">
        <v>456</v>
      </c>
      <c r="BD17" s="302">
        <v>0.80599999999999994</v>
      </c>
      <c r="BE17" s="302">
        <v>77.2</v>
      </c>
      <c r="BF17" s="302">
        <v>0.92510000000000003</v>
      </c>
      <c r="BG17" s="302">
        <v>0.91385739999999993</v>
      </c>
      <c r="BH17" s="302">
        <v>9418.8680629999999</v>
      </c>
      <c r="BI17" s="302">
        <v>633.56213378999996</v>
      </c>
      <c r="BJ17" s="310">
        <v>21917.948939999998</v>
      </c>
      <c r="BK17" s="302">
        <v>2046300</v>
      </c>
      <c r="BL17" s="310">
        <v>1936730.2601890927</v>
      </c>
    </row>
    <row r="18" spans="1:64" ht="15.75" x14ac:dyDescent="0.25">
      <c r="A18" s="159" t="s">
        <v>249</v>
      </c>
      <c r="B18" s="177" t="s">
        <v>252</v>
      </c>
      <c r="C18" s="306" t="s">
        <v>68</v>
      </c>
      <c r="D18" s="307">
        <v>4700</v>
      </c>
      <c r="E18" s="307">
        <v>116</v>
      </c>
      <c r="F18" s="307">
        <v>0</v>
      </c>
      <c r="G18" s="307">
        <v>0</v>
      </c>
      <c r="H18" s="307">
        <v>79</v>
      </c>
      <c r="I18" s="308">
        <v>0.15</v>
      </c>
      <c r="J18" s="307" t="s">
        <v>456</v>
      </c>
      <c r="K18" s="307">
        <v>10</v>
      </c>
      <c r="L18" s="307">
        <v>7</v>
      </c>
      <c r="M18" s="307">
        <v>5</v>
      </c>
      <c r="N18" s="308">
        <v>0.9</v>
      </c>
      <c r="O18" s="308">
        <v>0.52</v>
      </c>
      <c r="P18" s="309">
        <v>0.75600000000000001</v>
      </c>
      <c r="Q18" s="309">
        <v>4.0000000000000001E-3</v>
      </c>
      <c r="R18" s="308">
        <v>2.4454890093480102</v>
      </c>
      <c r="S18" s="307">
        <v>23.605584406825386</v>
      </c>
      <c r="T18" s="307">
        <v>20.8</v>
      </c>
      <c r="U18" s="307">
        <v>97.5</v>
      </c>
      <c r="V18" s="308">
        <v>98.9</v>
      </c>
      <c r="W18" s="307">
        <v>18.2</v>
      </c>
      <c r="X18" s="307">
        <v>81.8</v>
      </c>
      <c r="Y18" s="308">
        <v>66.599999999999994</v>
      </c>
      <c r="Z18" s="308">
        <v>71.900000000000006</v>
      </c>
      <c r="AA18" s="309" t="s">
        <v>456</v>
      </c>
      <c r="AB18" s="310">
        <v>11097853</v>
      </c>
      <c r="AC18" s="311">
        <v>202.095</v>
      </c>
      <c r="AD18" s="312">
        <v>144.47</v>
      </c>
      <c r="AE18" s="312">
        <v>0.26307645400000002</v>
      </c>
      <c r="AF18" s="312">
        <v>6.9469277397409619E-4</v>
      </c>
      <c r="AG18" s="312">
        <v>9.4635209977759371E-2</v>
      </c>
      <c r="AH18" s="312">
        <v>2.6601543761719942E-5</v>
      </c>
      <c r="AI18" s="302">
        <v>1E-3</v>
      </c>
      <c r="AJ18" s="302">
        <v>48.7</v>
      </c>
      <c r="AK18" s="313">
        <v>16.793687192284345</v>
      </c>
      <c r="AL18" s="302">
        <v>6.0000000000000001E-3</v>
      </c>
      <c r="AM18" s="302" t="s">
        <v>456</v>
      </c>
      <c r="AN18" s="310">
        <v>129</v>
      </c>
      <c r="AO18" s="311">
        <v>4.9000000000000002E-2</v>
      </c>
      <c r="AP18" s="312">
        <v>0.08</v>
      </c>
      <c r="AQ18" s="312">
        <v>2.2299033402667319</v>
      </c>
      <c r="AR18" s="312">
        <v>2.6928096578163873E-2</v>
      </c>
      <c r="AS18" s="312">
        <v>39.310891553489128</v>
      </c>
      <c r="AT18" s="311">
        <v>-1.3917681600000001E-2</v>
      </c>
      <c r="AU18" s="308">
        <v>16459.2</v>
      </c>
      <c r="AV18" s="308">
        <v>2.4500000000000002</v>
      </c>
      <c r="AW18" s="302">
        <v>7020</v>
      </c>
      <c r="AX18" s="302">
        <v>7.1428571428571425E-2</v>
      </c>
      <c r="AY18" s="302">
        <v>0.14285714285714285</v>
      </c>
      <c r="AZ18" s="291" t="s">
        <v>456</v>
      </c>
      <c r="BA18" s="291" t="s">
        <v>456</v>
      </c>
      <c r="BB18" s="291" t="s">
        <v>456</v>
      </c>
      <c r="BC18" s="291" t="s">
        <v>456</v>
      </c>
      <c r="BD18" s="302">
        <v>0.91700000000000004</v>
      </c>
      <c r="BE18" s="302">
        <v>209.8</v>
      </c>
      <c r="BF18" s="302">
        <v>0.92510000000000003</v>
      </c>
      <c r="BG18" s="302">
        <v>0.91385739999999993</v>
      </c>
      <c r="BH18" s="302">
        <v>2391.2378020000001</v>
      </c>
      <c r="BI18" s="302">
        <v>633.56213378999996</v>
      </c>
      <c r="BJ18" s="310">
        <v>2163.0039240000001</v>
      </c>
      <c r="BK18" s="302">
        <v>2293100</v>
      </c>
      <c r="BL18" s="310">
        <v>2229940.5811417815</v>
      </c>
    </row>
    <row r="19" spans="1:64" ht="15.75" x14ac:dyDescent="0.25">
      <c r="A19" s="159" t="s">
        <v>249</v>
      </c>
      <c r="B19" s="177" t="s">
        <v>253</v>
      </c>
      <c r="C19" s="306" t="s">
        <v>61</v>
      </c>
      <c r="D19" s="307">
        <v>2628</v>
      </c>
      <c r="E19" s="307">
        <v>1930</v>
      </c>
      <c r="F19" s="307">
        <v>1701</v>
      </c>
      <c r="G19" s="307">
        <v>1</v>
      </c>
      <c r="H19" s="307">
        <v>1970.2427640765998</v>
      </c>
      <c r="I19" s="308">
        <v>0.2</v>
      </c>
      <c r="J19" s="307" t="s">
        <v>456</v>
      </c>
      <c r="K19" s="307">
        <v>10</v>
      </c>
      <c r="L19" s="307">
        <v>10</v>
      </c>
      <c r="M19" s="307">
        <v>9</v>
      </c>
      <c r="N19" s="308">
        <v>0.9</v>
      </c>
      <c r="O19" s="308">
        <v>0.52</v>
      </c>
      <c r="P19" s="309">
        <v>0.75600000000000001</v>
      </c>
      <c r="Q19" s="309">
        <v>2.1000000000000001E-2</v>
      </c>
      <c r="R19" s="308">
        <v>2.4454890093480102</v>
      </c>
      <c r="S19" s="307">
        <v>10.422637969670124</v>
      </c>
      <c r="T19" s="307">
        <v>55.2</v>
      </c>
      <c r="U19" s="307">
        <v>96.4</v>
      </c>
      <c r="V19" s="308">
        <v>94.3</v>
      </c>
      <c r="W19" s="307">
        <v>18.2</v>
      </c>
      <c r="X19" s="307">
        <v>81.8</v>
      </c>
      <c r="Y19" s="308">
        <v>64.7</v>
      </c>
      <c r="Z19" s="308">
        <v>71.900000000000006</v>
      </c>
      <c r="AA19" s="309" t="s">
        <v>456</v>
      </c>
      <c r="AB19" s="310">
        <v>11097853</v>
      </c>
      <c r="AC19" s="311">
        <v>202.095</v>
      </c>
      <c r="AD19" s="312">
        <v>144.47</v>
      </c>
      <c r="AE19" s="312">
        <v>0.26307645400000002</v>
      </c>
      <c r="AF19" s="312">
        <v>5.3473456456224402E-5</v>
      </c>
      <c r="AG19" s="312">
        <v>4.3672822811220154E-2</v>
      </c>
      <c r="AH19" s="312">
        <v>1.5454756201220925E-6</v>
      </c>
      <c r="AI19" s="302">
        <v>1E-3</v>
      </c>
      <c r="AJ19" s="302">
        <v>48.7</v>
      </c>
      <c r="AK19" s="313">
        <v>9.7751710654936463</v>
      </c>
      <c r="AL19" s="302">
        <v>6.0000000000000001E-3</v>
      </c>
      <c r="AM19" s="302" t="s">
        <v>456</v>
      </c>
      <c r="AN19" s="310">
        <v>129</v>
      </c>
      <c r="AO19" s="311">
        <v>4.9000000000000002E-2</v>
      </c>
      <c r="AP19" s="312">
        <v>0.08</v>
      </c>
      <c r="AQ19" s="312">
        <v>2.2299033402667319</v>
      </c>
      <c r="AR19" s="312">
        <v>2.6928096578163873E-2</v>
      </c>
      <c r="AS19" s="312">
        <v>39.310891553489128</v>
      </c>
      <c r="AT19" s="311">
        <v>-1.3917681600000001E-2</v>
      </c>
      <c r="AU19" s="308">
        <v>4793.1260000000002</v>
      </c>
      <c r="AV19" s="308">
        <v>2.4500000000000002</v>
      </c>
      <c r="AW19" s="302">
        <v>3080</v>
      </c>
      <c r="AX19" s="302">
        <v>7.1428571428571425E-2</v>
      </c>
      <c r="AY19" s="302">
        <v>0.14285714285714285</v>
      </c>
      <c r="AZ19" s="291" t="s">
        <v>456</v>
      </c>
      <c r="BA19" s="291" t="s">
        <v>456</v>
      </c>
      <c r="BB19" s="291" t="s">
        <v>456</v>
      </c>
      <c r="BC19" s="291" t="s">
        <v>456</v>
      </c>
      <c r="BD19" s="302">
        <v>0.58700000000000008</v>
      </c>
      <c r="BE19" s="302">
        <v>78.8</v>
      </c>
      <c r="BF19" s="302">
        <v>0.92510000000000003</v>
      </c>
      <c r="BG19" s="302">
        <v>0.91385739999999993</v>
      </c>
      <c r="BH19" s="302">
        <v>5803.9049160000004</v>
      </c>
      <c r="BI19" s="302">
        <v>633.56213378999996</v>
      </c>
      <c r="BJ19" s="310">
        <v>12072.238499999999</v>
      </c>
      <c r="BK19" s="302">
        <v>1294100</v>
      </c>
      <c r="BL19" s="310">
        <v>1248391.3608809458</v>
      </c>
    </row>
    <row r="20" spans="1:64" ht="15.75" x14ac:dyDescent="0.25">
      <c r="A20" s="159" t="s">
        <v>249</v>
      </c>
      <c r="B20" s="314" t="s">
        <v>254</v>
      </c>
      <c r="C20" s="306" t="s">
        <v>62</v>
      </c>
      <c r="D20" s="307">
        <v>1109</v>
      </c>
      <c r="E20" s="307">
        <v>40</v>
      </c>
      <c r="F20" s="315">
        <v>529</v>
      </c>
      <c r="G20" s="315">
        <v>514</v>
      </c>
      <c r="H20" s="315">
        <v>1078.4732968174105</v>
      </c>
      <c r="I20" s="308">
        <v>0.15</v>
      </c>
      <c r="J20" s="307" t="s">
        <v>456</v>
      </c>
      <c r="K20" s="307">
        <v>10</v>
      </c>
      <c r="L20" s="307">
        <v>0</v>
      </c>
      <c r="M20" s="307">
        <v>5</v>
      </c>
      <c r="N20" s="308">
        <v>0.9</v>
      </c>
      <c r="O20" s="308">
        <v>0.52</v>
      </c>
      <c r="P20" s="309">
        <v>0.75600000000000001</v>
      </c>
      <c r="Q20" s="309">
        <v>1.7999999999999999E-2</v>
      </c>
      <c r="R20" s="308">
        <v>2.4454890093480102</v>
      </c>
      <c r="S20" s="307">
        <v>11.659088259298123</v>
      </c>
      <c r="T20" s="307">
        <v>54</v>
      </c>
      <c r="U20" s="307">
        <v>90</v>
      </c>
      <c r="V20" s="308">
        <v>99.7</v>
      </c>
      <c r="W20" s="307">
        <v>18.2</v>
      </c>
      <c r="X20" s="307">
        <v>81.8</v>
      </c>
      <c r="Y20" s="308">
        <v>62.9</v>
      </c>
      <c r="Z20" s="308">
        <v>67.7</v>
      </c>
      <c r="AA20" s="309" t="s">
        <v>456</v>
      </c>
      <c r="AB20" s="310">
        <v>11097853</v>
      </c>
      <c r="AC20" s="311">
        <v>202.095</v>
      </c>
      <c r="AD20" s="312">
        <v>144.47</v>
      </c>
      <c r="AE20" s="312">
        <v>0.26307645400000002</v>
      </c>
      <c r="AF20" s="312">
        <v>1.2475211826212367E-4</v>
      </c>
      <c r="AG20" s="312">
        <v>2.6843338741662161E-3</v>
      </c>
      <c r="AH20" s="312">
        <v>0</v>
      </c>
      <c r="AI20" s="302">
        <v>1E-3</v>
      </c>
      <c r="AJ20" s="302">
        <v>48.7</v>
      </c>
      <c r="AK20" s="313">
        <v>13.174769733006878</v>
      </c>
      <c r="AL20" s="302">
        <v>6.0000000000000001E-3</v>
      </c>
      <c r="AM20" s="302" t="s">
        <v>456</v>
      </c>
      <c r="AN20" s="310">
        <v>129</v>
      </c>
      <c r="AO20" s="311">
        <v>4.9000000000000002E-2</v>
      </c>
      <c r="AP20" s="312">
        <v>0.08</v>
      </c>
      <c r="AQ20" s="312">
        <v>2.2299033402667319</v>
      </c>
      <c r="AR20" s="312">
        <v>2.6928096578163873E-2</v>
      </c>
      <c r="AS20" s="312">
        <v>39.310891553489128</v>
      </c>
      <c r="AT20" s="311">
        <v>-1.3917681600000001E-2</v>
      </c>
      <c r="AU20" s="308">
        <v>4793.1260000000002</v>
      </c>
      <c r="AV20" s="308">
        <v>2.4500000000000002</v>
      </c>
      <c r="AW20" s="302">
        <v>1250</v>
      </c>
      <c r="AX20" s="302">
        <v>7.1428571428571425E-2</v>
      </c>
      <c r="AY20" s="302">
        <v>0.14285714285714285</v>
      </c>
      <c r="AZ20" s="291" t="s">
        <v>456</v>
      </c>
      <c r="BA20" s="291" t="s">
        <v>456</v>
      </c>
      <c r="BB20" s="291" t="s">
        <v>456</v>
      </c>
      <c r="BC20" s="291" t="s">
        <v>456</v>
      </c>
      <c r="BD20" s="302">
        <v>0.80299999999999994</v>
      </c>
      <c r="BE20" s="302">
        <v>61.6</v>
      </c>
      <c r="BF20" s="302">
        <v>0.92510000000000003</v>
      </c>
      <c r="BG20" s="302">
        <v>0.91385739999999993</v>
      </c>
      <c r="BH20" s="302">
        <v>3118.6442670000001</v>
      </c>
      <c r="BI20" s="302">
        <v>633.56213378999996</v>
      </c>
      <c r="BJ20" s="310">
        <v>7332.7192990000003</v>
      </c>
      <c r="BK20" s="302">
        <v>554700</v>
      </c>
      <c r="BL20" s="310">
        <v>527633.34699636372</v>
      </c>
    </row>
    <row r="21" spans="1:64" ht="15.75" x14ac:dyDescent="0.25">
      <c r="A21" s="159" t="s">
        <v>249</v>
      </c>
      <c r="B21" s="314" t="s">
        <v>255</v>
      </c>
      <c r="C21" s="306" t="s">
        <v>63</v>
      </c>
      <c r="D21" s="307">
        <v>1869</v>
      </c>
      <c r="E21" s="307">
        <v>712</v>
      </c>
      <c r="F21" s="307">
        <v>0</v>
      </c>
      <c r="G21" s="307">
        <v>0</v>
      </c>
      <c r="H21" s="315">
        <v>2685.3069907690647</v>
      </c>
      <c r="I21" s="308">
        <v>0</v>
      </c>
      <c r="J21" s="307" t="s">
        <v>456</v>
      </c>
      <c r="K21" s="307">
        <v>10</v>
      </c>
      <c r="L21" s="307">
        <v>0</v>
      </c>
      <c r="M21" s="307">
        <v>5</v>
      </c>
      <c r="N21" s="308">
        <v>0.9</v>
      </c>
      <c r="O21" s="308">
        <v>0.52</v>
      </c>
      <c r="P21" s="309">
        <v>0.75600000000000001</v>
      </c>
      <c r="Q21" s="309">
        <v>2.5999999999999999E-2</v>
      </c>
      <c r="R21" s="308">
        <v>2.4454890093480102</v>
      </c>
      <c r="S21" s="307">
        <v>27.580500586085634</v>
      </c>
      <c r="T21" s="307">
        <v>71</v>
      </c>
      <c r="U21" s="307">
        <v>91.5</v>
      </c>
      <c r="V21" s="308">
        <v>97.1</v>
      </c>
      <c r="W21" s="307">
        <v>18.2</v>
      </c>
      <c r="X21" s="307">
        <v>81.8</v>
      </c>
      <c r="Y21" s="308">
        <v>62.7</v>
      </c>
      <c r="Z21" s="308">
        <v>66.8</v>
      </c>
      <c r="AA21" s="309" t="s">
        <v>456</v>
      </c>
      <c r="AB21" s="310">
        <v>11097853</v>
      </c>
      <c r="AC21" s="311">
        <v>202.095</v>
      </c>
      <c r="AD21" s="312">
        <v>144.47</v>
      </c>
      <c r="AE21" s="312">
        <v>0.26307645400000002</v>
      </c>
      <c r="AF21" s="312">
        <v>7.3096017745854028E-5</v>
      </c>
      <c r="AG21" s="312">
        <v>1.8485264603359036E-3</v>
      </c>
      <c r="AH21" s="312">
        <v>1.0563008344776593E-6</v>
      </c>
      <c r="AI21" s="302">
        <v>1E-3</v>
      </c>
      <c r="AJ21" s="302">
        <v>48.7</v>
      </c>
      <c r="AK21" s="313">
        <v>9.5152727021995442</v>
      </c>
      <c r="AL21" s="302">
        <v>6.0000000000000001E-3</v>
      </c>
      <c r="AM21" s="302" t="s">
        <v>456</v>
      </c>
      <c r="AN21" s="310">
        <v>129</v>
      </c>
      <c r="AO21" s="311">
        <v>4.9000000000000002E-2</v>
      </c>
      <c r="AP21" s="312">
        <v>0.08</v>
      </c>
      <c r="AQ21" s="312">
        <v>2.2299033402667319</v>
      </c>
      <c r="AR21" s="312">
        <v>2.6928096578163873E-2</v>
      </c>
      <c r="AS21" s="312">
        <v>39.310891553489128</v>
      </c>
      <c r="AT21" s="311">
        <v>-1.3917681600000001E-2</v>
      </c>
      <c r="AU21" s="308">
        <v>4793.1260000000002</v>
      </c>
      <c r="AV21" s="308">
        <v>2.4500000000000002</v>
      </c>
      <c r="AW21" s="302">
        <v>1920</v>
      </c>
      <c r="AX21" s="302">
        <v>7.1428571428571425E-2</v>
      </c>
      <c r="AY21" s="302">
        <v>0.14285714285714285</v>
      </c>
      <c r="AZ21" s="291" t="s">
        <v>456</v>
      </c>
      <c r="BA21" s="291" t="s">
        <v>456</v>
      </c>
      <c r="BB21" s="291" t="s">
        <v>456</v>
      </c>
      <c r="BC21" s="291" t="s">
        <v>456</v>
      </c>
      <c r="BD21" s="302">
        <v>0.79599999999999993</v>
      </c>
      <c r="BE21" s="302">
        <v>61.7</v>
      </c>
      <c r="BF21" s="302">
        <v>0.92510000000000003</v>
      </c>
      <c r="BG21" s="302">
        <v>0.91385739999999993</v>
      </c>
      <c r="BH21" s="302">
        <v>2698.103423</v>
      </c>
      <c r="BI21" s="302">
        <v>633.56213378999996</v>
      </c>
      <c r="BJ21" s="310">
        <v>5553.9121500000001</v>
      </c>
      <c r="BK21" s="302">
        <v>946700</v>
      </c>
      <c r="BL21" s="310">
        <v>899913.6759108156</v>
      </c>
    </row>
    <row r="22" spans="1:64" ht="15.75" x14ac:dyDescent="0.25">
      <c r="A22" s="159" t="s">
        <v>249</v>
      </c>
      <c r="B22" s="314" t="s">
        <v>256</v>
      </c>
      <c r="C22" s="306" t="s">
        <v>64</v>
      </c>
      <c r="D22" s="307">
        <v>645</v>
      </c>
      <c r="E22" s="307">
        <v>523</v>
      </c>
      <c r="F22" s="307">
        <v>0</v>
      </c>
      <c r="G22" s="307">
        <v>0</v>
      </c>
      <c r="H22" s="307">
        <v>98</v>
      </c>
      <c r="I22" s="308">
        <v>0.15</v>
      </c>
      <c r="J22" s="307" t="s">
        <v>456</v>
      </c>
      <c r="K22" s="307">
        <v>10</v>
      </c>
      <c r="L22" s="307">
        <v>0</v>
      </c>
      <c r="M22" s="307">
        <v>5</v>
      </c>
      <c r="N22" s="308">
        <v>0.9</v>
      </c>
      <c r="O22" s="308">
        <v>0.52</v>
      </c>
      <c r="P22" s="309">
        <v>0.75600000000000001</v>
      </c>
      <c r="Q22" s="309">
        <v>3.1E-2</v>
      </c>
      <c r="R22" s="308">
        <v>2.4454890093480102</v>
      </c>
      <c r="S22" s="307">
        <v>0</v>
      </c>
      <c r="T22" s="307">
        <v>69.900000000000006</v>
      </c>
      <c r="U22" s="307">
        <v>89.6</v>
      </c>
      <c r="V22" s="308">
        <v>95.5</v>
      </c>
      <c r="W22" s="307">
        <v>18.2</v>
      </c>
      <c r="X22" s="307">
        <v>81.8</v>
      </c>
      <c r="Y22" s="308">
        <v>62.6</v>
      </c>
      <c r="Z22" s="308">
        <v>70.400000000000006</v>
      </c>
      <c r="AA22" s="309" t="s">
        <v>456</v>
      </c>
      <c r="AB22" s="310">
        <v>11097853</v>
      </c>
      <c r="AC22" s="311">
        <v>202.095</v>
      </c>
      <c r="AD22" s="312">
        <v>144.47</v>
      </c>
      <c r="AE22" s="312">
        <v>0.26307645400000002</v>
      </c>
      <c r="AF22" s="312">
        <v>2.1477343265052763E-4</v>
      </c>
      <c r="AG22" s="312">
        <v>2.4978274363749223E-2</v>
      </c>
      <c r="AH22" s="312">
        <v>3.1036623215394165E-6</v>
      </c>
      <c r="AI22" s="302">
        <v>1E-3</v>
      </c>
      <c r="AJ22" s="302">
        <v>48.7</v>
      </c>
      <c r="AK22" s="313">
        <v>17.770295548073324</v>
      </c>
      <c r="AL22" s="302">
        <v>6.0000000000000001E-3</v>
      </c>
      <c r="AM22" s="302" t="s">
        <v>456</v>
      </c>
      <c r="AN22" s="310">
        <v>129</v>
      </c>
      <c r="AO22" s="311">
        <v>4.9000000000000002E-2</v>
      </c>
      <c r="AP22" s="312">
        <v>0.08</v>
      </c>
      <c r="AQ22" s="312">
        <v>2.2299033402667319</v>
      </c>
      <c r="AR22" s="312">
        <v>2.6928096578163873E-2</v>
      </c>
      <c r="AS22" s="312">
        <v>39.310891553489128</v>
      </c>
      <c r="AT22" s="311">
        <v>-1.3917681600000001E-2</v>
      </c>
      <c r="AU22" s="308">
        <v>4793.1260000000002</v>
      </c>
      <c r="AV22" s="308">
        <v>2.4500000000000002</v>
      </c>
      <c r="AW22" s="302">
        <v>1332</v>
      </c>
      <c r="AX22" s="302">
        <v>7.1428571428571425E-2</v>
      </c>
      <c r="AY22" s="302">
        <v>0.14285714285714285</v>
      </c>
      <c r="AZ22" s="291" t="s">
        <v>456</v>
      </c>
      <c r="BA22" s="291" t="s">
        <v>456</v>
      </c>
      <c r="BB22" s="291" t="s">
        <v>456</v>
      </c>
      <c r="BC22" s="291" t="s">
        <v>456</v>
      </c>
      <c r="BD22" s="302">
        <v>0.80400000000000005</v>
      </c>
      <c r="BE22" s="302">
        <v>64</v>
      </c>
      <c r="BF22" s="302">
        <v>0.92510000000000003</v>
      </c>
      <c r="BG22" s="302">
        <v>0.91385739999999993</v>
      </c>
      <c r="BH22" s="302">
        <v>1937.0563</v>
      </c>
      <c r="BI22" s="302">
        <v>633.56213378999996</v>
      </c>
      <c r="BJ22" s="310">
        <v>5983.286623</v>
      </c>
      <c r="BK22" s="302">
        <v>322200</v>
      </c>
      <c r="BL22" s="310">
        <v>307757.13644485176</v>
      </c>
    </row>
    <row r="23" spans="1:64" ht="15.75" x14ac:dyDescent="0.25">
      <c r="A23" s="159" t="s">
        <v>249</v>
      </c>
      <c r="B23" s="314" t="s">
        <v>257</v>
      </c>
      <c r="C23" s="306" t="s">
        <v>65</v>
      </c>
      <c r="D23" s="307">
        <v>879</v>
      </c>
      <c r="E23" s="307">
        <v>86</v>
      </c>
      <c r="F23" s="307">
        <v>0</v>
      </c>
      <c r="G23" s="307">
        <v>0</v>
      </c>
      <c r="H23" s="307">
        <v>1935</v>
      </c>
      <c r="I23" s="308">
        <v>0.05</v>
      </c>
      <c r="J23" s="307" t="s">
        <v>456</v>
      </c>
      <c r="K23" s="307">
        <v>10</v>
      </c>
      <c r="L23" s="307">
        <v>0</v>
      </c>
      <c r="M23" s="307">
        <v>5</v>
      </c>
      <c r="N23" s="308">
        <v>0.9</v>
      </c>
      <c r="O23" s="308">
        <v>0.52</v>
      </c>
      <c r="P23" s="309">
        <v>0.75600000000000001</v>
      </c>
      <c r="Q23" s="309" t="s">
        <v>456</v>
      </c>
      <c r="R23" s="308">
        <v>2.4454890093480102</v>
      </c>
      <c r="S23" s="307">
        <v>10.120433154539015</v>
      </c>
      <c r="T23" s="307">
        <v>34.5</v>
      </c>
      <c r="U23" s="307">
        <v>97.1</v>
      </c>
      <c r="V23" s="308">
        <v>99</v>
      </c>
      <c r="W23" s="307">
        <v>18.2</v>
      </c>
      <c r="X23" s="307">
        <v>81.8</v>
      </c>
      <c r="Y23" s="308">
        <v>68</v>
      </c>
      <c r="Z23" s="308">
        <v>74.400000000000006</v>
      </c>
      <c r="AA23" s="309" t="s">
        <v>456</v>
      </c>
      <c r="AB23" s="310">
        <v>11097853</v>
      </c>
      <c r="AC23" s="311">
        <v>202.095</v>
      </c>
      <c r="AD23" s="312">
        <v>144.47</v>
      </c>
      <c r="AE23" s="312">
        <v>0.26307645400000002</v>
      </c>
      <c r="AF23" s="312">
        <v>1.505657093124456E-4</v>
      </c>
      <c r="AG23" s="312">
        <v>2.2019147084421237E-3</v>
      </c>
      <c r="AH23" s="312">
        <v>0</v>
      </c>
      <c r="AI23" s="302">
        <v>1E-3</v>
      </c>
      <c r="AJ23" s="302">
        <v>48.7</v>
      </c>
      <c r="AK23" s="313">
        <v>4.0627885503231767</v>
      </c>
      <c r="AL23" s="302">
        <v>6.0000000000000001E-3</v>
      </c>
      <c r="AM23" s="302" t="s">
        <v>456</v>
      </c>
      <c r="AN23" s="310">
        <v>129</v>
      </c>
      <c r="AO23" s="311">
        <v>4.9000000000000002E-2</v>
      </c>
      <c r="AP23" s="312">
        <v>0.08</v>
      </c>
      <c r="AQ23" s="312">
        <v>2.2299033402667319</v>
      </c>
      <c r="AR23" s="312">
        <v>2.6928096578163873E-2</v>
      </c>
      <c r="AS23" s="312">
        <v>39.310891553489128</v>
      </c>
      <c r="AT23" s="311">
        <v>-1.3917681600000001E-2</v>
      </c>
      <c r="AU23" s="308">
        <v>3647.9</v>
      </c>
      <c r="AV23" s="308">
        <v>2.4500000000000002</v>
      </c>
      <c r="AW23" s="302">
        <v>1220</v>
      </c>
      <c r="AX23" s="302">
        <v>7.1428571428571425E-2</v>
      </c>
      <c r="AY23" s="302">
        <v>0.14285714285714285</v>
      </c>
      <c r="AZ23" s="291" t="s">
        <v>456</v>
      </c>
      <c r="BA23" s="291" t="s">
        <v>456</v>
      </c>
      <c r="BB23" s="291" t="s">
        <v>456</v>
      </c>
      <c r="BC23" s="291" t="s">
        <v>456</v>
      </c>
      <c r="BD23" s="302">
        <v>0.85499999999999998</v>
      </c>
      <c r="BE23" s="302">
        <v>103.7</v>
      </c>
      <c r="BF23" s="302">
        <v>0.92510000000000003</v>
      </c>
      <c r="BG23" s="302">
        <v>0.91385739999999993</v>
      </c>
      <c r="BH23" s="302">
        <v>1937.605184</v>
      </c>
      <c r="BI23" s="302">
        <v>633.56213378999996</v>
      </c>
      <c r="BJ23" s="310">
        <v>5392.6167169999999</v>
      </c>
      <c r="BK23" s="302">
        <v>459600</v>
      </c>
      <c r="BL23" s="310">
        <v>421151.03305204865</v>
      </c>
    </row>
    <row r="24" spans="1:64" ht="15.75" x14ac:dyDescent="0.25">
      <c r="A24" s="159" t="s">
        <v>249</v>
      </c>
      <c r="B24" s="314" t="s">
        <v>258</v>
      </c>
      <c r="C24" s="306" t="s">
        <v>66</v>
      </c>
      <c r="D24" s="307">
        <v>1272</v>
      </c>
      <c r="E24" s="307">
        <v>771</v>
      </c>
      <c r="F24" s="315">
        <v>489</v>
      </c>
      <c r="G24" s="315">
        <v>319</v>
      </c>
      <c r="H24" s="315">
        <v>666.44078805391928</v>
      </c>
      <c r="I24" s="308">
        <v>0.15</v>
      </c>
      <c r="J24" s="307" t="s">
        <v>456</v>
      </c>
      <c r="K24" s="307">
        <v>10</v>
      </c>
      <c r="L24" s="307">
        <v>0</v>
      </c>
      <c r="M24" s="307">
        <v>5</v>
      </c>
      <c r="N24" s="308">
        <v>0.9</v>
      </c>
      <c r="O24" s="308">
        <v>0.52</v>
      </c>
      <c r="P24" s="309">
        <v>0.75600000000000001</v>
      </c>
      <c r="Q24" s="309">
        <v>1.7000000000000001E-2</v>
      </c>
      <c r="R24" s="308">
        <v>2.4454890093480102</v>
      </c>
      <c r="S24" s="307">
        <v>0</v>
      </c>
      <c r="T24" s="307">
        <v>36.700000000000003</v>
      </c>
      <c r="U24" s="307">
        <v>92.4</v>
      </c>
      <c r="V24" s="308">
        <v>96.6</v>
      </c>
      <c r="W24" s="307">
        <v>18.2</v>
      </c>
      <c r="X24" s="307">
        <v>81.8</v>
      </c>
      <c r="Y24" s="308">
        <v>64.8</v>
      </c>
      <c r="Z24" s="308">
        <v>70.8</v>
      </c>
      <c r="AA24" s="309" t="s">
        <v>456</v>
      </c>
      <c r="AB24" s="310">
        <v>11097853</v>
      </c>
      <c r="AC24" s="311">
        <v>202.095</v>
      </c>
      <c r="AD24" s="312">
        <v>144.47</v>
      </c>
      <c r="AE24" s="312">
        <v>0.26307645400000002</v>
      </c>
      <c r="AF24" s="312">
        <v>1.1041965852880167E-4</v>
      </c>
      <c r="AG24" s="312">
        <v>2.0842508377213978E-2</v>
      </c>
      <c r="AH24" s="312">
        <v>0</v>
      </c>
      <c r="AI24" s="302">
        <v>1E-3</v>
      </c>
      <c r="AJ24" s="302">
        <v>48.7</v>
      </c>
      <c r="AK24" s="313">
        <v>12.978294920563885</v>
      </c>
      <c r="AL24" s="302">
        <v>6.0000000000000001E-3</v>
      </c>
      <c r="AM24" s="302" t="s">
        <v>456</v>
      </c>
      <c r="AN24" s="310">
        <v>129</v>
      </c>
      <c r="AO24" s="311">
        <v>4.9000000000000002E-2</v>
      </c>
      <c r="AP24" s="312">
        <v>0.08</v>
      </c>
      <c r="AQ24" s="312">
        <v>2.2299033402667319</v>
      </c>
      <c r="AR24" s="312">
        <v>2.6928096578163873E-2</v>
      </c>
      <c r="AS24" s="312">
        <v>39.310891553489128</v>
      </c>
      <c r="AT24" s="311">
        <v>-1.3917681600000001E-2</v>
      </c>
      <c r="AU24" s="308">
        <v>4793.1260000000002</v>
      </c>
      <c r="AV24" s="308">
        <v>2.4500000000000002</v>
      </c>
      <c r="AW24" s="302">
        <v>1620</v>
      </c>
      <c r="AX24" s="302">
        <v>7.1428571428571425E-2</v>
      </c>
      <c r="AY24" s="302">
        <v>0.14285714285714285</v>
      </c>
      <c r="AZ24" s="291" t="s">
        <v>456</v>
      </c>
      <c r="BA24" s="291" t="s">
        <v>456</v>
      </c>
      <c r="BB24" s="291" t="s">
        <v>456</v>
      </c>
      <c r="BC24" s="291" t="s">
        <v>456</v>
      </c>
      <c r="BD24" s="302">
        <v>0.80599999999999994</v>
      </c>
      <c r="BE24" s="302">
        <v>61.4</v>
      </c>
      <c r="BF24" s="302">
        <v>0.92510000000000003</v>
      </c>
      <c r="BG24" s="302">
        <v>0.91385739999999993</v>
      </c>
      <c r="BH24" s="302">
        <v>2503.4008570000001</v>
      </c>
      <c r="BI24" s="302">
        <v>633.56213378999996</v>
      </c>
      <c r="BJ24" s="310">
        <v>8720.6413049999992</v>
      </c>
      <c r="BK24" s="302">
        <v>626700</v>
      </c>
      <c r="BL24" s="310">
        <v>605783.32976541761</v>
      </c>
    </row>
    <row r="25" spans="1:64" ht="15.75" x14ac:dyDescent="0.25">
      <c r="A25" s="178" t="s">
        <v>249</v>
      </c>
      <c r="B25" s="316" t="s">
        <v>259</v>
      </c>
      <c r="C25" s="317" t="s">
        <v>67</v>
      </c>
      <c r="D25" s="307">
        <v>1345</v>
      </c>
      <c r="E25" s="307">
        <v>48</v>
      </c>
      <c r="F25" s="307">
        <v>0</v>
      </c>
      <c r="G25" s="307">
        <v>0</v>
      </c>
      <c r="H25" s="307">
        <v>1788</v>
      </c>
      <c r="I25" s="308">
        <v>0.15</v>
      </c>
      <c r="J25" s="307" t="s">
        <v>456</v>
      </c>
      <c r="K25" s="307">
        <v>10</v>
      </c>
      <c r="L25" s="307">
        <v>10</v>
      </c>
      <c r="M25" s="307">
        <v>9</v>
      </c>
      <c r="N25" s="308">
        <v>0.9</v>
      </c>
      <c r="O25" s="308">
        <v>0.52</v>
      </c>
      <c r="P25" s="309">
        <v>0.75600000000000001</v>
      </c>
      <c r="Q25" s="309">
        <v>2.4E-2</v>
      </c>
      <c r="R25" s="308">
        <v>2.4454890093480102</v>
      </c>
      <c r="S25" s="307">
        <v>0</v>
      </c>
      <c r="T25" s="307">
        <v>33</v>
      </c>
      <c r="U25" s="307">
        <v>89.8</v>
      </c>
      <c r="V25" s="308">
        <v>94.8</v>
      </c>
      <c r="W25" s="307">
        <v>18.2</v>
      </c>
      <c r="X25" s="307">
        <v>81.8</v>
      </c>
      <c r="Y25" s="307">
        <v>52.9</v>
      </c>
      <c r="Z25" s="307">
        <v>61.3</v>
      </c>
      <c r="AA25" s="307" t="s">
        <v>456</v>
      </c>
      <c r="AB25" s="307">
        <v>11097853</v>
      </c>
      <c r="AC25" s="311">
        <v>202.095</v>
      </c>
      <c r="AD25" s="312">
        <v>144.47</v>
      </c>
      <c r="AE25" s="312">
        <v>0.26307645400000002</v>
      </c>
      <c r="AF25" s="312">
        <v>1.0062527264795697E-4</v>
      </c>
      <c r="AG25" s="312">
        <v>0.15244147157190635</v>
      </c>
      <c r="AH25" s="312">
        <v>2.908244874218409E-6</v>
      </c>
      <c r="AI25" s="293">
        <v>1E-3</v>
      </c>
      <c r="AJ25" s="313">
        <v>48.7</v>
      </c>
      <c r="AK25" s="313">
        <v>6.3344089876897334</v>
      </c>
      <c r="AL25" s="313">
        <v>6.0000000000000001E-3</v>
      </c>
      <c r="AM25" s="313" t="s">
        <v>456</v>
      </c>
      <c r="AN25" s="310">
        <v>129</v>
      </c>
      <c r="AO25" s="311">
        <v>4.9000000000000002E-2</v>
      </c>
      <c r="AP25" s="312">
        <v>0.08</v>
      </c>
      <c r="AQ25" s="312">
        <v>2.2299033402667319</v>
      </c>
      <c r="AR25" s="312">
        <v>2.6928096578163873E-2</v>
      </c>
      <c r="AS25" s="312">
        <v>39.310891553489128</v>
      </c>
      <c r="AT25" s="311">
        <v>-1.3917681600000001E-2</v>
      </c>
      <c r="AU25" s="308">
        <v>4793.1260000000002</v>
      </c>
      <c r="AV25" s="308">
        <v>2.4500000000000002</v>
      </c>
      <c r="AW25" s="302">
        <v>1533</v>
      </c>
      <c r="AX25" s="302">
        <v>7.1428571428571425E-2</v>
      </c>
      <c r="AY25" s="302">
        <v>0.14285714285714285</v>
      </c>
      <c r="AZ25" s="291" t="s">
        <v>456</v>
      </c>
      <c r="BA25" s="291" t="s">
        <v>456</v>
      </c>
      <c r="BB25" s="291" t="s">
        <v>456</v>
      </c>
      <c r="BC25" s="291" t="s">
        <v>456</v>
      </c>
      <c r="BD25" s="302">
        <v>0.748</v>
      </c>
      <c r="BE25" s="302">
        <v>35</v>
      </c>
      <c r="BF25" s="302">
        <v>0.92510000000000003</v>
      </c>
      <c r="BG25" s="302">
        <v>0.91385739999999993</v>
      </c>
      <c r="BH25" s="302">
        <v>4685.6095960000002</v>
      </c>
      <c r="BI25" s="302">
        <v>633.56213378999996</v>
      </c>
      <c r="BJ25" s="310">
        <v>7398.032776</v>
      </c>
      <c r="BK25" s="302">
        <v>687700</v>
      </c>
      <c r="BL25" s="310">
        <v>640755.53874274902</v>
      </c>
    </row>
    <row r="26" spans="1:64" ht="15.75" x14ac:dyDescent="0.25">
      <c r="A26" s="159" t="s">
        <v>327</v>
      </c>
      <c r="B26" s="187" t="s">
        <v>260</v>
      </c>
      <c r="C26" s="188" t="s">
        <v>69</v>
      </c>
      <c r="D26" s="297">
        <v>654</v>
      </c>
      <c r="E26" s="297">
        <v>0</v>
      </c>
      <c r="F26" s="297">
        <v>15294</v>
      </c>
      <c r="G26" s="297">
        <v>11066</v>
      </c>
      <c r="H26" s="297">
        <v>1942.8679740505297</v>
      </c>
      <c r="I26" s="298">
        <v>0</v>
      </c>
      <c r="J26" s="297">
        <v>0</v>
      </c>
      <c r="K26" s="297">
        <v>6</v>
      </c>
      <c r="L26" s="297">
        <v>0</v>
      </c>
      <c r="M26" s="297">
        <v>5</v>
      </c>
      <c r="N26" s="318">
        <v>0.55000000000000004</v>
      </c>
      <c r="O26" s="298">
        <v>0.18</v>
      </c>
      <c r="P26" s="299">
        <v>0.81200000000000006</v>
      </c>
      <c r="Q26" s="299">
        <v>1E-3</v>
      </c>
      <c r="R26" s="298">
        <v>0.12691810287557001</v>
      </c>
      <c r="S26" s="297">
        <v>0</v>
      </c>
      <c r="T26" s="297">
        <v>29</v>
      </c>
      <c r="U26" s="297">
        <v>87.7</v>
      </c>
      <c r="V26" s="298">
        <v>91.8</v>
      </c>
      <c r="W26" s="297">
        <v>10.37</v>
      </c>
      <c r="X26" s="297">
        <v>89.63</v>
      </c>
      <c r="Y26" s="298">
        <v>43.1</v>
      </c>
      <c r="Z26" s="298">
        <v>61.8</v>
      </c>
      <c r="AA26" s="299">
        <v>0.36</v>
      </c>
      <c r="AB26" s="305">
        <v>2228806</v>
      </c>
      <c r="AC26" s="300">
        <v>522.67700000000002</v>
      </c>
      <c r="AD26" s="301">
        <v>317.82</v>
      </c>
      <c r="AE26" s="301">
        <v>2.9152198130000002</v>
      </c>
      <c r="AF26" s="301">
        <v>8.2765649305369311E-4</v>
      </c>
      <c r="AG26" s="301">
        <v>7.7385077508984601E-2</v>
      </c>
      <c r="AH26" s="301">
        <v>1.4245090674965124E-4</v>
      </c>
      <c r="AI26" s="302">
        <v>3.9217043265626257E-2</v>
      </c>
      <c r="AJ26" s="303">
        <v>65.8</v>
      </c>
      <c r="AK26" s="304">
        <v>9.8000000000000007</v>
      </c>
      <c r="AL26" s="303">
        <v>5.7999999999999996E-2</v>
      </c>
      <c r="AM26" s="303">
        <v>0</v>
      </c>
      <c r="AN26" s="305">
        <v>114</v>
      </c>
      <c r="AO26" s="300">
        <v>8.2000000000000003E-2</v>
      </c>
      <c r="AP26" s="301">
        <v>0.33</v>
      </c>
      <c r="AQ26" s="301">
        <v>10.267399267399266</v>
      </c>
      <c r="AR26" s="301">
        <v>6.7183393230703214E-2</v>
      </c>
      <c r="AS26" s="301">
        <v>10.196508072735075</v>
      </c>
      <c r="AT26" s="300">
        <v>0.82992327200000005</v>
      </c>
      <c r="AU26" s="298">
        <v>5058.2439721414703</v>
      </c>
      <c r="AV26" s="298">
        <v>0.99</v>
      </c>
      <c r="AW26" s="303">
        <v>77</v>
      </c>
      <c r="AX26" s="303">
        <v>0.35714285714285715</v>
      </c>
      <c r="AY26" s="303">
        <v>7.1428571428571425E-2</v>
      </c>
      <c r="AZ26" s="303" t="s">
        <v>456</v>
      </c>
      <c r="BA26" s="303" t="s">
        <v>456</v>
      </c>
      <c r="BB26" s="303" t="s">
        <v>456</v>
      </c>
      <c r="BC26" s="303" t="s">
        <v>456</v>
      </c>
      <c r="BD26" s="303">
        <v>0.76500000000000001</v>
      </c>
      <c r="BE26" s="303">
        <v>134.72</v>
      </c>
      <c r="BF26" s="303">
        <v>0.91200000000000003</v>
      </c>
      <c r="BG26" s="303">
        <v>0.98599999999999999</v>
      </c>
      <c r="BH26" s="303">
        <v>1483.0426660000001</v>
      </c>
      <c r="BI26" s="303">
        <v>795.90411376999998</v>
      </c>
      <c r="BJ26" s="305">
        <v>2844.4131459999999</v>
      </c>
      <c r="BK26" s="303">
        <v>354900</v>
      </c>
      <c r="BL26" s="305">
        <v>338812.94380081445</v>
      </c>
    </row>
    <row r="27" spans="1:64" ht="15.75" x14ac:dyDescent="0.25">
      <c r="A27" s="159" t="s">
        <v>327</v>
      </c>
      <c r="B27" s="187" t="s">
        <v>261</v>
      </c>
      <c r="C27" s="188" t="s">
        <v>70</v>
      </c>
      <c r="D27" s="307">
        <v>238</v>
      </c>
      <c r="E27" s="307">
        <v>0</v>
      </c>
      <c r="F27" s="307">
        <v>33</v>
      </c>
      <c r="G27" s="307">
        <v>12</v>
      </c>
      <c r="H27" s="307">
        <v>696.31523734480288</v>
      </c>
      <c r="I27" s="308">
        <v>0</v>
      </c>
      <c r="J27" s="307">
        <v>0</v>
      </c>
      <c r="K27" s="307">
        <v>6</v>
      </c>
      <c r="L27" s="307">
        <v>0</v>
      </c>
      <c r="M27" s="307">
        <v>5</v>
      </c>
      <c r="N27" s="319">
        <v>0.55000000000000004</v>
      </c>
      <c r="O27" s="308">
        <v>0.18</v>
      </c>
      <c r="P27" s="309">
        <v>0.81200000000000006</v>
      </c>
      <c r="Q27" s="309">
        <v>1E-3</v>
      </c>
      <c r="R27" s="308">
        <v>0.87036696713861506</v>
      </c>
      <c r="S27" s="307">
        <v>0</v>
      </c>
      <c r="T27" s="307">
        <v>29</v>
      </c>
      <c r="U27" s="307">
        <v>90.3</v>
      </c>
      <c r="V27" s="308">
        <v>92.1</v>
      </c>
      <c r="W27" s="307">
        <v>17.239999999999998</v>
      </c>
      <c r="X27" s="307">
        <v>82.76</v>
      </c>
      <c r="Y27" s="308">
        <v>43.1</v>
      </c>
      <c r="Z27" s="308">
        <v>61.8</v>
      </c>
      <c r="AA27" s="309">
        <v>0.35</v>
      </c>
      <c r="AB27" s="310">
        <v>2228806</v>
      </c>
      <c r="AC27" s="311">
        <v>522.67700000000002</v>
      </c>
      <c r="AD27" s="312">
        <v>317.82</v>
      </c>
      <c r="AE27" s="312">
        <v>2.9152198130000002</v>
      </c>
      <c r="AF27" s="312">
        <v>8.2765649305369311E-4</v>
      </c>
      <c r="AG27" s="312">
        <v>7.7385077508984601E-2</v>
      </c>
      <c r="AH27" s="312">
        <v>1.4245090674965124E-4</v>
      </c>
      <c r="AI27" s="302">
        <v>2.2864744642374608E-2</v>
      </c>
      <c r="AJ27" s="302">
        <v>65.8</v>
      </c>
      <c r="AK27" s="313">
        <v>9.4</v>
      </c>
      <c r="AL27" s="302">
        <v>1.1000000000000001E-2</v>
      </c>
      <c r="AM27" s="302">
        <v>856</v>
      </c>
      <c r="AN27" s="310">
        <v>114</v>
      </c>
      <c r="AO27" s="311">
        <v>8.2000000000000003E-2</v>
      </c>
      <c r="AP27" s="312">
        <v>0.33</v>
      </c>
      <c r="AQ27" s="312">
        <v>4.4593837535014007</v>
      </c>
      <c r="AR27" s="312">
        <v>6.7183393230703214E-2</v>
      </c>
      <c r="AS27" s="312">
        <v>10.196508072735075</v>
      </c>
      <c r="AT27" s="311">
        <v>0.82992327200000005</v>
      </c>
      <c r="AU27" s="308">
        <v>2694.875717639934</v>
      </c>
      <c r="AV27" s="308">
        <v>0.99</v>
      </c>
      <c r="AW27" s="302">
        <v>67</v>
      </c>
      <c r="AX27" s="302">
        <v>0.35714285714285715</v>
      </c>
      <c r="AY27" s="302">
        <v>7.1428571428571425E-2</v>
      </c>
      <c r="AZ27" s="291" t="s">
        <v>456</v>
      </c>
      <c r="BA27" s="291" t="s">
        <v>456</v>
      </c>
      <c r="BB27" s="291" t="s">
        <v>456</v>
      </c>
      <c r="BC27" s="291" t="s">
        <v>456</v>
      </c>
      <c r="BD27" s="302">
        <v>0.65900000000000003</v>
      </c>
      <c r="BE27" s="302">
        <v>134.72</v>
      </c>
      <c r="BF27" s="302">
        <v>0.78700000000000003</v>
      </c>
      <c r="BG27" s="302">
        <v>0.93700000000000006</v>
      </c>
      <c r="BH27" s="302">
        <v>1411.4051059999999</v>
      </c>
      <c r="BI27" s="302">
        <v>795.90411376999998</v>
      </c>
      <c r="BJ27" s="310">
        <v>1926.848448</v>
      </c>
      <c r="BK27" s="302">
        <v>107100</v>
      </c>
      <c r="BL27" s="310">
        <v>113908.00992157869</v>
      </c>
    </row>
    <row r="28" spans="1:64" ht="15.75" x14ac:dyDescent="0.25">
      <c r="A28" s="159" t="s">
        <v>327</v>
      </c>
      <c r="B28" s="187" t="s">
        <v>262</v>
      </c>
      <c r="C28" s="188" t="s">
        <v>71</v>
      </c>
      <c r="D28" s="307">
        <v>1117</v>
      </c>
      <c r="E28" s="307">
        <v>0</v>
      </c>
      <c r="F28" s="307">
        <v>28</v>
      </c>
      <c r="G28" s="307">
        <v>11</v>
      </c>
      <c r="H28" s="307">
        <v>4895.2403787613175</v>
      </c>
      <c r="I28" s="308">
        <v>0.25</v>
      </c>
      <c r="J28" s="307">
        <v>10363.1</v>
      </c>
      <c r="K28" s="307">
        <v>6</v>
      </c>
      <c r="L28" s="307">
        <v>7</v>
      </c>
      <c r="M28" s="307">
        <v>9</v>
      </c>
      <c r="N28" s="319">
        <v>0.55000000000000004</v>
      </c>
      <c r="O28" s="308">
        <v>0.18</v>
      </c>
      <c r="P28" s="309">
        <v>0.81200000000000006</v>
      </c>
      <c r="Q28" s="309">
        <v>1E-3</v>
      </c>
      <c r="R28" s="308">
        <v>0.85770404567055003</v>
      </c>
      <c r="S28" s="307">
        <v>33.11258278145695</v>
      </c>
      <c r="T28" s="307">
        <v>29</v>
      </c>
      <c r="U28" s="307">
        <v>94.6</v>
      </c>
      <c r="V28" s="308">
        <v>95.1</v>
      </c>
      <c r="W28" s="307">
        <v>15.57</v>
      </c>
      <c r="X28" s="307">
        <v>84.43</v>
      </c>
      <c r="Y28" s="308">
        <v>43.1</v>
      </c>
      <c r="Z28" s="308">
        <v>61.8</v>
      </c>
      <c r="AA28" s="309">
        <v>0.39</v>
      </c>
      <c r="AB28" s="310">
        <v>2228806</v>
      </c>
      <c r="AC28" s="311">
        <v>522.67700000000002</v>
      </c>
      <c r="AD28" s="312">
        <v>317.82</v>
      </c>
      <c r="AE28" s="312">
        <v>2.9152198130000002</v>
      </c>
      <c r="AF28" s="312">
        <v>8.2765649305369311E-4</v>
      </c>
      <c r="AG28" s="312">
        <v>7.7385077508984601E-2</v>
      </c>
      <c r="AH28" s="312">
        <v>1.4245090674965124E-4</v>
      </c>
      <c r="AI28" s="302">
        <v>1.9332886528844666E-2</v>
      </c>
      <c r="AJ28" s="302">
        <v>65.8</v>
      </c>
      <c r="AK28" s="313">
        <v>9.4</v>
      </c>
      <c r="AL28" s="302">
        <v>5.0000000000000001E-3</v>
      </c>
      <c r="AM28" s="302">
        <v>856</v>
      </c>
      <c r="AN28" s="310">
        <v>114</v>
      </c>
      <c r="AO28" s="311">
        <v>8.2000000000000003E-2</v>
      </c>
      <c r="AP28" s="312">
        <v>0.33</v>
      </c>
      <c r="AQ28" s="312">
        <v>7.2068535825545172</v>
      </c>
      <c r="AR28" s="312">
        <v>6.7183393230703214E-2</v>
      </c>
      <c r="AS28" s="312">
        <v>10.196508072735075</v>
      </c>
      <c r="AT28" s="311">
        <v>0.82992327200000005</v>
      </c>
      <c r="AU28" s="308">
        <v>3007.2639075195289</v>
      </c>
      <c r="AV28" s="308">
        <v>0.99</v>
      </c>
      <c r="AW28" s="302">
        <v>219</v>
      </c>
      <c r="AX28" s="302">
        <v>0.35714285714285715</v>
      </c>
      <c r="AY28" s="302">
        <v>7.1428571428571425E-2</v>
      </c>
      <c r="AZ28" s="291" t="s">
        <v>456</v>
      </c>
      <c r="BA28" s="291" t="s">
        <v>456</v>
      </c>
      <c r="BB28" s="291" t="s">
        <v>456</v>
      </c>
      <c r="BC28" s="291" t="s">
        <v>456</v>
      </c>
      <c r="BD28" s="302">
        <v>0.67500000000000004</v>
      </c>
      <c r="BE28" s="302">
        <v>134.72</v>
      </c>
      <c r="BF28" s="302">
        <v>0.95900000000000007</v>
      </c>
      <c r="BG28" s="302">
        <v>0.95499999999999996</v>
      </c>
      <c r="BH28" s="302">
        <v>4812.5539980000003</v>
      </c>
      <c r="BI28" s="302">
        <v>795.90411376999998</v>
      </c>
      <c r="BJ28" s="310">
        <v>6227.0116420000004</v>
      </c>
      <c r="BK28" s="302">
        <v>481500</v>
      </c>
      <c r="BL28" s="310">
        <v>530653.50991456327</v>
      </c>
    </row>
    <row r="29" spans="1:64" ht="15.75" x14ac:dyDescent="0.25">
      <c r="A29" s="159" t="s">
        <v>327</v>
      </c>
      <c r="B29" s="187" t="s">
        <v>263</v>
      </c>
      <c r="C29" s="188" t="s">
        <v>72</v>
      </c>
      <c r="D29" s="307">
        <v>668</v>
      </c>
      <c r="E29" s="307">
        <v>146</v>
      </c>
      <c r="F29" s="307">
        <v>130</v>
      </c>
      <c r="G29" s="307">
        <v>94</v>
      </c>
      <c r="H29" s="307">
        <v>562.70065526424469</v>
      </c>
      <c r="I29" s="308">
        <v>0.15</v>
      </c>
      <c r="J29" s="307">
        <v>6169.1</v>
      </c>
      <c r="K29" s="307">
        <v>6</v>
      </c>
      <c r="L29" s="307">
        <v>0</v>
      </c>
      <c r="M29" s="307">
        <v>9</v>
      </c>
      <c r="N29" s="319">
        <v>0.55000000000000004</v>
      </c>
      <c r="O29" s="308">
        <v>0.18</v>
      </c>
      <c r="P29" s="309">
        <v>0.81200000000000006</v>
      </c>
      <c r="Q29" s="309">
        <v>1E-3</v>
      </c>
      <c r="R29" s="308">
        <v>0.39415223675848499</v>
      </c>
      <c r="S29" s="307">
        <v>0</v>
      </c>
      <c r="T29" s="307">
        <v>29</v>
      </c>
      <c r="U29" s="307">
        <v>82.7</v>
      </c>
      <c r="V29" s="308">
        <v>83.9</v>
      </c>
      <c r="W29" s="307">
        <v>11.67</v>
      </c>
      <c r="X29" s="307">
        <v>88.33</v>
      </c>
      <c r="Y29" s="308">
        <v>43.1</v>
      </c>
      <c r="Z29" s="308">
        <v>61.8</v>
      </c>
      <c r="AA29" s="309">
        <v>0.41</v>
      </c>
      <c r="AB29" s="310">
        <v>2228806</v>
      </c>
      <c r="AC29" s="311">
        <v>522.67700000000002</v>
      </c>
      <c r="AD29" s="312">
        <v>317.82</v>
      </c>
      <c r="AE29" s="312">
        <v>2.9152198130000002</v>
      </c>
      <c r="AF29" s="312">
        <v>8.2765649305369311E-4</v>
      </c>
      <c r="AG29" s="312">
        <v>7.7385077508984601E-2</v>
      </c>
      <c r="AH29" s="312">
        <v>1.4245090674965124E-4</v>
      </c>
      <c r="AI29" s="302">
        <v>2.3063229284535386E-2</v>
      </c>
      <c r="AJ29" s="302">
        <v>65.8</v>
      </c>
      <c r="AK29" s="313">
        <v>12.4</v>
      </c>
      <c r="AL29" s="302">
        <v>3.6000000000000004E-2</v>
      </c>
      <c r="AM29" s="302">
        <v>5943</v>
      </c>
      <c r="AN29" s="310">
        <v>114</v>
      </c>
      <c r="AO29" s="311">
        <v>8.2000000000000003E-2</v>
      </c>
      <c r="AP29" s="312">
        <v>0.33</v>
      </c>
      <c r="AQ29" s="312">
        <v>3.0985142118863047</v>
      </c>
      <c r="AR29" s="312">
        <v>6.7183393230703214E-2</v>
      </c>
      <c r="AS29" s="312">
        <v>10.196508072735075</v>
      </c>
      <c r="AT29" s="311">
        <v>0.82992327200000005</v>
      </c>
      <c r="AU29" s="308">
        <v>2846.532598313363</v>
      </c>
      <c r="AV29" s="308">
        <v>0.99</v>
      </c>
      <c r="AW29" s="302">
        <v>248</v>
      </c>
      <c r="AX29" s="302">
        <v>0.35714285714285715</v>
      </c>
      <c r="AY29" s="302">
        <v>7.1428571428571425E-2</v>
      </c>
      <c r="AZ29" s="291" t="s">
        <v>456</v>
      </c>
      <c r="BA29" s="291" t="s">
        <v>456</v>
      </c>
      <c r="BB29" s="291" t="s">
        <v>456</v>
      </c>
      <c r="BC29" s="291" t="s">
        <v>456</v>
      </c>
      <c r="BD29" s="302">
        <v>0.63700000000000001</v>
      </c>
      <c r="BE29" s="302">
        <v>134.72</v>
      </c>
      <c r="BF29" s="302">
        <v>0.76</v>
      </c>
      <c r="BG29" s="302">
        <v>0.94400000000000006</v>
      </c>
      <c r="BH29" s="302">
        <v>3905.0515559999999</v>
      </c>
      <c r="BI29" s="302">
        <v>795.90411376999998</v>
      </c>
      <c r="BJ29" s="310">
        <v>11531.59324</v>
      </c>
      <c r="BK29" s="302">
        <v>309600</v>
      </c>
      <c r="BL29" s="310">
        <v>316642.35807638825</v>
      </c>
    </row>
    <row r="30" spans="1:64" ht="15.75" x14ac:dyDescent="0.25">
      <c r="A30" s="159" t="s">
        <v>327</v>
      </c>
      <c r="B30" s="187" t="s">
        <v>264</v>
      </c>
      <c r="C30" s="188" t="s">
        <v>73</v>
      </c>
      <c r="D30" s="307">
        <v>1022</v>
      </c>
      <c r="E30" s="307">
        <v>56</v>
      </c>
      <c r="F30" s="307">
        <v>0</v>
      </c>
      <c r="G30" s="307">
        <v>0</v>
      </c>
      <c r="H30" s="307">
        <v>3083.108659742893</v>
      </c>
      <c r="I30" s="308">
        <v>0.2</v>
      </c>
      <c r="J30" s="307">
        <v>8221.65</v>
      </c>
      <c r="K30" s="307">
        <v>6</v>
      </c>
      <c r="L30" s="307">
        <v>0</v>
      </c>
      <c r="M30" s="307">
        <v>9</v>
      </c>
      <c r="N30" s="319">
        <v>0.55000000000000004</v>
      </c>
      <c r="O30" s="308">
        <v>0.18</v>
      </c>
      <c r="P30" s="309">
        <v>0.81200000000000006</v>
      </c>
      <c r="Q30" s="309">
        <v>1E-3</v>
      </c>
      <c r="R30" s="308">
        <v>0.44009704113946801</v>
      </c>
      <c r="S30" s="307">
        <v>34.217279726261765</v>
      </c>
      <c r="T30" s="307">
        <v>29</v>
      </c>
      <c r="U30" s="307">
        <v>82.7</v>
      </c>
      <c r="V30" s="308">
        <v>87.1</v>
      </c>
      <c r="W30" s="307">
        <v>8.44</v>
      </c>
      <c r="X30" s="307">
        <v>91.56</v>
      </c>
      <c r="Y30" s="308">
        <v>43.1</v>
      </c>
      <c r="Z30" s="308">
        <v>61.8</v>
      </c>
      <c r="AA30" s="309">
        <v>0.37</v>
      </c>
      <c r="AB30" s="310">
        <v>2228806</v>
      </c>
      <c r="AC30" s="311">
        <v>522.67700000000002</v>
      </c>
      <c r="AD30" s="312">
        <v>317.82</v>
      </c>
      <c r="AE30" s="312">
        <v>2.9152198130000002</v>
      </c>
      <c r="AF30" s="312">
        <v>8.2765649305369311E-4</v>
      </c>
      <c r="AG30" s="312">
        <v>7.7385077508984601E-2</v>
      </c>
      <c r="AH30" s="312">
        <v>1.4245090674965124E-4</v>
      </c>
      <c r="AI30" s="302">
        <v>1.5321634626894258E-2</v>
      </c>
      <c r="AJ30" s="302">
        <v>65.8</v>
      </c>
      <c r="AK30" s="313">
        <v>12.3</v>
      </c>
      <c r="AL30" s="302">
        <v>6.0000000000000001E-3</v>
      </c>
      <c r="AM30" s="302">
        <v>856</v>
      </c>
      <c r="AN30" s="310">
        <v>114</v>
      </c>
      <c r="AO30" s="311">
        <v>8.2000000000000003E-2</v>
      </c>
      <c r="AP30" s="312">
        <v>0.33</v>
      </c>
      <c r="AQ30" s="312">
        <v>3.0866681911731075</v>
      </c>
      <c r="AR30" s="312">
        <v>6.7183393230703214E-2</v>
      </c>
      <c r="AS30" s="312">
        <v>10.196508072735075</v>
      </c>
      <c r="AT30" s="311">
        <v>0.82992327200000005</v>
      </c>
      <c r="AU30" s="308">
        <v>3014.2621509823011</v>
      </c>
      <c r="AV30" s="308">
        <v>0.99</v>
      </c>
      <c r="AW30" s="302">
        <v>205</v>
      </c>
      <c r="AX30" s="302">
        <v>0.35714285714285715</v>
      </c>
      <c r="AY30" s="302">
        <v>7.1428571428571425E-2</v>
      </c>
      <c r="AZ30" s="291" t="s">
        <v>456</v>
      </c>
      <c r="BA30" s="291" t="s">
        <v>456</v>
      </c>
      <c r="BB30" s="291" t="s">
        <v>456</v>
      </c>
      <c r="BC30" s="291" t="s">
        <v>456</v>
      </c>
      <c r="BD30" s="302">
        <v>0.69700000000000006</v>
      </c>
      <c r="BE30" s="302">
        <v>134.72</v>
      </c>
      <c r="BF30" s="302">
        <v>0.9840000000000001</v>
      </c>
      <c r="BG30" s="302">
        <v>0.96499999999999997</v>
      </c>
      <c r="BH30" s="302">
        <v>3421.420235</v>
      </c>
      <c r="BI30" s="302">
        <v>795.90411376999998</v>
      </c>
      <c r="BJ30" s="310">
        <v>6313.7647550000002</v>
      </c>
      <c r="BK30" s="302">
        <v>437300</v>
      </c>
      <c r="BL30" s="310">
        <v>495723.29442389449</v>
      </c>
    </row>
    <row r="31" spans="1:64" ht="15.75" x14ac:dyDescent="0.25">
      <c r="A31" s="159" t="s">
        <v>327</v>
      </c>
      <c r="B31" s="187" t="s">
        <v>265</v>
      </c>
      <c r="C31" s="188" t="s">
        <v>74</v>
      </c>
      <c r="D31" s="307">
        <v>183</v>
      </c>
      <c r="E31" s="307">
        <v>150</v>
      </c>
      <c r="F31" s="307">
        <v>2876</v>
      </c>
      <c r="G31" s="307">
        <v>1114</v>
      </c>
      <c r="H31" s="307">
        <v>508.33398595052864</v>
      </c>
      <c r="I31" s="308">
        <v>0.05</v>
      </c>
      <c r="J31" s="307">
        <v>1824.25</v>
      </c>
      <c r="K31" s="307">
        <v>6</v>
      </c>
      <c r="L31" s="307">
        <v>7</v>
      </c>
      <c r="M31" s="307">
        <v>9</v>
      </c>
      <c r="N31" s="319">
        <v>0.55000000000000004</v>
      </c>
      <c r="O31" s="308">
        <v>0.18</v>
      </c>
      <c r="P31" s="309">
        <v>0.81200000000000006</v>
      </c>
      <c r="Q31" s="309">
        <v>1E-3</v>
      </c>
      <c r="R31" s="308">
        <v>0.74478766246296502</v>
      </c>
      <c r="S31" s="307">
        <v>0</v>
      </c>
      <c r="T31" s="307">
        <v>29</v>
      </c>
      <c r="U31" s="307">
        <v>88.4</v>
      </c>
      <c r="V31" s="308">
        <v>91.7</v>
      </c>
      <c r="W31" s="307">
        <v>15.32</v>
      </c>
      <c r="X31" s="307">
        <v>84.68</v>
      </c>
      <c r="Y31" s="308">
        <v>43.1</v>
      </c>
      <c r="Z31" s="308">
        <v>61.8</v>
      </c>
      <c r="AA31" s="309">
        <v>0.36</v>
      </c>
      <c r="AB31" s="310">
        <v>2228806</v>
      </c>
      <c r="AC31" s="311">
        <v>522.67700000000002</v>
      </c>
      <c r="AD31" s="312">
        <v>317.82</v>
      </c>
      <c r="AE31" s="312">
        <v>2.9152198130000002</v>
      </c>
      <c r="AF31" s="312">
        <v>8.2765649305369311E-4</v>
      </c>
      <c r="AG31" s="312">
        <v>7.7385077508984601E-2</v>
      </c>
      <c r="AH31" s="312">
        <v>1.4245090674965124E-4</v>
      </c>
      <c r="AI31" s="302">
        <v>1.5951143924892899E-2</v>
      </c>
      <c r="AJ31" s="302">
        <v>65.8</v>
      </c>
      <c r="AK31" s="313">
        <v>10.6</v>
      </c>
      <c r="AL31" s="302">
        <v>1.6E-2</v>
      </c>
      <c r="AM31" s="302">
        <v>0</v>
      </c>
      <c r="AN31" s="310">
        <v>114</v>
      </c>
      <c r="AO31" s="311">
        <v>8.2000000000000003E-2</v>
      </c>
      <c r="AP31" s="312">
        <v>0.33</v>
      </c>
      <c r="AQ31" s="312">
        <v>5.5417558886509637</v>
      </c>
      <c r="AR31" s="312">
        <v>6.7183393230703214E-2</v>
      </c>
      <c r="AS31" s="312">
        <v>10.196508072735075</v>
      </c>
      <c r="AT31" s="311">
        <v>0.82992327200000005</v>
      </c>
      <c r="AU31" s="308">
        <v>4508.4764787786053</v>
      </c>
      <c r="AV31" s="308">
        <v>0.99</v>
      </c>
      <c r="AW31" s="302">
        <v>40</v>
      </c>
      <c r="AX31" s="302">
        <v>0.35714285714285715</v>
      </c>
      <c r="AY31" s="302">
        <v>7.1428571428571425E-2</v>
      </c>
      <c r="AZ31" s="291" t="s">
        <v>456</v>
      </c>
      <c r="BA31" s="291" t="s">
        <v>456</v>
      </c>
      <c r="BB31" s="291" t="s">
        <v>456</v>
      </c>
      <c r="BC31" s="291" t="s">
        <v>456</v>
      </c>
      <c r="BD31" s="302">
        <v>0.72199999999999998</v>
      </c>
      <c r="BE31" s="302">
        <v>134.72</v>
      </c>
      <c r="BF31" s="302">
        <v>0.872</v>
      </c>
      <c r="BG31" s="302">
        <v>0.93799999999999994</v>
      </c>
      <c r="BH31" s="302">
        <v>2739.7742929999999</v>
      </c>
      <c r="BI31" s="302">
        <v>795.90411376999998</v>
      </c>
      <c r="BJ31" s="310">
        <v>7010.6391100000001</v>
      </c>
      <c r="BK31" s="302">
        <v>93400</v>
      </c>
      <c r="BL31" s="310">
        <v>86845.919318754459</v>
      </c>
    </row>
    <row r="32" spans="1:64" ht="15.75" x14ac:dyDescent="0.25">
      <c r="A32" s="159" t="s">
        <v>327</v>
      </c>
      <c r="B32" s="187" t="s">
        <v>266</v>
      </c>
      <c r="C32" s="188" t="s">
        <v>75</v>
      </c>
      <c r="D32" s="307">
        <v>67</v>
      </c>
      <c r="E32" s="307">
        <v>4</v>
      </c>
      <c r="F32" s="307">
        <v>2281</v>
      </c>
      <c r="G32" s="307">
        <v>1732</v>
      </c>
      <c r="H32" s="307">
        <v>614.18465206040094</v>
      </c>
      <c r="I32" s="308">
        <v>0.05</v>
      </c>
      <c r="J32" s="307">
        <v>0</v>
      </c>
      <c r="K32" s="307">
        <v>6</v>
      </c>
      <c r="L32" s="307">
        <v>7</v>
      </c>
      <c r="M32" s="307">
        <v>9</v>
      </c>
      <c r="N32" s="319">
        <v>0.55000000000000004</v>
      </c>
      <c r="O32" s="308">
        <v>0.18</v>
      </c>
      <c r="P32" s="309">
        <v>0.81200000000000006</v>
      </c>
      <c r="Q32" s="309">
        <v>1E-3</v>
      </c>
      <c r="R32" s="308">
        <v>0.70808532142067604</v>
      </c>
      <c r="S32" s="307">
        <v>0</v>
      </c>
      <c r="T32" s="307">
        <v>29</v>
      </c>
      <c r="U32" s="307">
        <v>90.5</v>
      </c>
      <c r="V32" s="308">
        <v>93.8</v>
      </c>
      <c r="W32" s="307">
        <v>20.66</v>
      </c>
      <c r="X32" s="307">
        <v>79.34</v>
      </c>
      <c r="Y32" s="308">
        <v>43.1</v>
      </c>
      <c r="Z32" s="308">
        <v>61.8</v>
      </c>
      <c r="AA32" s="309">
        <v>0.37</v>
      </c>
      <c r="AB32" s="310">
        <v>2228806</v>
      </c>
      <c r="AC32" s="311">
        <v>522.67700000000002</v>
      </c>
      <c r="AD32" s="312">
        <v>317.82</v>
      </c>
      <c r="AE32" s="312">
        <v>2.9152198130000002</v>
      </c>
      <c r="AF32" s="312">
        <v>8.2765649305369311E-4</v>
      </c>
      <c r="AG32" s="312">
        <v>7.7385077508984601E-2</v>
      </c>
      <c r="AH32" s="312">
        <v>1.4245090674965124E-4</v>
      </c>
      <c r="AI32" s="302">
        <v>0</v>
      </c>
      <c r="AJ32" s="302">
        <v>65.8</v>
      </c>
      <c r="AK32" s="313">
        <v>3.5</v>
      </c>
      <c r="AL32" s="302">
        <v>5.0000000000000001E-3</v>
      </c>
      <c r="AM32" s="302">
        <v>856</v>
      </c>
      <c r="AN32" s="310">
        <v>114</v>
      </c>
      <c r="AO32" s="311">
        <v>8.2000000000000003E-2</v>
      </c>
      <c r="AP32" s="312">
        <v>0.33</v>
      </c>
      <c r="AQ32" s="312">
        <v>3.7894736842105265</v>
      </c>
      <c r="AR32" s="312">
        <v>6.7183393230703214E-2</v>
      </c>
      <c r="AS32" s="312">
        <v>10.196508072735075</v>
      </c>
      <c r="AT32" s="311">
        <v>0.82992327200000005</v>
      </c>
      <c r="AU32" s="308">
        <v>3608.7289212041469</v>
      </c>
      <c r="AV32" s="308">
        <v>0.99</v>
      </c>
      <c r="AW32" s="302">
        <v>111</v>
      </c>
      <c r="AX32" s="302">
        <v>0.35714285714285715</v>
      </c>
      <c r="AY32" s="302">
        <v>7.1428571428571425E-2</v>
      </c>
      <c r="AZ32" s="291" t="s">
        <v>456</v>
      </c>
      <c r="BA32" s="291" t="s">
        <v>456</v>
      </c>
      <c r="BB32" s="291" t="s">
        <v>456</v>
      </c>
      <c r="BC32" s="291" t="s">
        <v>456</v>
      </c>
      <c r="BD32" s="302">
        <v>0.47600000000000003</v>
      </c>
      <c r="BE32" s="302">
        <v>134.72</v>
      </c>
      <c r="BF32" s="302">
        <v>0.95900000000000007</v>
      </c>
      <c r="BG32" s="302">
        <v>0.95499999999999996</v>
      </c>
      <c r="BH32" s="302">
        <v>1800.1207159999999</v>
      </c>
      <c r="BI32" s="302">
        <v>795.90411376999998</v>
      </c>
      <c r="BJ32" s="310">
        <v>5236.7386580000002</v>
      </c>
      <c r="BK32" s="302">
        <v>28500</v>
      </c>
      <c r="BL32" s="310">
        <v>32483.008745858911</v>
      </c>
    </row>
    <row r="33" spans="1:65" ht="15.75" x14ac:dyDescent="0.25">
      <c r="A33" s="159" t="s">
        <v>327</v>
      </c>
      <c r="B33" s="187" t="s">
        <v>267</v>
      </c>
      <c r="C33" s="188" t="s">
        <v>76</v>
      </c>
      <c r="D33" s="307">
        <v>668</v>
      </c>
      <c r="E33" s="307">
        <v>0</v>
      </c>
      <c r="F33" s="307">
        <v>9120</v>
      </c>
      <c r="G33" s="307">
        <v>7168</v>
      </c>
      <c r="H33" s="307">
        <v>3980.1898489111063</v>
      </c>
      <c r="I33" s="308">
        <v>0</v>
      </c>
      <c r="J33" s="307">
        <v>0</v>
      </c>
      <c r="K33" s="307">
        <v>6</v>
      </c>
      <c r="L33" s="307">
        <v>7</v>
      </c>
      <c r="M33" s="307">
        <v>9</v>
      </c>
      <c r="N33" s="319">
        <v>0.55000000000000004</v>
      </c>
      <c r="O33" s="308">
        <v>0.18</v>
      </c>
      <c r="P33" s="309">
        <v>0.81200000000000006</v>
      </c>
      <c r="Q33" s="309">
        <v>1E-3</v>
      </c>
      <c r="R33" s="308">
        <v>0.37652742742365197</v>
      </c>
      <c r="S33" s="307">
        <v>0</v>
      </c>
      <c r="T33" s="307">
        <v>29</v>
      </c>
      <c r="U33" s="307">
        <v>94.7</v>
      </c>
      <c r="V33" s="308">
        <v>95.9</v>
      </c>
      <c r="W33" s="307">
        <v>12.87</v>
      </c>
      <c r="X33" s="307">
        <v>87.13</v>
      </c>
      <c r="Y33" s="308">
        <v>43.1</v>
      </c>
      <c r="Z33" s="308">
        <v>61.8</v>
      </c>
      <c r="AA33" s="309">
        <v>0.39</v>
      </c>
      <c r="AB33" s="310">
        <v>2228806</v>
      </c>
      <c r="AC33" s="311">
        <v>522.67700000000002</v>
      </c>
      <c r="AD33" s="312">
        <v>317.82</v>
      </c>
      <c r="AE33" s="312">
        <v>2.9152198130000002</v>
      </c>
      <c r="AF33" s="312">
        <v>8.2765649305369311E-4</v>
      </c>
      <c r="AG33" s="312">
        <v>7.7385077508984601E-2</v>
      </c>
      <c r="AH33" s="312">
        <v>1.4245090674965124E-4</v>
      </c>
      <c r="AI33" s="302">
        <v>2.9582338655861087E-2</v>
      </c>
      <c r="AJ33" s="302">
        <v>65.8</v>
      </c>
      <c r="AK33" s="313">
        <v>12.7</v>
      </c>
      <c r="AL33" s="302">
        <v>1.9E-2</v>
      </c>
      <c r="AM33" s="302">
        <v>1998</v>
      </c>
      <c r="AN33" s="310">
        <v>114</v>
      </c>
      <c r="AO33" s="311">
        <v>8.2000000000000003E-2</v>
      </c>
      <c r="AP33" s="312">
        <v>0.33</v>
      </c>
      <c r="AQ33" s="312">
        <v>4.9452010376134892</v>
      </c>
      <c r="AR33" s="312">
        <v>6.7183393230703214E-2</v>
      </c>
      <c r="AS33" s="312">
        <v>10.196508072735075</v>
      </c>
      <c r="AT33" s="311">
        <v>0.82992327200000005</v>
      </c>
      <c r="AU33" s="308">
        <v>3184.3010338036333</v>
      </c>
      <c r="AV33" s="308">
        <v>0.99</v>
      </c>
      <c r="AW33" s="302">
        <v>144</v>
      </c>
      <c r="AX33" s="302">
        <v>0.35714285714285715</v>
      </c>
      <c r="AY33" s="302">
        <v>7.1428571428571425E-2</v>
      </c>
      <c r="AZ33" s="291" t="s">
        <v>456</v>
      </c>
      <c r="BA33" s="291" t="s">
        <v>456</v>
      </c>
      <c r="BB33" s="291" t="s">
        <v>456</v>
      </c>
      <c r="BC33" s="291" t="s">
        <v>456</v>
      </c>
      <c r="BD33" s="302">
        <v>0.65300000000000002</v>
      </c>
      <c r="BE33" s="302">
        <v>134.72</v>
      </c>
      <c r="BF33" s="302">
        <v>0.91900000000000004</v>
      </c>
      <c r="BG33" s="302">
        <v>0.85599999999999998</v>
      </c>
      <c r="BH33" s="302">
        <v>4339.9941779999999</v>
      </c>
      <c r="BI33" s="302">
        <v>795.90411376999998</v>
      </c>
      <c r="BJ33" s="310">
        <v>7620.8307459999996</v>
      </c>
      <c r="BK33" s="302">
        <v>308400</v>
      </c>
      <c r="BL33" s="310">
        <v>327816.55572048295</v>
      </c>
    </row>
    <row r="34" spans="1:65" ht="15.75" x14ac:dyDescent="0.25">
      <c r="A34" s="159" t="s">
        <v>327</v>
      </c>
      <c r="B34" s="187" t="s">
        <v>268</v>
      </c>
      <c r="C34" s="188" t="s">
        <v>77</v>
      </c>
      <c r="D34" s="307">
        <v>337</v>
      </c>
      <c r="E34" s="307">
        <v>165</v>
      </c>
      <c r="F34" s="307">
        <v>54</v>
      </c>
      <c r="G34" s="307">
        <v>12</v>
      </c>
      <c r="H34" s="307">
        <v>1803.7223618487762</v>
      </c>
      <c r="I34" s="308">
        <v>0.15</v>
      </c>
      <c r="J34" s="307">
        <v>3101</v>
      </c>
      <c r="K34" s="307">
        <v>6</v>
      </c>
      <c r="L34" s="307">
        <v>0</v>
      </c>
      <c r="M34" s="307">
        <v>9</v>
      </c>
      <c r="N34" s="319">
        <v>0.55000000000000004</v>
      </c>
      <c r="O34" s="308">
        <v>0.18</v>
      </c>
      <c r="P34" s="309">
        <v>0.81200000000000006</v>
      </c>
      <c r="Q34" s="309">
        <v>1E-3</v>
      </c>
      <c r="R34" s="308">
        <v>1.9755726005265599</v>
      </c>
      <c r="S34" s="307">
        <v>0</v>
      </c>
      <c r="T34" s="307">
        <v>29</v>
      </c>
      <c r="U34" s="307">
        <v>92.3</v>
      </c>
      <c r="V34" s="308">
        <v>93</v>
      </c>
      <c r="W34" s="307">
        <v>12.09</v>
      </c>
      <c r="X34" s="307">
        <v>87.91</v>
      </c>
      <c r="Y34" s="308">
        <v>43.1</v>
      </c>
      <c r="Z34" s="308">
        <v>61.8</v>
      </c>
      <c r="AA34" s="309">
        <v>0.35</v>
      </c>
      <c r="AB34" s="310">
        <v>2228806</v>
      </c>
      <c r="AC34" s="311">
        <v>522.67700000000002</v>
      </c>
      <c r="AD34" s="312">
        <v>317.82</v>
      </c>
      <c r="AE34" s="312">
        <v>2.9152198130000002</v>
      </c>
      <c r="AF34" s="312">
        <v>8.2765649305369311E-4</v>
      </c>
      <c r="AG34" s="312">
        <v>7.7385077508984601E-2</v>
      </c>
      <c r="AH34" s="312">
        <v>1.4245090674965124E-4</v>
      </c>
      <c r="AI34" s="302">
        <v>1.2135758687180594E-2</v>
      </c>
      <c r="AJ34" s="302">
        <v>65.8</v>
      </c>
      <c r="AK34" s="313">
        <v>6.3</v>
      </c>
      <c r="AL34" s="302">
        <v>3.3000000000000002E-2</v>
      </c>
      <c r="AM34" s="302">
        <v>0</v>
      </c>
      <c r="AN34" s="310">
        <v>114</v>
      </c>
      <c r="AO34" s="311">
        <v>8.2000000000000003E-2</v>
      </c>
      <c r="AP34" s="312">
        <v>0.33</v>
      </c>
      <c r="AQ34" s="312">
        <v>2.57114493712773</v>
      </c>
      <c r="AR34" s="312">
        <v>6.7183393230703214E-2</v>
      </c>
      <c r="AS34" s="312">
        <v>10.196508072735075</v>
      </c>
      <c r="AT34" s="311">
        <v>0.82992327200000005</v>
      </c>
      <c r="AU34" s="308">
        <v>3762.2118561081393</v>
      </c>
      <c r="AV34" s="308">
        <v>0.99</v>
      </c>
      <c r="AW34" s="302">
        <v>100</v>
      </c>
      <c r="AX34" s="302">
        <v>0.35714285714285715</v>
      </c>
      <c r="AY34" s="302">
        <v>7.1428571428571425E-2</v>
      </c>
      <c r="AZ34" s="291" t="s">
        <v>456</v>
      </c>
      <c r="BA34" s="291" t="s">
        <v>456</v>
      </c>
      <c r="BB34" s="291" t="s">
        <v>456</v>
      </c>
      <c r="BC34" s="291" t="s">
        <v>456</v>
      </c>
      <c r="BD34" s="302">
        <v>0.73</v>
      </c>
      <c r="BE34" s="302">
        <v>134.72</v>
      </c>
      <c r="BF34" s="302">
        <v>0.81299999999999994</v>
      </c>
      <c r="BG34" s="302">
        <v>0.95900000000000007</v>
      </c>
      <c r="BH34" s="302">
        <v>2214.0484099999999</v>
      </c>
      <c r="BI34" s="302">
        <v>795.90411376999998</v>
      </c>
      <c r="BJ34" s="310">
        <v>6336.8705819999996</v>
      </c>
      <c r="BK34" s="302">
        <v>151100</v>
      </c>
      <c r="BL34" s="310">
        <v>160530.42298184382</v>
      </c>
    </row>
    <row r="35" spans="1:65" ht="15.75" x14ac:dyDescent="0.25">
      <c r="A35" s="159" t="s">
        <v>327</v>
      </c>
      <c r="B35" s="187" t="s">
        <v>269</v>
      </c>
      <c r="C35" s="188" t="s">
        <v>78</v>
      </c>
      <c r="D35" s="307">
        <v>548</v>
      </c>
      <c r="E35" s="307">
        <v>314</v>
      </c>
      <c r="F35" s="307">
        <v>0</v>
      </c>
      <c r="G35" s="307">
        <v>0</v>
      </c>
      <c r="H35" s="307">
        <v>2564.1188464955653</v>
      </c>
      <c r="I35" s="308">
        <v>0.05</v>
      </c>
      <c r="J35" s="307">
        <v>5120.6000000000004</v>
      </c>
      <c r="K35" s="307">
        <v>6</v>
      </c>
      <c r="L35" s="307">
        <v>7</v>
      </c>
      <c r="M35" s="307">
        <v>9</v>
      </c>
      <c r="N35" s="319">
        <v>0.55000000000000004</v>
      </c>
      <c r="O35" s="308">
        <v>0.18</v>
      </c>
      <c r="P35" s="309">
        <v>0.81200000000000006</v>
      </c>
      <c r="Q35" s="309">
        <v>1E-3</v>
      </c>
      <c r="R35" s="308">
        <v>0.36103833199622298</v>
      </c>
      <c r="S35" s="307">
        <v>65.941312232113418</v>
      </c>
      <c r="T35" s="307">
        <v>29</v>
      </c>
      <c r="U35" s="307">
        <v>90.6</v>
      </c>
      <c r="V35" s="308">
        <v>90.9</v>
      </c>
      <c r="W35" s="307">
        <v>13.04</v>
      </c>
      <c r="X35" s="307">
        <v>86.96</v>
      </c>
      <c r="Y35" s="308">
        <v>43.1</v>
      </c>
      <c r="Z35" s="308">
        <v>61.8</v>
      </c>
      <c r="AA35" s="309">
        <v>0.4</v>
      </c>
      <c r="AB35" s="310">
        <v>2228806</v>
      </c>
      <c r="AC35" s="311">
        <v>522.67700000000002</v>
      </c>
      <c r="AD35" s="312">
        <v>317.82</v>
      </c>
      <c r="AE35" s="312">
        <v>2.9152198130000002</v>
      </c>
      <c r="AF35" s="312">
        <v>8.2765649305369311E-4</v>
      </c>
      <c r="AG35" s="312">
        <v>7.7385077508984601E-2</v>
      </c>
      <c r="AH35" s="312">
        <v>1.4245090674965124E-4</v>
      </c>
      <c r="AI35" s="302">
        <v>2.2117913052026247E-2</v>
      </c>
      <c r="AJ35" s="302">
        <v>65.8</v>
      </c>
      <c r="AK35" s="313">
        <v>7.6</v>
      </c>
      <c r="AL35" s="302">
        <v>1.2E-2</v>
      </c>
      <c r="AM35" s="302">
        <v>0</v>
      </c>
      <c r="AN35" s="310">
        <v>114</v>
      </c>
      <c r="AO35" s="311">
        <v>8.2000000000000003E-2</v>
      </c>
      <c r="AP35" s="312">
        <v>0.33</v>
      </c>
      <c r="AQ35" s="312">
        <v>4.5371900826446279</v>
      </c>
      <c r="AR35" s="312">
        <v>6.7183393230703214E-2</v>
      </c>
      <c r="AS35" s="312">
        <v>10.196508072735075</v>
      </c>
      <c r="AT35" s="311">
        <v>0.82992327200000005</v>
      </c>
      <c r="AU35" s="308">
        <v>2684.5757324493084</v>
      </c>
      <c r="AV35" s="308">
        <v>0.99</v>
      </c>
      <c r="AW35" s="302">
        <v>65</v>
      </c>
      <c r="AX35" s="302">
        <v>0.35714285714285715</v>
      </c>
      <c r="AY35" s="302">
        <v>7.1428571428571425E-2</v>
      </c>
      <c r="AZ35" s="291" t="s">
        <v>456</v>
      </c>
      <c r="BA35" s="291" t="s">
        <v>456</v>
      </c>
      <c r="BB35" s="291" t="s">
        <v>456</v>
      </c>
      <c r="BC35" s="291" t="s">
        <v>456</v>
      </c>
      <c r="BD35" s="302">
        <v>0.71200000000000008</v>
      </c>
      <c r="BE35" s="302">
        <v>134.72</v>
      </c>
      <c r="BF35" s="302">
        <v>0.91400000000000003</v>
      </c>
      <c r="BG35" s="302">
        <v>0.96400000000000008</v>
      </c>
      <c r="BH35" s="302">
        <v>3510.8657549999998</v>
      </c>
      <c r="BI35" s="302">
        <v>795.90411376999998</v>
      </c>
      <c r="BJ35" s="310">
        <v>5746.1225350000004</v>
      </c>
      <c r="BK35" s="302">
        <v>254100</v>
      </c>
      <c r="BL35" s="310">
        <v>259695.69832699443</v>
      </c>
    </row>
    <row r="36" spans="1:65" ht="15.75" x14ac:dyDescent="0.25">
      <c r="A36" s="167" t="s">
        <v>327</v>
      </c>
      <c r="B36" s="187" t="s">
        <v>270</v>
      </c>
      <c r="C36" s="188" t="s">
        <v>79</v>
      </c>
      <c r="D36" s="320">
        <v>2300</v>
      </c>
      <c r="E36" s="320">
        <v>876</v>
      </c>
      <c r="F36" s="320">
        <v>0</v>
      </c>
      <c r="G36" s="320">
        <v>0</v>
      </c>
      <c r="H36" s="320">
        <v>9886.1957536343216</v>
      </c>
      <c r="I36" s="321">
        <v>0.2</v>
      </c>
      <c r="J36" s="320">
        <v>0</v>
      </c>
      <c r="K36" s="320">
        <v>6</v>
      </c>
      <c r="L36" s="320">
        <v>7</v>
      </c>
      <c r="M36" s="320">
        <v>5</v>
      </c>
      <c r="N36" s="322">
        <v>0.55000000000000004</v>
      </c>
      <c r="O36" s="321">
        <v>0.18</v>
      </c>
      <c r="P36" s="323">
        <v>0.81200000000000006</v>
      </c>
      <c r="Q36" s="323">
        <v>1E-3</v>
      </c>
      <c r="R36" s="321">
        <v>2.9678962087964299E-2</v>
      </c>
      <c r="S36" s="320">
        <v>56.172762451629005</v>
      </c>
      <c r="T36" s="320">
        <v>29</v>
      </c>
      <c r="U36" s="320">
        <v>96.6</v>
      </c>
      <c r="V36" s="321">
        <v>96.4</v>
      </c>
      <c r="W36" s="320">
        <v>20</v>
      </c>
      <c r="X36" s="320">
        <v>80</v>
      </c>
      <c r="Y36" s="321">
        <v>43.1</v>
      </c>
      <c r="Z36" s="321">
        <v>61.8</v>
      </c>
      <c r="AA36" s="323">
        <v>0.38</v>
      </c>
      <c r="AB36" s="324">
        <v>2228806</v>
      </c>
      <c r="AC36" s="325">
        <v>522.67700000000002</v>
      </c>
      <c r="AD36" s="294">
        <v>317.82</v>
      </c>
      <c r="AE36" s="294">
        <v>2.9152198130000002</v>
      </c>
      <c r="AF36" s="294">
        <v>8.2765649305369311E-4</v>
      </c>
      <c r="AG36" s="294">
        <v>7.7385077508984601E-2</v>
      </c>
      <c r="AH36" s="294">
        <v>1.4245090674965124E-4</v>
      </c>
      <c r="AI36" s="293">
        <v>3.4303558198462002E-2</v>
      </c>
      <c r="AJ36" s="293">
        <v>65.8</v>
      </c>
      <c r="AK36" s="326">
        <v>7.4</v>
      </c>
      <c r="AL36" s="293">
        <v>1.8000000000000002E-2</v>
      </c>
      <c r="AM36" s="293">
        <v>0</v>
      </c>
      <c r="AN36" s="324">
        <v>114</v>
      </c>
      <c r="AO36" s="325">
        <v>8.2000000000000003E-2</v>
      </c>
      <c r="AP36" s="294">
        <v>0.33</v>
      </c>
      <c r="AQ36" s="294">
        <v>7.0377483994346051</v>
      </c>
      <c r="AR36" s="294">
        <v>6.7183393230703214E-2</v>
      </c>
      <c r="AS36" s="294">
        <v>10.196508072735075</v>
      </c>
      <c r="AT36" s="325">
        <v>0.82992327200000005</v>
      </c>
      <c r="AU36" s="321">
        <v>7590.5600695516951</v>
      </c>
      <c r="AV36" s="321">
        <v>0.99</v>
      </c>
      <c r="AW36" s="293">
        <v>3340</v>
      </c>
      <c r="AX36" s="293">
        <v>0.35714285714285715</v>
      </c>
      <c r="AY36" s="293">
        <v>7.1428571428571425E-2</v>
      </c>
      <c r="AZ36" s="293" t="s">
        <v>456</v>
      </c>
      <c r="BA36" s="293" t="s">
        <v>456</v>
      </c>
      <c r="BB36" s="293" t="s">
        <v>456</v>
      </c>
      <c r="BC36" s="293" t="s">
        <v>456</v>
      </c>
      <c r="BD36" s="293">
        <v>0.878</v>
      </c>
      <c r="BE36" s="293">
        <v>134.72</v>
      </c>
      <c r="BF36" s="293">
        <v>0.99299999999999999</v>
      </c>
      <c r="BG36" s="293">
        <v>0.998</v>
      </c>
      <c r="BH36" s="293">
        <v>827.74847499999998</v>
      </c>
      <c r="BI36" s="293">
        <v>795.90411376999998</v>
      </c>
      <c r="BJ36" s="324">
        <v>236.14319370000001</v>
      </c>
      <c r="BK36" s="293">
        <v>1202700</v>
      </c>
      <c r="BL36" s="324">
        <v>1083734.5948582329</v>
      </c>
    </row>
    <row r="37" spans="1:65" ht="15.75" x14ac:dyDescent="0.25">
      <c r="A37" s="168" t="s">
        <v>326</v>
      </c>
      <c r="B37" s="327" t="s">
        <v>271</v>
      </c>
      <c r="C37" s="296" t="s">
        <v>80</v>
      </c>
      <c r="D37" s="307">
        <v>814</v>
      </c>
      <c r="E37" s="307">
        <v>0</v>
      </c>
      <c r="F37" s="307">
        <v>636</v>
      </c>
      <c r="G37" s="307">
        <v>327</v>
      </c>
      <c r="H37" s="307">
        <v>2702.031114814477</v>
      </c>
      <c r="I37" s="308">
        <v>0.25</v>
      </c>
      <c r="J37" s="307">
        <v>14355.15</v>
      </c>
      <c r="K37" s="307">
        <v>7</v>
      </c>
      <c r="L37" s="307">
        <v>0</v>
      </c>
      <c r="M37" s="307">
        <v>1</v>
      </c>
      <c r="N37" s="308">
        <v>0.75</v>
      </c>
      <c r="O37" s="308">
        <v>7.0000000000000007E-2</v>
      </c>
      <c r="P37" s="309">
        <v>0.65400000000000003</v>
      </c>
      <c r="Q37" s="309">
        <v>2E-3</v>
      </c>
      <c r="R37" s="308">
        <v>29.1201733490092</v>
      </c>
      <c r="S37" s="307">
        <v>25.8</v>
      </c>
      <c r="T37" s="307">
        <v>35.74</v>
      </c>
      <c r="U37" s="307">
        <v>88.948999999999998</v>
      </c>
      <c r="V37" s="308">
        <v>92.375</v>
      </c>
      <c r="W37" s="307">
        <v>24.406047516198704</v>
      </c>
      <c r="X37" s="307">
        <v>75.593952483801303</v>
      </c>
      <c r="Y37" s="308">
        <v>36.045583979222833</v>
      </c>
      <c r="Z37" s="308">
        <v>73.178329698960653</v>
      </c>
      <c r="AA37" s="309">
        <v>0.29699999999999999</v>
      </c>
      <c r="AB37" s="310">
        <v>16291788</v>
      </c>
      <c r="AC37" s="311">
        <v>494.60399999999998</v>
      </c>
      <c r="AD37" s="312">
        <v>603.83000000000004</v>
      </c>
      <c r="AE37" s="312">
        <v>5.725664096</v>
      </c>
      <c r="AF37" s="312">
        <v>5.0777483124397298E-5</v>
      </c>
      <c r="AG37" s="290">
        <v>0</v>
      </c>
      <c r="AH37" s="312">
        <v>2.7592550011496895E-6</v>
      </c>
      <c r="AI37" s="302">
        <v>4.8515608964191746E-3</v>
      </c>
      <c r="AJ37" s="302">
        <v>56.557962389907168</v>
      </c>
      <c r="AK37" s="313">
        <v>17.506459948320416</v>
      </c>
      <c r="AL37" s="302">
        <v>0.109</v>
      </c>
      <c r="AM37" s="302" t="s">
        <v>456</v>
      </c>
      <c r="AN37" s="310">
        <v>119</v>
      </c>
      <c r="AO37" s="311">
        <v>6.4000000000000001E-2</v>
      </c>
      <c r="AP37" s="312">
        <v>0.26</v>
      </c>
      <c r="AQ37" s="312">
        <v>1.3033564392557462</v>
      </c>
      <c r="AR37" s="312">
        <v>1.3316307916818679E-2</v>
      </c>
      <c r="AS37" s="312">
        <v>2.6172251687560268</v>
      </c>
      <c r="AT37" s="311">
        <v>-0.68152093899999999</v>
      </c>
      <c r="AU37" s="308">
        <v>842.57788999999991</v>
      </c>
      <c r="AV37" s="308">
        <v>-0.02</v>
      </c>
      <c r="AW37" s="302">
        <v>207</v>
      </c>
      <c r="AX37" s="302">
        <v>0.2857142857142857</v>
      </c>
      <c r="AY37" s="302">
        <v>0.5</v>
      </c>
      <c r="AZ37" s="312">
        <v>0.9</v>
      </c>
      <c r="BA37" s="312">
        <v>0.1012</v>
      </c>
      <c r="BB37" s="312">
        <v>0.51</v>
      </c>
      <c r="BC37" s="312">
        <v>0.20019999999999999</v>
      </c>
      <c r="BD37" s="302">
        <v>0.88</v>
      </c>
      <c r="BE37" s="302">
        <v>118.3</v>
      </c>
      <c r="BF37" s="302">
        <v>0.997</v>
      </c>
      <c r="BG37" s="302">
        <v>0.747</v>
      </c>
      <c r="BH37" s="302">
        <v>2653.633077</v>
      </c>
      <c r="BI37" s="302">
        <v>259.92599487000001</v>
      </c>
      <c r="BJ37" s="310">
        <v>16959.832190000001</v>
      </c>
      <c r="BK37" s="302">
        <v>548200</v>
      </c>
      <c r="BL37" s="310">
        <v>438331.96646226291</v>
      </c>
      <c r="BM37" s="120"/>
    </row>
    <row r="38" spans="1:65" ht="15.75" x14ac:dyDescent="0.25">
      <c r="A38" s="159" t="s">
        <v>326</v>
      </c>
      <c r="B38" s="314" t="s">
        <v>272</v>
      </c>
      <c r="C38" s="306" t="s">
        <v>81</v>
      </c>
      <c r="D38" s="307">
        <v>2220</v>
      </c>
      <c r="E38" s="307">
        <v>0</v>
      </c>
      <c r="F38" s="307">
        <v>0</v>
      </c>
      <c r="G38" s="307">
        <v>0</v>
      </c>
      <c r="H38" s="307">
        <v>6376.1885994495342</v>
      </c>
      <c r="I38" s="308">
        <v>0.2</v>
      </c>
      <c r="J38" s="307">
        <v>0</v>
      </c>
      <c r="K38" s="307">
        <v>7</v>
      </c>
      <c r="L38" s="307">
        <v>7</v>
      </c>
      <c r="M38" s="307">
        <v>1</v>
      </c>
      <c r="N38" s="308">
        <v>0.75</v>
      </c>
      <c r="O38" s="308">
        <v>7.0000000000000007E-2</v>
      </c>
      <c r="P38" s="309">
        <v>0.82499999999999996</v>
      </c>
      <c r="Q38" s="309">
        <v>0</v>
      </c>
      <c r="R38" s="308">
        <v>29.1201733490092</v>
      </c>
      <c r="S38" s="307">
        <v>16.899999999999999</v>
      </c>
      <c r="T38" s="307">
        <v>28.93</v>
      </c>
      <c r="U38" s="307">
        <v>94.108000000000004</v>
      </c>
      <c r="V38" s="308">
        <v>94.820999999999998</v>
      </c>
      <c r="W38" s="307">
        <v>42.155455291222317</v>
      </c>
      <c r="X38" s="307">
        <v>57.84454470877769</v>
      </c>
      <c r="Y38" s="308">
        <v>57.058553409346267</v>
      </c>
      <c r="Z38" s="308">
        <v>76.84274236616308</v>
      </c>
      <c r="AA38" s="309">
        <v>0.29699999999999999</v>
      </c>
      <c r="AB38" s="310">
        <v>16291788</v>
      </c>
      <c r="AC38" s="311">
        <v>494.60399999999998</v>
      </c>
      <c r="AD38" s="312">
        <v>603.83000000000004</v>
      </c>
      <c r="AE38" s="312">
        <v>5.725664096</v>
      </c>
      <c r="AF38" s="312">
        <v>5.0777483124397298E-5</v>
      </c>
      <c r="AG38" s="312">
        <v>0</v>
      </c>
      <c r="AH38" s="312">
        <v>2.7592550011496895E-6</v>
      </c>
      <c r="AI38" s="302">
        <v>6.4232540095012919E-2</v>
      </c>
      <c r="AJ38" s="302">
        <v>96.568978189234315</v>
      </c>
      <c r="AK38" s="313">
        <v>21.603375527426159</v>
      </c>
      <c r="AL38" s="302">
        <v>5.0999999999999997E-2</v>
      </c>
      <c r="AM38" s="302" t="s">
        <v>456</v>
      </c>
      <c r="AN38" s="310">
        <v>119</v>
      </c>
      <c r="AO38" s="311">
        <v>6.4000000000000001E-2</v>
      </c>
      <c r="AP38" s="312">
        <v>0.26</v>
      </c>
      <c r="AQ38" s="312">
        <v>2.5248114700679638</v>
      </c>
      <c r="AR38" s="312">
        <v>6.2470905874685782E-2</v>
      </c>
      <c r="AS38" s="312">
        <v>2.6172251687560268</v>
      </c>
      <c r="AT38" s="311">
        <v>-0.68152093899999999</v>
      </c>
      <c r="AU38" s="308">
        <v>4769.5540199999996</v>
      </c>
      <c r="AV38" s="308">
        <v>-0.02</v>
      </c>
      <c r="AW38" s="302">
        <v>1135</v>
      </c>
      <c r="AX38" s="302">
        <v>0.2857142857142857</v>
      </c>
      <c r="AY38" s="302">
        <v>0.5</v>
      </c>
      <c r="AZ38" s="312">
        <v>0.9</v>
      </c>
      <c r="BA38" s="312">
        <v>0.1012</v>
      </c>
      <c r="BB38" s="312">
        <v>0.51</v>
      </c>
      <c r="BC38" s="312">
        <v>0.20019999999999999</v>
      </c>
      <c r="BD38" s="302">
        <v>0.88</v>
      </c>
      <c r="BE38" s="302">
        <v>118.3</v>
      </c>
      <c r="BF38" s="302">
        <v>1</v>
      </c>
      <c r="BG38" s="302">
        <v>1</v>
      </c>
      <c r="BH38" s="302">
        <v>563.56272200000001</v>
      </c>
      <c r="BI38" s="302">
        <v>259.92599487000001</v>
      </c>
      <c r="BJ38" s="310">
        <v>150.24917590000001</v>
      </c>
      <c r="BK38" s="302">
        <v>1074100</v>
      </c>
      <c r="BL38" s="310">
        <v>1052338.1891787769</v>
      </c>
    </row>
    <row r="39" spans="1:65" ht="15.75" x14ac:dyDescent="0.25">
      <c r="A39" s="159" t="s">
        <v>326</v>
      </c>
      <c r="B39" s="314" t="s">
        <v>273</v>
      </c>
      <c r="C39" s="306" t="s">
        <v>82</v>
      </c>
      <c r="D39" s="307">
        <v>1654</v>
      </c>
      <c r="E39" s="307">
        <v>15</v>
      </c>
      <c r="F39" s="307">
        <v>2336</v>
      </c>
      <c r="G39" s="307">
        <v>358</v>
      </c>
      <c r="H39" s="307">
        <v>2564.3937244056615</v>
      </c>
      <c r="I39" s="308">
        <v>0.2</v>
      </c>
      <c r="J39" s="307">
        <v>0</v>
      </c>
      <c r="K39" s="307">
        <v>7</v>
      </c>
      <c r="L39" s="307">
        <v>0</v>
      </c>
      <c r="M39" s="307">
        <v>1</v>
      </c>
      <c r="N39" s="308">
        <v>0.75</v>
      </c>
      <c r="O39" s="308">
        <v>7.0000000000000007E-2</v>
      </c>
      <c r="P39" s="309">
        <v>0.68100000000000005</v>
      </c>
      <c r="Q39" s="309">
        <v>0</v>
      </c>
      <c r="R39" s="308">
        <v>29.1201733490092</v>
      </c>
      <c r="S39" s="307">
        <v>32.5</v>
      </c>
      <c r="T39" s="307">
        <v>51.01</v>
      </c>
      <c r="U39" s="307">
        <v>82.037000000000006</v>
      </c>
      <c r="V39" s="308">
        <v>83.664699999999996</v>
      </c>
      <c r="W39" s="307">
        <v>48.530416951469583</v>
      </c>
      <c r="X39" s="307">
        <v>51.469583048530424</v>
      </c>
      <c r="Y39" s="308">
        <v>41.517847986662723</v>
      </c>
      <c r="Z39" s="308">
        <v>72.073427154133725</v>
      </c>
      <c r="AA39" s="309">
        <v>0.29699999999999999</v>
      </c>
      <c r="AB39" s="310">
        <v>16291788</v>
      </c>
      <c r="AC39" s="311">
        <v>494.60399999999998</v>
      </c>
      <c r="AD39" s="312">
        <v>603.83000000000004</v>
      </c>
      <c r="AE39" s="312">
        <v>5.725664096</v>
      </c>
      <c r="AF39" s="312">
        <v>5.0777483124397298E-5</v>
      </c>
      <c r="AG39" s="312">
        <v>0</v>
      </c>
      <c r="AH39" s="312">
        <v>2.7592550011496895E-6</v>
      </c>
      <c r="AI39" s="302">
        <v>4.3986045806158044E-2</v>
      </c>
      <c r="AJ39" s="302">
        <v>118.03509590742215</v>
      </c>
      <c r="AK39" s="313">
        <v>12.959577493398335</v>
      </c>
      <c r="AL39" s="302">
        <v>9.4E-2</v>
      </c>
      <c r="AM39" s="302" t="s">
        <v>456</v>
      </c>
      <c r="AN39" s="310">
        <v>119</v>
      </c>
      <c r="AO39" s="311">
        <v>6.4000000000000001E-2</v>
      </c>
      <c r="AP39" s="312">
        <v>0.26</v>
      </c>
      <c r="AQ39" s="312">
        <v>1.1956923076923076</v>
      </c>
      <c r="AR39" s="312">
        <v>1.641025641025641E-2</v>
      </c>
      <c r="AS39" s="312">
        <v>2.6172251687560268</v>
      </c>
      <c r="AT39" s="311">
        <v>-0.68152093899999999</v>
      </c>
      <c r="AU39" s="308">
        <v>1958.0730399999998</v>
      </c>
      <c r="AV39" s="308">
        <v>-0.02</v>
      </c>
      <c r="AW39" s="302">
        <v>252</v>
      </c>
      <c r="AX39" s="302">
        <v>0.2857142857142857</v>
      </c>
      <c r="AY39" s="302">
        <v>0.5</v>
      </c>
      <c r="AZ39" s="312">
        <v>0.9</v>
      </c>
      <c r="BA39" s="312">
        <v>0.1012</v>
      </c>
      <c r="BB39" s="312">
        <v>0.51</v>
      </c>
      <c r="BC39" s="312">
        <v>0.20019999999999999</v>
      </c>
      <c r="BD39" s="302">
        <v>0.88</v>
      </c>
      <c r="BE39" s="302">
        <v>118.3</v>
      </c>
      <c r="BF39" s="302">
        <v>0.997</v>
      </c>
      <c r="BG39" s="302">
        <v>0.997</v>
      </c>
      <c r="BH39" s="302">
        <v>4824.6993570000004</v>
      </c>
      <c r="BI39" s="302">
        <v>259.92599487000001</v>
      </c>
      <c r="BJ39" s="310">
        <v>19896.14316</v>
      </c>
      <c r="BK39" s="302">
        <v>975000</v>
      </c>
      <c r="BL39" s="310">
        <v>761141.41970290034</v>
      </c>
    </row>
    <row r="40" spans="1:65" ht="15.75" x14ac:dyDescent="0.25">
      <c r="A40" s="159" t="s">
        <v>326</v>
      </c>
      <c r="B40" s="314" t="s">
        <v>274</v>
      </c>
      <c r="C40" s="306" t="s">
        <v>83</v>
      </c>
      <c r="D40" s="307">
        <v>1005</v>
      </c>
      <c r="E40" s="307">
        <v>365</v>
      </c>
      <c r="F40" s="307">
        <v>1682</v>
      </c>
      <c r="G40" s="307">
        <v>1398</v>
      </c>
      <c r="H40" s="307">
        <v>1805.5491703556536</v>
      </c>
      <c r="I40" s="308">
        <v>0.25</v>
      </c>
      <c r="J40" s="307">
        <v>0</v>
      </c>
      <c r="K40" s="307">
        <v>7</v>
      </c>
      <c r="L40" s="307">
        <v>7</v>
      </c>
      <c r="M40" s="307">
        <v>1</v>
      </c>
      <c r="N40" s="308">
        <v>0.75</v>
      </c>
      <c r="O40" s="308">
        <v>7.0000000000000007E-2</v>
      </c>
      <c r="P40" s="309">
        <v>0.70099999999999996</v>
      </c>
      <c r="Q40" s="309">
        <v>2E-3</v>
      </c>
      <c r="R40" s="308">
        <v>29.1201733490092</v>
      </c>
      <c r="S40" s="307">
        <v>28.4</v>
      </c>
      <c r="T40" s="307">
        <v>25.27</v>
      </c>
      <c r="U40" s="307">
        <v>88.912999999999997</v>
      </c>
      <c r="V40" s="308">
        <v>89.956999999999994</v>
      </c>
      <c r="W40" s="307">
        <v>46.543778801843317</v>
      </c>
      <c r="X40" s="307">
        <v>53.456221198156683</v>
      </c>
      <c r="Y40" s="308">
        <v>35.162152737417181</v>
      </c>
      <c r="Z40" s="308">
        <v>69.111888320927875</v>
      </c>
      <c r="AA40" s="309">
        <v>0.29699999999999999</v>
      </c>
      <c r="AB40" s="310">
        <v>16291788</v>
      </c>
      <c r="AC40" s="311">
        <v>494.60399999999998</v>
      </c>
      <c r="AD40" s="312">
        <v>603.83000000000004</v>
      </c>
      <c r="AE40" s="312">
        <v>5.725664096</v>
      </c>
      <c r="AF40" s="312">
        <v>5.0777483124397298E-5</v>
      </c>
      <c r="AG40" s="312">
        <v>0</v>
      </c>
      <c r="AH40" s="312">
        <v>2.7592550011496895E-6</v>
      </c>
      <c r="AI40" s="302">
        <v>1.5211188857187493E-2</v>
      </c>
      <c r="AJ40" s="302">
        <v>50.636529764274698</v>
      </c>
      <c r="AK40" s="313">
        <v>18.47115657857346</v>
      </c>
      <c r="AL40" s="302">
        <v>8.4000000000000005E-2</v>
      </c>
      <c r="AM40" s="302" t="s">
        <v>456</v>
      </c>
      <c r="AN40" s="310">
        <v>119</v>
      </c>
      <c r="AO40" s="311">
        <v>6.4000000000000001E-2</v>
      </c>
      <c r="AP40" s="312">
        <v>0.26</v>
      </c>
      <c r="AQ40" s="312">
        <v>1.4560669456066946</v>
      </c>
      <c r="AR40" s="312">
        <v>1.773261605897589E-2</v>
      </c>
      <c r="AS40" s="312">
        <v>2.6172251687560268</v>
      </c>
      <c r="AT40" s="311">
        <v>-0.68152093899999999</v>
      </c>
      <c r="AU40" s="308">
        <v>3077.9002099999998</v>
      </c>
      <c r="AV40" s="308">
        <v>-0.02</v>
      </c>
      <c r="AW40" s="302">
        <v>372</v>
      </c>
      <c r="AX40" s="302">
        <v>0.2857142857142857</v>
      </c>
      <c r="AY40" s="302">
        <v>0.5</v>
      </c>
      <c r="AZ40" s="312">
        <v>0.9</v>
      </c>
      <c r="BA40" s="312">
        <v>0.1012</v>
      </c>
      <c r="BB40" s="312">
        <v>0.51</v>
      </c>
      <c r="BC40" s="312">
        <v>0.20019999999999999</v>
      </c>
      <c r="BD40" s="302">
        <v>0.88</v>
      </c>
      <c r="BE40" s="302">
        <v>118.3</v>
      </c>
      <c r="BF40" s="302">
        <v>0.99900000000000011</v>
      </c>
      <c r="BG40" s="302">
        <v>0.98699999999999999</v>
      </c>
      <c r="BH40" s="302">
        <v>4406.1342569999997</v>
      </c>
      <c r="BI40" s="302">
        <v>259.92599487000001</v>
      </c>
      <c r="BJ40" s="310">
        <v>43122.340960000001</v>
      </c>
      <c r="BK40" s="302">
        <v>501900</v>
      </c>
      <c r="BL40" s="310">
        <v>477736.33205390349</v>
      </c>
    </row>
    <row r="41" spans="1:65" ht="15.75" x14ac:dyDescent="0.25">
      <c r="A41" s="159" t="s">
        <v>326</v>
      </c>
      <c r="B41" s="314" t="s">
        <v>275</v>
      </c>
      <c r="C41" s="306" t="s">
        <v>84</v>
      </c>
      <c r="D41" s="307">
        <v>2269</v>
      </c>
      <c r="E41" s="307">
        <v>1590</v>
      </c>
      <c r="F41" s="307">
        <v>30773</v>
      </c>
      <c r="G41" s="307">
        <v>1777</v>
      </c>
      <c r="H41" s="307">
        <v>9441.2438334807994</v>
      </c>
      <c r="I41" s="308">
        <v>0.45</v>
      </c>
      <c r="J41" s="307">
        <v>33509.9</v>
      </c>
      <c r="K41" s="307">
        <v>7</v>
      </c>
      <c r="L41" s="307">
        <v>7</v>
      </c>
      <c r="M41" s="307">
        <v>1</v>
      </c>
      <c r="N41" s="308">
        <v>0.75</v>
      </c>
      <c r="O41" s="308">
        <v>7.0000000000000007E-2</v>
      </c>
      <c r="P41" s="309">
        <v>0.64200000000000002</v>
      </c>
      <c r="Q41" s="309">
        <v>2E-3</v>
      </c>
      <c r="R41" s="308">
        <v>29.1201733490092</v>
      </c>
      <c r="S41" s="307">
        <v>37.200000000000003</v>
      </c>
      <c r="T41" s="307">
        <v>38.020000000000003</v>
      </c>
      <c r="U41" s="307">
        <v>86.209000000000003</v>
      </c>
      <c r="V41" s="308">
        <v>89.97</v>
      </c>
      <c r="W41" s="307">
        <v>35.320584926884138</v>
      </c>
      <c r="X41" s="307">
        <v>64.679415073115862</v>
      </c>
      <c r="Y41" s="308">
        <v>34.890850519226461</v>
      </c>
      <c r="Z41" s="308">
        <v>63.682273388684408</v>
      </c>
      <c r="AA41" s="309">
        <v>0.29699999999999999</v>
      </c>
      <c r="AB41" s="310">
        <v>16291788</v>
      </c>
      <c r="AC41" s="311">
        <v>494.60399999999998</v>
      </c>
      <c r="AD41" s="312">
        <v>603.83000000000004</v>
      </c>
      <c r="AE41" s="312">
        <v>5.725664096</v>
      </c>
      <c r="AF41" s="312">
        <v>5.0777483124397298E-5</v>
      </c>
      <c r="AG41" s="312">
        <v>0</v>
      </c>
      <c r="AH41" s="312">
        <v>2.7592550011496895E-6</v>
      </c>
      <c r="AI41" s="302">
        <v>1.0121041328639701E-2</v>
      </c>
      <c r="AJ41" s="302">
        <v>69.662138627655878</v>
      </c>
      <c r="AK41" s="313">
        <v>16.030510681839324</v>
      </c>
      <c r="AL41" s="302">
        <v>5.5999999999999994E-2</v>
      </c>
      <c r="AM41" s="302" t="s">
        <v>456</v>
      </c>
      <c r="AN41" s="310">
        <v>119</v>
      </c>
      <c r="AO41" s="311">
        <v>6.4000000000000001E-2</v>
      </c>
      <c r="AP41" s="312">
        <v>0.26</v>
      </c>
      <c r="AQ41" s="312">
        <v>0.78184991273996507</v>
      </c>
      <c r="AR41" s="312">
        <v>5.3942567031572269E-3</v>
      </c>
      <c r="AS41" s="312">
        <v>2.6172251687560268</v>
      </c>
      <c r="AT41" s="311">
        <v>-0.68152093899999999</v>
      </c>
      <c r="AU41" s="308">
        <v>1282.27792</v>
      </c>
      <c r="AV41" s="308">
        <v>-0.02</v>
      </c>
      <c r="AW41" s="302">
        <v>687</v>
      </c>
      <c r="AX41" s="302">
        <v>0.2857142857142857</v>
      </c>
      <c r="AY41" s="302">
        <v>0.5</v>
      </c>
      <c r="AZ41" s="312">
        <v>0.9</v>
      </c>
      <c r="BA41" s="312">
        <v>0.1012</v>
      </c>
      <c r="BB41" s="312">
        <v>0.51</v>
      </c>
      <c r="BC41" s="312">
        <v>0.20019999999999999</v>
      </c>
      <c r="BD41" s="302">
        <v>0.88</v>
      </c>
      <c r="BE41" s="302">
        <v>118.3</v>
      </c>
      <c r="BF41" s="302">
        <v>0.998</v>
      </c>
      <c r="BG41" s="302">
        <v>0.86900000000000011</v>
      </c>
      <c r="BH41" s="302">
        <v>5685.650525</v>
      </c>
      <c r="BI41" s="302">
        <v>259.92599487000001</v>
      </c>
      <c r="BJ41" s="310">
        <v>33584.782290000003</v>
      </c>
      <c r="BK41" s="302">
        <v>1260600</v>
      </c>
      <c r="BL41" s="310">
        <v>1137189.04621688</v>
      </c>
    </row>
    <row r="42" spans="1:65" ht="15.75" x14ac:dyDescent="0.25">
      <c r="A42" s="159" t="s">
        <v>326</v>
      </c>
      <c r="B42" s="314" t="s">
        <v>276</v>
      </c>
      <c r="C42" s="306" t="s">
        <v>85</v>
      </c>
      <c r="D42" s="307">
        <v>578</v>
      </c>
      <c r="E42" s="307">
        <v>0</v>
      </c>
      <c r="F42" s="307">
        <v>1828</v>
      </c>
      <c r="G42" s="307">
        <v>1822</v>
      </c>
      <c r="H42" s="307">
        <v>1620.2101822986576</v>
      </c>
      <c r="I42" s="308">
        <v>0.2</v>
      </c>
      <c r="J42" s="307">
        <v>0</v>
      </c>
      <c r="K42" s="307">
        <v>7</v>
      </c>
      <c r="L42" s="307">
        <v>0</v>
      </c>
      <c r="M42" s="307">
        <v>1</v>
      </c>
      <c r="N42" s="308">
        <v>0.75</v>
      </c>
      <c r="O42" s="308">
        <v>7.0000000000000007E-2</v>
      </c>
      <c r="P42" s="309">
        <v>0.63400000000000001</v>
      </c>
      <c r="Q42" s="309">
        <v>0</v>
      </c>
      <c r="R42" s="308">
        <v>29.1201733490092</v>
      </c>
      <c r="S42" s="307">
        <v>16.600000000000001</v>
      </c>
      <c r="T42" s="307">
        <v>20.76</v>
      </c>
      <c r="U42" s="307">
        <v>87.183000000000007</v>
      </c>
      <c r="V42" s="308">
        <v>89.120999999999995</v>
      </c>
      <c r="W42" s="307">
        <v>38.713080168776372</v>
      </c>
      <c r="X42" s="307">
        <v>61.286919831223628</v>
      </c>
      <c r="Y42" s="308">
        <v>31.425317416796727</v>
      </c>
      <c r="Z42" s="308">
        <v>70.513406691661331</v>
      </c>
      <c r="AA42" s="309">
        <v>0.29699999999999999</v>
      </c>
      <c r="AB42" s="310">
        <v>16291788</v>
      </c>
      <c r="AC42" s="311">
        <v>494.60399999999998</v>
      </c>
      <c r="AD42" s="312">
        <v>603.83000000000004</v>
      </c>
      <c r="AE42" s="312">
        <v>5.725664096</v>
      </c>
      <c r="AF42" s="312">
        <v>5.0777483124397298E-5</v>
      </c>
      <c r="AG42" s="312">
        <v>0</v>
      </c>
      <c r="AH42" s="312">
        <v>2.7592550011496895E-6</v>
      </c>
      <c r="AI42" s="302">
        <v>1.0502510099913881E-2</v>
      </c>
      <c r="AJ42" s="302">
        <v>56.088180374014101</v>
      </c>
      <c r="AK42" s="313">
        <v>12.761020881670532</v>
      </c>
      <c r="AL42" s="302">
        <v>0.159</v>
      </c>
      <c r="AM42" s="302" t="s">
        <v>456</v>
      </c>
      <c r="AN42" s="310">
        <v>119</v>
      </c>
      <c r="AO42" s="311">
        <v>6.4000000000000001E-2</v>
      </c>
      <c r="AP42" s="312">
        <v>0.26</v>
      </c>
      <c r="AQ42" s="312">
        <v>0.77747346799041428</v>
      </c>
      <c r="AR42" s="312">
        <v>2.3279698733310511E-2</v>
      </c>
      <c r="AS42" s="312">
        <v>2.6172251687560268</v>
      </c>
      <c r="AT42" s="311">
        <v>-0.68152093899999999</v>
      </c>
      <c r="AU42" s="308">
        <v>1115.49515</v>
      </c>
      <c r="AV42" s="308">
        <v>-0.02</v>
      </c>
      <c r="AW42" s="302">
        <v>226</v>
      </c>
      <c r="AX42" s="302">
        <v>0.2857142857142857</v>
      </c>
      <c r="AY42" s="302">
        <v>0.5</v>
      </c>
      <c r="AZ42" s="312">
        <v>0.9</v>
      </c>
      <c r="BA42" s="312">
        <v>0.1012</v>
      </c>
      <c r="BB42" s="312">
        <v>0.51</v>
      </c>
      <c r="BC42" s="312">
        <v>0.20019999999999999</v>
      </c>
      <c r="BD42" s="302">
        <v>0.88</v>
      </c>
      <c r="BE42" s="302">
        <v>118.3</v>
      </c>
      <c r="BF42" s="302">
        <v>1</v>
      </c>
      <c r="BG42" s="302">
        <v>0.97299999999999998</v>
      </c>
      <c r="BH42" s="302">
        <v>4853.1254280000003</v>
      </c>
      <c r="BI42" s="302">
        <v>259.92599487000001</v>
      </c>
      <c r="BJ42" s="310">
        <v>45429.784699999997</v>
      </c>
      <c r="BK42" s="302">
        <v>292100</v>
      </c>
      <c r="BL42" s="310">
        <v>274611.0214005888</v>
      </c>
    </row>
    <row r="43" spans="1:65" ht="15.75" x14ac:dyDescent="0.25">
      <c r="A43" s="159" t="s">
        <v>326</v>
      </c>
      <c r="B43" s="314" t="s">
        <v>277</v>
      </c>
      <c r="C43" s="306" t="s">
        <v>86</v>
      </c>
      <c r="D43" s="307">
        <v>2624</v>
      </c>
      <c r="E43" s="307">
        <v>1554</v>
      </c>
      <c r="F43" s="307">
        <v>17371</v>
      </c>
      <c r="G43" s="307">
        <v>4374</v>
      </c>
      <c r="H43" s="307">
        <v>7452.4296599973623</v>
      </c>
      <c r="I43" s="308">
        <v>0.3</v>
      </c>
      <c r="J43" s="307">
        <v>36673.5</v>
      </c>
      <c r="K43" s="307">
        <v>7</v>
      </c>
      <c r="L43" s="307">
        <v>7</v>
      </c>
      <c r="M43" s="307">
        <v>1</v>
      </c>
      <c r="N43" s="308">
        <v>0.75</v>
      </c>
      <c r="O43" s="308">
        <v>7.0000000000000007E-2</v>
      </c>
      <c r="P43" s="309">
        <v>0.64800000000000002</v>
      </c>
      <c r="Q43" s="309">
        <v>3.0000000000000001E-3</v>
      </c>
      <c r="R43" s="308">
        <v>29.1201733490092</v>
      </c>
      <c r="S43" s="307">
        <v>25.5</v>
      </c>
      <c r="T43" s="307">
        <v>37.89</v>
      </c>
      <c r="U43" s="307">
        <v>84.475999999999999</v>
      </c>
      <c r="V43" s="308">
        <v>88.478999999999999</v>
      </c>
      <c r="W43" s="307">
        <v>26.824034334763947</v>
      </c>
      <c r="X43" s="307">
        <v>73.175965665236049</v>
      </c>
      <c r="Y43" s="308">
        <v>56.316897562169558</v>
      </c>
      <c r="Z43" s="308">
        <v>85.77199281867145</v>
      </c>
      <c r="AA43" s="309">
        <v>0.29699999999999999</v>
      </c>
      <c r="AB43" s="310">
        <v>16291788</v>
      </c>
      <c r="AC43" s="311">
        <v>494.60399999999998</v>
      </c>
      <c r="AD43" s="312">
        <v>603.83000000000004</v>
      </c>
      <c r="AE43" s="312">
        <v>5.725664096</v>
      </c>
      <c r="AF43" s="312">
        <v>5.0777483124397298E-5</v>
      </c>
      <c r="AG43" s="312">
        <v>0</v>
      </c>
      <c r="AH43" s="312">
        <v>2.7592550011496895E-6</v>
      </c>
      <c r="AI43" s="302">
        <v>1.1090017379224604E-2</v>
      </c>
      <c r="AJ43" s="302">
        <v>76.609907270712426</v>
      </c>
      <c r="AK43" s="313">
        <v>10.650049568049852</v>
      </c>
      <c r="AL43" s="302">
        <v>0.08</v>
      </c>
      <c r="AM43" s="302" t="s">
        <v>456</v>
      </c>
      <c r="AN43" s="310">
        <v>119</v>
      </c>
      <c r="AO43" s="311">
        <v>6.4000000000000001E-2</v>
      </c>
      <c r="AP43" s="312">
        <v>0.26</v>
      </c>
      <c r="AQ43" s="312">
        <v>0.59344686354817855</v>
      </c>
      <c r="AR43" s="312">
        <v>7.8321477329884315E-3</v>
      </c>
      <c r="AS43" s="312">
        <v>2.6172251687560268</v>
      </c>
      <c r="AT43" s="311">
        <v>-0.68152093899999999</v>
      </c>
      <c r="AU43" s="308">
        <v>753.77147999999988</v>
      </c>
      <c r="AV43" s="308">
        <v>-0.02</v>
      </c>
      <c r="AW43" s="302">
        <v>668</v>
      </c>
      <c r="AX43" s="302">
        <v>0.2857142857142857</v>
      </c>
      <c r="AY43" s="302">
        <v>0.5</v>
      </c>
      <c r="AZ43" s="312">
        <v>0.9</v>
      </c>
      <c r="BA43" s="312">
        <v>0.1012</v>
      </c>
      <c r="BB43" s="312">
        <v>0.51</v>
      </c>
      <c r="BC43" s="312">
        <v>0.20019999999999999</v>
      </c>
      <c r="BD43" s="302">
        <v>0.88</v>
      </c>
      <c r="BE43" s="302">
        <v>118.3</v>
      </c>
      <c r="BF43" s="302">
        <v>1</v>
      </c>
      <c r="BG43" s="302">
        <v>0.89800000000000002</v>
      </c>
      <c r="BH43" s="302">
        <v>4736.2902240000003</v>
      </c>
      <c r="BI43" s="302">
        <v>259.92599487000001</v>
      </c>
      <c r="BJ43" s="310">
        <v>29127.630730000001</v>
      </c>
      <c r="BK43" s="302">
        <v>1391700</v>
      </c>
      <c r="BL43" s="310">
        <v>1276192.6959877587</v>
      </c>
    </row>
    <row r="44" spans="1:65" ht="15.75" x14ac:dyDescent="0.25">
      <c r="A44" s="159" t="s">
        <v>326</v>
      </c>
      <c r="B44" s="314" t="s">
        <v>278</v>
      </c>
      <c r="C44" s="306" t="s">
        <v>87</v>
      </c>
      <c r="D44" s="307">
        <v>489</v>
      </c>
      <c r="E44" s="307">
        <v>489</v>
      </c>
      <c r="F44" s="307">
        <v>0</v>
      </c>
      <c r="G44" s="307">
        <v>0</v>
      </c>
      <c r="H44" s="307">
        <v>2555.7856408882144</v>
      </c>
      <c r="I44" s="308">
        <v>0.3</v>
      </c>
      <c r="J44" s="307">
        <v>8074.7</v>
      </c>
      <c r="K44" s="307">
        <v>7</v>
      </c>
      <c r="L44" s="307">
        <v>7</v>
      </c>
      <c r="M44" s="307">
        <v>1</v>
      </c>
      <c r="N44" s="308">
        <v>0.75</v>
      </c>
      <c r="O44" s="308">
        <v>7.0000000000000007E-2</v>
      </c>
      <c r="P44" s="309" t="s">
        <v>456</v>
      </c>
      <c r="Q44" s="309">
        <v>0.01</v>
      </c>
      <c r="R44" s="308">
        <v>29.1201733490092</v>
      </c>
      <c r="S44" s="307">
        <v>0</v>
      </c>
      <c r="T44" s="307">
        <v>76.98</v>
      </c>
      <c r="U44" s="307">
        <v>85.536000000000001</v>
      </c>
      <c r="V44" s="308">
        <v>88.010999999999996</v>
      </c>
      <c r="W44" s="307">
        <v>23.011844331641285</v>
      </c>
      <c r="X44" s="307">
        <v>76.988155668358715</v>
      </c>
      <c r="Y44" s="308">
        <v>32.341584468872348</v>
      </c>
      <c r="Z44" s="308">
        <v>74.523484503766625</v>
      </c>
      <c r="AA44" s="309">
        <v>0.29699999999999999</v>
      </c>
      <c r="AB44" s="310">
        <v>16291788</v>
      </c>
      <c r="AC44" s="311">
        <v>494.60399999999998</v>
      </c>
      <c r="AD44" s="312">
        <v>603.83000000000004</v>
      </c>
      <c r="AE44" s="312">
        <v>5.725664096</v>
      </c>
      <c r="AF44" s="312">
        <v>5.0777483124397298E-5</v>
      </c>
      <c r="AG44" s="312">
        <v>0</v>
      </c>
      <c r="AH44" s="312">
        <v>2.7592550011496895E-6</v>
      </c>
      <c r="AI44" s="302">
        <v>3.0325347658449943E-2</v>
      </c>
      <c r="AJ44" s="302">
        <v>80.813207950416768</v>
      </c>
      <c r="AK44" s="313">
        <v>36.669606114050559</v>
      </c>
      <c r="AL44" s="302">
        <v>9.3000000000000013E-2</v>
      </c>
      <c r="AM44" s="302" t="s">
        <v>456</v>
      </c>
      <c r="AN44" s="310">
        <v>119</v>
      </c>
      <c r="AO44" s="311">
        <v>6.4000000000000001E-2</v>
      </c>
      <c r="AP44" s="312">
        <v>0.26</v>
      </c>
      <c r="AQ44" s="312">
        <v>1.7191185599006829</v>
      </c>
      <c r="AR44" s="312">
        <v>2.1415270018621976E-2</v>
      </c>
      <c r="AS44" s="312">
        <v>2.6172251687560268</v>
      </c>
      <c r="AT44" s="311">
        <v>-0.68152093899999999</v>
      </c>
      <c r="AU44" s="308">
        <v>2510.4055899999998</v>
      </c>
      <c r="AV44" s="308">
        <v>-0.02</v>
      </c>
      <c r="AW44" s="302">
        <v>0</v>
      </c>
      <c r="AX44" s="302">
        <v>0.2857142857142857</v>
      </c>
      <c r="AY44" s="302">
        <v>0.5</v>
      </c>
      <c r="AZ44" s="312">
        <v>0.9</v>
      </c>
      <c r="BA44" s="312">
        <v>0.1012</v>
      </c>
      <c r="BB44" s="312">
        <v>0.51</v>
      </c>
      <c r="BC44" s="312">
        <v>0.20019999999999999</v>
      </c>
      <c r="BD44" s="302">
        <v>0.88</v>
      </c>
      <c r="BE44" s="302">
        <v>118.3</v>
      </c>
      <c r="BF44" s="302">
        <v>0.99900000000000011</v>
      </c>
      <c r="BG44" s="302">
        <v>0.99299999999999999</v>
      </c>
      <c r="BH44" s="302">
        <v>280.88163500000002</v>
      </c>
      <c r="BI44" s="302">
        <v>259.92599487000001</v>
      </c>
      <c r="BJ44" s="310">
        <v>40.546641059999999</v>
      </c>
      <c r="BK44" s="302">
        <v>322200</v>
      </c>
      <c r="BL44" s="310">
        <v>239872.25682035089</v>
      </c>
    </row>
    <row r="45" spans="1:65" ht="15.75" x14ac:dyDescent="0.25">
      <c r="A45" s="178" t="s">
        <v>326</v>
      </c>
      <c r="B45" s="316" t="s">
        <v>279</v>
      </c>
      <c r="C45" s="317" t="s">
        <v>88</v>
      </c>
      <c r="D45" s="307">
        <v>540</v>
      </c>
      <c r="E45" s="307">
        <v>0</v>
      </c>
      <c r="F45" s="307">
        <v>167</v>
      </c>
      <c r="G45" s="307">
        <v>8</v>
      </c>
      <c r="H45" s="307">
        <v>1756.5361519374833</v>
      </c>
      <c r="I45" s="308">
        <v>0.2</v>
      </c>
      <c r="J45" s="307">
        <v>7385.15</v>
      </c>
      <c r="K45" s="307">
        <v>7</v>
      </c>
      <c r="L45" s="307">
        <v>7</v>
      </c>
      <c r="M45" s="307">
        <v>1</v>
      </c>
      <c r="N45" s="308">
        <v>0.75</v>
      </c>
      <c r="O45" s="308">
        <v>7.0000000000000007E-2</v>
      </c>
      <c r="P45" s="309">
        <v>0.65900000000000003</v>
      </c>
      <c r="Q45" s="309">
        <v>2E-3</v>
      </c>
      <c r="R45" s="308">
        <v>29.1201733490092</v>
      </c>
      <c r="S45" s="307">
        <v>16.600000000000001</v>
      </c>
      <c r="T45" s="307">
        <v>34.130000000000003</v>
      </c>
      <c r="U45" s="307">
        <v>85.906999999999996</v>
      </c>
      <c r="V45" s="308">
        <v>88.68</v>
      </c>
      <c r="W45" s="307">
        <v>40.946166394779773</v>
      </c>
      <c r="X45" s="307">
        <v>59.053833605220227</v>
      </c>
      <c r="Y45" s="308">
        <v>50.938711099765612</v>
      </c>
      <c r="Z45" s="308">
        <v>74.107959743824338</v>
      </c>
      <c r="AA45" s="309">
        <v>0.29699999999999999</v>
      </c>
      <c r="AB45" s="310">
        <v>16291788</v>
      </c>
      <c r="AC45" s="311">
        <v>494.60399999999998</v>
      </c>
      <c r="AD45" s="312">
        <v>603.83000000000004</v>
      </c>
      <c r="AE45" s="312">
        <v>5.725664096</v>
      </c>
      <c r="AF45" s="312">
        <v>5.0777483124397298E-5</v>
      </c>
      <c r="AG45" s="312">
        <v>0</v>
      </c>
      <c r="AH45" s="312">
        <v>2.7592550011496895E-6</v>
      </c>
      <c r="AI45" s="302">
        <v>7.6773663562451529E-3</v>
      </c>
      <c r="AJ45" s="302">
        <v>56.561085972850684</v>
      </c>
      <c r="AK45" s="313">
        <v>20.809056101215248</v>
      </c>
      <c r="AL45" s="302">
        <v>8.0000000000000002E-3</v>
      </c>
      <c r="AM45" s="302" t="s">
        <v>456</v>
      </c>
      <c r="AN45" s="310">
        <v>119</v>
      </c>
      <c r="AO45" s="311">
        <v>6.4000000000000001E-2</v>
      </c>
      <c r="AP45" s="312">
        <v>0.26</v>
      </c>
      <c r="AQ45" s="312">
        <v>0.94243542435424354</v>
      </c>
      <c r="AR45" s="312">
        <v>1.9188191881918819E-2</v>
      </c>
      <c r="AS45" s="312">
        <v>2.6172251687560268</v>
      </c>
      <c r="AT45" s="311">
        <v>-0.68152093899999999</v>
      </c>
      <c r="AU45" s="308">
        <v>1260.6178199999999</v>
      </c>
      <c r="AV45" s="308">
        <v>-0.02</v>
      </c>
      <c r="AW45" s="302">
        <v>479</v>
      </c>
      <c r="AX45" s="302">
        <v>0.2857142857142857</v>
      </c>
      <c r="AY45" s="302">
        <v>0.5</v>
      </c>
      <c r="AZ45" s="312">
        <v>0.9</v>
      </c>
      <c r="BA45" s="294">
        <v>0.1012</v>
      </c>
      <c r="BB45" s="312">
        <v>0.51</v>
      </c>
      <c r="BC45" s="312">
        <v>0.20019999999999999</v>
      </c>
      <c r="BD45" s="302">
        <v>0.88</v>
      </c>
      <c r="BE45" s="302">
        <v>118.3</v>
      </c>
      <c r="BF45" s="302">
        <v>1</v>
      </c>
      <c r="BG45" s="302">
        <v>0.996</v>
      </c>
      <c r="BH45" s="302">
        <v>1728.0310689999999</v>
      </c>
      <c r="BI45" s="302">
        <v>259.92599487000001</v>
      </c>
      <c r="BJ45" s="310">
        <v>11460.022639999999</v>
      </c>
      <c r="BK45" s="302">
        <v>271000</v>
      </c>
      <c r="BL45" s="310">
        <v>256764.86859614216</v>
      </c>
    </row>
    <row r="46" spans="1:65" ht="15.75" x14ac:dyDescent="0.25">
      <c r="A46" s="159" t="s">
        <v>325</v>
      </c>
      <c r="B46" s="187" t="s">
        <v>280</v>
      </c>
      <c r="C46" s="188" t="s">
        <v>89</v>
      </c>
      <c r="D46" s="297">
        <v>0</v>
      </c>
      <c r="E46" s="297">
        <v>0</v>
      </c>
      <c r="F46" s="297">
        <v>0</v>
      </c>
      <c r="G46" s="297">
        <v>0</v>
      </c>
      <c r="H46" s="297">
        <v>4752.1215938499308</v>
      </c>
      <c r="I46" s="298">
        <v>0.15</v>
      </c>
      <c r="J46" s="297" t="s">
        <v>456</v>
      </c>
      <c r="K46" s="297">
        <v>0</v>
      </c>
      <c r="L46" s="297">
        <v>0</v>
      </c>
      <c r="M46" s="297">
        <v>1</v>
      </c>
      <c r="N46" s="318">
        <v>7.0000000000000007E-2</v>
      </c>
      <c r="O46" s="298">
        <v>0.01</v>
      </c>
      <c r="P46" s="299">
        <v>0.44</v>
      </c>
      <c r="Q46" s="299">
        <v>0</v>
      </c>
      <c r="R46" s="298">
        <v>0.20862472216168701</v>
      </c>
      <c r="S46" s="297">
        <v>17.2</v>
      </c>
      <c r="T46" s="297">
        <v>21.6</v>
      </c>
      <c r="U46" s="297">
        <v>84.2898</v>
      </c>
      <c r="V46" s="298">
        <v>84.131799999999998</v>
      </c>
      <c r="W46" s="297">
        <v>43.5</v>
      </c>
      <c r="X46" s="297">
        <v>56.5</v>
      </c>
      <c r="Y46" s="298">
        <v>82.5</v>
      </c>
      <c r="Z46" s="298">
        <v>82.3</v>
      </c>
      <c r="AA46" s="299">
        <v>0.28199999999999997</v>
      </c>
      <c r="AB46" s="305">
        <v>12514162</v>
      </c>
      <c r="AC46" s="300">
        <v>111.005</v>
      </c>
      <c r="AD46" s="301">
        <v>102.44</v>
      </c>
      <c r="AE46" s="301">
        <v>3.4225841999999999E-2</v>
      </c>
      <c r="AF46" s="301">
        <v>1.3594973122738136E-6</v>
      </c>
      <c r="AG46" s="301">
        <v>0</v>
      </c>
      <c r="AH46" s="301">
        <v>4.29320272064212E-4</v>
      </c>
      <c r="AI46" s="303">
        <v>9.1999999999999998E-3</v>
      </c>
      <c r="AJ46" s="303">
        <v>51</v>
      </c>
      <c r="AK46" s="304">
        <v>8.56</v>
      </c>
      <c r="AL46" s="303">
        <v>1.1000000000000001E-2</v>
      </c>
      <c r="AM46" s="303">
        <v>0</v>
      </c>
      <c r="AN46" s="305">
        <v>136</v>
      </c>
      <c r="AO46" s="300">
        <v>4.9000000000000002E-2</v>
      </c>
      <c r="AP46" s="301">
        <v>0.06</v>
      </c>
      <c r="AQ46" s="301">
        <v>0.97747856752487206</v>
      </c>
      <c r="AR46" s="301">
        <v>1.3051174197828612E-2</v>
      </c>
      <c r="AS46" s="301">
        <v>32.090724398545049</v>
      </c>
      <c r="AT46" s="300">
        <v>0.124712504</v>
      </c>
      <c r="AU46" s="298">
        <v>10257.424005999999</v>
      </c>
      <c r="AV46" s="298">
        <v>2.59</v>
      </c>
      <c r="AW46" s="303">
        <v>24</v>
      </c>
      <c r="AX46" s="303">
        <v>0</v>
      </c>
      <c r="AY46" s="303">
        <v>0.21428571428571427</v>
      </c>
      <c r="AZ46" s="301">
        <v>0.83</v>
      </c>
      <c r="BA46" s="312">
        <v>1</v>
      </c>
      <c r="BB46" s="301">
        <v>0.5</v>
      </c>
      <c r="BC46" s="301">
        <v>1</v>
      </c>
      <c r="BD46" s="303">
        <v>0.8</v>
      </c>
      <c r="BE46" s="303">
        <v>139</v>
      </c>
      <c r="BF46" s="303">
        <v>0.97900000000000009</v>
      </c>
      <c r="BG46" s="303">
        <v>0.95627510000000004</v>
      </c>
      <c r="BH46" s="303">
        <v>21727.61378</v>
      </c>
      <c r="BI46" s="303">
        <v>783.76342772999999</v>
      </c>
      <c r="BJ46" s="305">
        <v>146412.42739999999</v>
      </c>
      <c r="BK46" s="303">
        <v>735566</v>
      </c>
      <c r="BL46" s="305">
        <v>791278.4880771545</v>
      </c>
      <c r="BM46" s="120"/>
    </row>
    <row r="47" spans="1:65" ht="15.75" x14ac:dyDescent="0.25">
      <c r="A47" s="159" t="s">
        <v>325</v>
      </c>
      <c r="B47" s="187" t="s">
        <v>281</v>
      </c>
      <c r="C47" s="188" t="s">
        <v>90</v>
      </c>
      <c r="D47" s="307">
        <v>0</v>
      </c>
      <c r="E47" s="307">
        <v>0</v>
      </c>
      <c r="F47" s="307">
        <v>0</v>
      </c>
      <c r="G47" s="307">
        <v>0</v>
      </c>
      <c r="H47" s="307">
        <v>3268.990737570281</v>
      </c>
      <c r="I47" s="308">
        <v>0.15</v>
      </c>
      <c r="J47" s="307" t="s">
        <v>456</v>
      </c>
      <c r="K47" s="307">
        <v>0</v>
      </c>
      <c r="L47" s="307">
        <v>2</v>
      </c>
      <c r="M47" s="307">
        <v>1</v>
      </c>
      <c r="N47" s="319">
        <v>7.0000000000000007E-2</v>
      </c>
      <c r="O47" s="308">
        <v>0.01</v>
      </c>
      <c r="P47" s="309">
        <v>0.62</v>
      </c>
      <c r="Q47" s="309">
        <v>3.0000000000000001E-3</v>
      </c>
      <c r="R47" s="308">
        <v>0.20862472216168701</v>
      </c>
      <c r="S47" s="307">
        <v>4.9000000000000004</v>
      </c>
      <c r="T47" s="307">
        <v>18.059999999999999</v>
      </c>
      <c r="U47" s="307">
        <v>91.7196</v>
      </c>
      <c r="V47" s="308">
        <v>91.961100000000002</v>
      </c>
      <c r="W47" s="307">
        <v>27.3</v>
      </c>
      <c r="X47" s="307">
        <v>72.7</v>
      </c>
      <c r="Y47" s="308">
        <v>74.3</v>
      </c>
      <c r="Z47" s="308">
        <v>83.6</v>
      </c>
      <c r="AA47" s="309">
        <v>0.255</v>
      </c>
      <c r="AB47" s="310">
        <v>12514162</v>
      </c>
      <c r="AC47" s="311">
        <v>111.005</v>
      </c>
      <c r="AD47" s="312">
        <v>102.44</v>
      </c>
      <c r="AE47" s="312">
        <v>3.4225841999999999E-2</v>
      </c>
      <c r="AF47" s="312">
        <v>0</v>
      </c>
      <c r="AG47" s="312">
        <v>0</v>
      </c>
      <c r="AH47" s="312">
        <v>4.29320272064212E-4</v>
      </c>
      <c r="AI47" s="302">
        <v>2.5000000000000001E-2</v>
      </c>
      <c r="AJ47" s="302">
        <v>49.7</v>
      </c>
      <c r="AK47" s="313">
        <v>10.54</v>
      </c>
      <c r="AL47" s="302">
        <v>3.1E-2</v>
      </c>
      <c r="AM47" s="302">
        <v>0</v>
      </c>
      <c r="AN47" s="310">
        <v>136</v>
      </c>
      <c r="AO47" s="311">
        <v>4.9000000000000002E-2</v>
      </c>
      <c r="AP47" s="312">
        <v>0.06</v>
      </c>
      <c r="AQ47" s="312">
        <v>0.41203891615315552</v>
      </c>
      <c r="AR47" s="312">
        <v>4.5844221335900603E-3</v>
      </c>
      <c r="AS47" s="312">
        <v>32.090724398545049</v>
      </c>
      <c r="AT47" s="311">
        <v>0.124712504</v>
      </c>
      <c r="AU47" s="308">
        <v>13292.544583999999</v>
      </c>
      <c r="AV47" s="308">
        <v>2.59</v>
      </c>
      <c r="AW47" s="302">
        <v>110</v>
      </c>
      <c r="AX47" s="302">
        <v>0</v>
      </c>
      <c r="AY47" s="302">
        <v>0.21428571428571427</v>
      </c>
      <c r="AZ47" s="312">
        <v>0.83</v>
      </c>
      <c r="BA47" s="312">
        <v>1</v>
      </c>
      <c r="BB47" s="312">
        <v>0.5</v>
      </c>
      <c r="BC47" s="312">
        <v>1</v>
      </c>
      <c r="BD47" s="302">
        <v>0.88200000000000001</v>
      </c>
      <c r="BE47" s="302">
        <v>139</v>
      </c>
      <c r="BF47" s="302">
        <v>0.97900000000000009</v>
      </c>
      <c r="BG47" s="302">
        <v>0.95627510000000004</v>
      </c>
      <c r="BH47" s="302">
        <v>14346.82487</v>
      </c>
      <c r="BI47" s="302">
        <v>783.76342772999999</v>
      </c>
      <c r="BJ47" s="310">
        <v>301720.5453</v>
      </c>
      <c r="BK47" s="302">
        <v>894333</v>
      </c>
      <c r="BL47" s="310">
        <v>855540.51219819696</v>
      </c>
    </row>
    <row r="48" spans="1:65" ht="15.75" x14ac:dyDescent="0.25">
      <c r="A48" s="159" t="s">
        <v>325</v>
      </c>
      <c r="B48" s="187" t="s">
        <v>282</v>
      </c>
      <c r="C48" s="188" t="s">
        <v>91</v>
      </c>
      <c r="D48" s="307">
        <v>4474</v>
      </c>
      <c r="E48" s="307">
        <v>1627</v>
      </c>
      <c r="F48" s="307">
        <v>23</v>
      </c>
      <c r="G48" s="307">
        <v>2</v>
      </c>
      <c r="H48" s="307">
        <v>6499.9763100284845</v>
      </c>
      <c r="I48" s="308">
        <v>0.25</v>
      </c>
      <c r="J48" s="307" t="s">
        <v>456</v>
      </c>
      <c r="K48" s="307">
        <v>0</v>
      </c>
      <c r="L48" s="307">
        <v>2</v>
      </c>
      <c r="M48" s="307">
        <v>7</v>
      </c>
      <c r="N48" s="319">
        <v>7.0000000000000007E-2</v>
      </c>
      <c r="O48" s="308">
        <v>0.01</v>
      </c>
      <c r="P48" s="309">
        <v>0.52</v>
      </c>
      <c r="Q48" s="309">
        <v>2E-3</v>
      </c>
      <c r="R48" s="308">
        <v>0.20862472216168701</v>
      </c>
      <c r="S48" s="307">
        <v>25.4</v>
      </c>
      <c r="T48" s="307">
        <v>27.35</v>
      </c>
      <c r="U48" s="307">
        <v>88.645200000000003</v>
      </c>
      <c r="V48" s="308">
        <v>90.501400000000004</v>
      </c>
      <c r="W48" s="307">
        <v>43.6</v>
      </c>
      <c r="X48" s="307">
        <v>56.4</v>
      </c>
      <c r="Y48" s="308">
        <v>82</v>
      </c>
      <c r="Z48" s="308">
        <v>85.9</v>
      </c>
      <c r="AA48" s="309">
        <v>0.28100000000000003</v>
      </c>
      <c r="AB48" s="310">
        <v>12514162</v>
      </c>
      <c r="AC48" s="311">
        <v>111.005</v>
      </c>
      <c r="AD48" s="312">
        <v>102.44</v>
      </c>
      <c r="AE48" s="312">
        <v>3.4225841999999999E-2</v>
      </c>
      <c r="AF48" s="312">
        <v>1.7324625463253268E-5</v>
      </c>
      <c r="AG48" s="312">
        <v>0</v>
      </c>
      <c r="AH48" s="312">
        <v>4.29320272064212E-4</v>
      </c>
      <c r="AI48" s="302">
        <v>1.5300000000000001E-2</v>
      </c>
      <c r="AJ48" s="302">
        <v>43.4</v>
      </c>
      <c r="AK48" s="313">
        <v>10.220000000000001</v>
      </c>
      <c r="AL48" s="302">
        <v>2.7999999999999997E-2</v>
      </c>
      <c r="AM48" s="302">
        <v>0</v>
      </c>
      <c r="AN48" s="310">
        <v>136</v>
      </c>
      <c r="AO48" s="311">
        <v>4.9000000000000002E-2</v>
      </c>
      <c r="AP48" s="312">
        <v>0.06</v>
      </c>
      <c r="AQ48" s="312">
        <v>0.340862005989508</v>
      </c>
      <c r="AR48" s="312">
        <v>3.9942886484722806E-3</v>
      </c>
      <c r="AS48" s="312">
        <v>32.090724398545049</v>
      </c>
      <c r="AT48" s="311">
        <v>0.124712504</v>
      </c>
      <c r="AU48" s="308">
        <v>6204.4658024999999</v>
      </c>
      <c r="AV48" s="308">
        <v>2.59</v>
      </c>
      <c r="AW48" s="302">
        <v>268</v>
      </c>
      <c r="AX48" s="302">
        <v>0</v>
      </c>
      <c r="AY48" s="302">
        <v>0.21428571428571427</v>
      </c>
      <c r="AZ48" s="312">
        <v>0.83</v>
      </c>
      <c r="BA48" s="312">
        <v>1</v>
      </c>
      <c r="BB48" s="312">
        <v>0.5</v>
      </c>
      <c r="BC48" s="312">
        <v>1</v>
      </c>
      <c r="BD48" s="302">
        <v>0.89800000000000002</v>
      </c>
      <c r="BE48" s="302">
        <v>139</v>
      </c>
      <c r="BF48" s="302">
        <v>0.97900000000000009</v>
      </c>
      <c r="BG48" s="302">
        <v>0.95627510000000004</v>
      </c>
      <c r="BH48" s="302">
        <v>23948.047849999999</v>
      </c>
      <c r="BI48" s="302">
        <v>783.76342772999999</v>
      </c>
      <c r="BJ48" s="310">
        <v>222260.02100000001</v>
      </c>
      <c r="BK48" s="302">
        <v>2077967</v>
      </c>
      <c r="BL48" s="310">
        <v>2150544.8938943096</v>
      </c>
    </row>
    <row r="49" spans="1:66" ht="15.75" x14ac:dyDescent="0.25">
      <c r="A49" s="159" t="s">
        <v>325</v>
      </c>
      <c r="B49" s="187" t="s">
        <v>283</v>
      </c>
      <c r="C49" s="188" t="s">
        <v>92</v>
      </c>
      <c r="D49" s="307">
        <v>3188</v>
      </c>
      <c r="E49" s="307">
        <v>2989</v>
      </c>
      <c r="F49" s="307">
        <v>0</v>
      </c>
      <c r="G49" s="307">
        <v>0</v>
      </c>
      <c r="H49" s="307">
        <v>0</v>
      </c>
      <c r="I49" s="308">
        <v>0.3</v>
      </c>
      <c r="J49" s="307" t="s">
        <v>456</v>
      </c>
      <c r="K49" s="307">
        <v>0</v>
      </c>
      <c r="L49" s="307">
        <v>6</v>
      </c>
      <c r="M49" s="307">
        <v>1</v>
      </c>
      <c r="N49" s="319">
        <v>7.0000000000000007E-2</v>
      </c>
      <c r="O49" s="308">
        <v>0.01</v>
      </c>
      <c r="P49" s="309">
        <v>0.75</v>
      </c>
      <c r="Q49" s="309">
        <v>1E-3</v>
      </c>
      <c r="R49" s="308">
        <v>0.20862472216168701</v>
      </c>
      <c r="S49" s="307">
        <v>15.4</v>
      </c>
      <c r="T49" s="307">
        <v>12.39</v>
      </c>
      <c r="U49" s="307">
        <v>100</v>
      </c>
      <c r="V49" s="308">
        <v>100</v>
      </c>
      <c r="W49" s="307">
        <v>48.1</v>
      </c>
      <c r="X49" s="307">
        <v>51.9</v>
      </c>
      <c r="Y49" s="308">
        <v>73.099999999999994</v>
      </c>
      <c r="Z49" s="308">
        <v>81.2</v>
      </c>
      <c r="AA49" s="309">
        <v>0.28899999999999998</v>
      </c>
      <c r="AB49" s="310">
        <v>12514162</v>
      </c>
      <c r="AC49" s="311">
        <v>111.005</v>
      </c>
      <c r="AD49" s="312">
        <v>102.44</v>
      </c>
      <c r="AE49" s="312">
        <v>3.4225841999999999E-2</v>
      </c>
      <c r="AF49" s="312">
        <v>1.5931153142382027E-4</v>
      </c>
      <c r="AG49" s="312">
        <v>0</v>
      </c>
      <c r="AH49" s="312">
        <v>4.29320272064212E-4</v>
      </c>
      <c r="AI49" s="302">
        <v>2.3300000000000001E-2</v>
      </c>
      <c r="AJ49" s="302">
        <v>23.3</v>
      </c>
      <c r="AK49" s="313">
        <v>9.65</v>
      </c>
      <c r="AL49" s="302">
        <v>1.3000000000000001E-2</v>
      </c>
      <c r="AM49" s="302">
        <v>0</v>
      </c>
      <c r="AN49" s="310">
        <v>136</v>
      </c>
      <c r="AO49" s="311">
        <v>4.9000000000000002E-2</v>
      </c>
      <c r="AP49" s="312">
        <v>0.06</v>
      </c>
      <c r="AQ49" s="312">
        <v>0.93113796985522368</v>
      </c>
      <c r="AR49" s="312">
        <v>1.9673709753608281E-2</v>
      </c>
      <c r="AS49" s="312">
        <v>32.090724398545049</v>
      </c>
      <c r="AT49" s="311">
        <v>0.124712504</v>
      </c>
      <c r="AU49" s="308">
        <v>28112.432594500002</v>
      </c>
      <c r="AV49" s="308">
        <v>2.59</v>
      </c>
      <c r="AW49" s="302">
        <v>38</v>
      </c>
      <c r="AX49" s="302">
        <v>0</v>
      </c>
      <c r="AY49" s="302">
        <v>0.21428571428571427</v>
      </c>
      <c r="AZ49" s="312">
        <v>0.83</v>
      </c>
      <c r="BA49" s="312">
        <v>1</v>
      </c>
      <c r="BB49" s="312">
        <v>0.5</v>
      </c>
      <c r="BC49" s="312">
        <v>1</v>
      </c>
      <c r="BD49" s="302">
        <v>0.89500000000000002</v>
      </c>
      <c r="BE49" s="302">
        <v>139</v>
      </c>
      <c r="BF49" s="302">
        <v>0.97900000000000009</v>
      </c>
      <c r="BG49" s="302">
        <v>0.95627510000000004</v>
      </c>
      <c r="BH49" s="302">
        <v>1136.9930919999999</v>
      </c>
      <c r="BI49" s="302">
        <v>783.76342772999999</v>
      </c>
      <c r="BJ49" s="310">
        <v>295.0726899</v>
      </c>
      <c r="BK49" s="302">
        <v>1977258</v>
      </c>
      <c r="BL49" s="310">
        <v>1512995.6664692238</v>
      </c>
    </row>
    <row r="50" spans="1:66" ht="15.75" x14ac:dyDescent="0.25">
      <c r="A50" s="159" t="s">
        <v>325</v>
      </c>
      <c r="B50" s="189" t="s">
        <v>284</v>
      </c>
      <c r="C50" s="188" t="s">
        <v>94</v>
      </c>
      <c r="D50" s="307">
        <v>0</v>
      </c>
      <c r="E50" s="307">
        <v>0</v>
      </c>
      <c r="F50" s="307">
        <v>0</v>
      </c>
      <c r="G50" s="307">
        <v>0</v>
      </c>
      <c r="H50" s="307">
        <v>8007.0038747514591</v>
      </c>
      <c r="I50" s="308">
        <v>0.95</v>
      </c>
      <c r="J50" s="307" t="s">
        <v>456</v>
      </c>
      <c r="K50" s="307">
        <v>0</v>
      </c>
      <c r="L50" s="307">
        <v>2</v>
      </c>
      <c r="M50" s="307">
        <v>1</v>
      </c>
      <c r="N50" s="319">
        <v>7.0000000000000007E-2</v>
      </c>
      <c r="O50" s="308">
        <v>0.01</v>
      </c>
      <c r="P50" s="309">
        <v>0.63</v>
      </c>
      <c r="Q50" s="309">
        <v>4.0000000000000001E-3</v>
      </c>
      <c r="R50" s="308">
        <v>0.20862472216168701</v>
      </c>
      <c r="S50" s="307">
        <v>17.8</v>
      </c>
      <c r="T50" s="307">
        <v>25.96</v>
      </c>
      <c r="U50" s="307">
        <v>91.975800000000007</v>
      </c>
      <c r="V50" s="308">
        <v>93.5535</v>
      </c>
      <c r="W50" s="307">
        <v>41.3</v>
      </c>
      <c r="X50" s="307">
        <v>58.7</v>
      </c>
      <c r="Y50" s="308">
        <v>85.7</v>
      </c>
      <c r="Z50" s="308">
        <v>87.8</v>
      </c>
      <c r="AA50" s="309">
        <v>0.214</v>
      </c>
      <c r="AB50" s="310">
        <v>12514162</v>
      </c>
      <c r="AC50" s="311">
        <v>111.005</v>
      </c>
      <c r="AD50" s="312">
        <v>102.44</v>
      </c>
      <c r="AE50" s="312">
        <v>3.4225841999999999E-2</v>
      </c>
      <c r="AF50" s="312">
        <v>0</v>
      </c>
      <c r="AG50" s="312">
        <v>0</v>
      </c>
      <c r="AH50" s="312">
        <v>4.29320272064212E-4</v>
      </c>
      <c r="AI50" s="302">
        <v>4.2900000000000001E-2</v>
      </c>
      <c r="AJ50" s="302">
        <v>66.599999999999994</v>
      </c>
      <c r="AK50" s="313">
        <v>12.9</v>
      </c>
      <c r="AL50" s="302">
        <v>3.6000000000000004E-2</v>
      </c>
      <c r="AM50" s="302">
        <v>0</v>
      </c>
      <c r="AN50" s="310">
        <v>136</v>
      </c>
      <c r="AO50" s="311">
        <v>4.9000000000000002E-2</v>
      </c>
      <c r="AP50" s="312">
        <v>0.06</v>
      </c>
      <c r="AQ50" s="312">
        <v>2.0468414725084081</v>
      </c>
      <c r="AR50" s="312">
        <v>1.5370333734078008E-2</v>
      </c>
      <c r="AS50" s="312">
        <v>32.090724398545049</v>
      </c>
      <c r="AT50" s="311">
        <v>0.124712504</v>
      </c>
      <c r="AU50" s="308">
        <v>57072.476221999998</v>
      </c>
      <c r="AV50" s="308">
        <v>2.59</v>
      </c>
      <c r="AW50" s="302">
        <v>76</v>
      </c>
      <c r="AX50" s="302">
        <v>0</v>
      </c>
      <c r="AY50" s="302">
        <v>0.21428571428571427</v>
      </c>
      <c r="AZ50" s="312">
        <v>0.83</v>
      </c>
      <c r="BA50" s="312">
        <v>1</v>
      </c>
      <c r="BB50" s="312">
        <v>0.5</v>
      </c>
      <c r="BC50" s="312">
        <v>1</v>
      </c>
      <c r="BD50" s="302">
        <v>0.83299999999999996</v>
      </c>
      <c r="BE50" s="302">
        <v>139</v>
      </c>
      <c r="BF50" s="302">
        <v>0.97900000000000009</v>
      </c>
      <c r="BG50" s="302">
        <v>0.95627510000000004</v>
      </c>
      <c r="BH50" s="302">
        <v>6287.166671</v>
      </c>
      <c r="BI50" s="302">
        <v>783.76342772999999</v>
      </c>
      <c r="BJ50" s="310">
        <v>117361.0392</v>
      </c>
      <c r="BK50" s="302">
        <v>657110</v>
      </c>
      <c r="BL50" s="310">
        <v>533591.5084852674</v>
      </c>
    </row>
    <row r="51" spans="1:66" ht="15.75" x14ac:dyDescent="0.25">
      <c r="A51" s="159" t="s">
        <v>325</v>
      </c>
      <c r="B51" s="187" t="s">
        <v>285</v>
      </c>
      <c r="C51" s="188" t="s">
        <v>95</v>
      </c>
      <c r="D51" s="307">
        <v>1087</v>
      </c>
      <c r="E51" s="307">
        <v>0</v>
      </c>
      <c r="F51" s="307">
        <v>11</v>
      </c>
      <c r="G51" s="307">
        <v>0</v>
      </c>
      <c r="H51" s="307">
        <v>11029.75983185171</v>
      </c>
      <c r="I51" s="308">
        <v>0.05</v>
      </c>
      <c r="J51" s="307" t="s">
        <v>456</v>
      </c>
      <c r="K51" s="307">
        <v>0</v>
      </c>
      <c r="L51" s="307">
        <v>0</v>
      </c>
      <c r="M51" s="307">
        <v>7</v>
      </c>
      <c r="N51" s="319">
        <v>7.0000000000000007E-2</v>
      </c>
      <c r="O51" s="308">
        <v>0.01</v>
      </c>
      <c r="P51" s="309">
        <v>0.59</v>
      </c>
      <c r="Q51" s="309">
        <v>0</v>
      </c>
      <c r="R51" s="308">
        <v>0.20862472216168701</v>
      </c>
      <c r="S51" s="307">
        <v>23.4</v>
      </c>
      <c r="T51" s="307">
        <v>17.23</v>
      </c>
      <c r="U51" s="307">
        <v>89.798100000000005</v>
      </c>
      <c r="V51" s="308">
        <v>91.164900000000003</v>
      </c>
      <c r="W51" s="307">
        <v>44.5</v>
      </c>
      <c r="X51" s="307">
        <v>55.5</v>
      </c>
      <c r="Y51" s="308">
        <v>81.099999999999994</v>
      </c>
      <c r="Z51" s="308">
        <v>83.6</v>
      </c>
      <c r="AA51" s="309">
        <v>0.28100000000000003</v>
      </c>
      <c r="AB51" s="310">
        <v>12514162</v>
      </c>
      <c r="AC51" s="311">
        <v>111.005</v>
      </c>
      <c r="AD51" s="312">
        <v>102.44</v>
      </c>
      <c r="AE51" s="312">
        <v>3.4225841999999999E-2</v>
      </c>
      <c r="AF51" s="312">
        <v>0</v>
      </c>
      <c r="AG51" s="312">
        <v>0</v>
      </c>
      <c r="AH51" s="312">
        <v>4.29320272064212E-4</v>
      </c>
      <c r="AI51" s="302">
        <v>1.9100000000000002E-2</v>
      </c>
      <c r="AJ51" s="302">
        <v>49.3</v>
      </c>
      <c r="AK51" s="313">
        <v>10.11</v>
      </c>
      <c r="AL51" s="302">
        <v>1.9E-2</v>
      </c>
      <c r="AM51" s="302">
        <v>400</v>
      </c>
      <c r="AN51" s="310">
        <v>136</v>
      </c>
      <c r="AO51" s="311">
        <v>4.9000000000000002E-2</v>
      </c>
      <c r="AP51" s="312">
        <v>0.06</v>
      </c>
      <c r="AQ51" s="312">
        <v>1.3804107209504055</v>
      </c>
      <c r="AR51" s="312">
        <v>2.3023954444833065E-2</v>
      </c>
      <c r="AS51" s="312">
        <v>32.090724398545049</v>
      </c>
      <c r="AT51" s="311">
        <v>0.124712504</v>
      </c>
      <c r="AU51" s="308">
        <v>11462.706545999999</v>
      </c>
      <c r="AV51" s="308">
        <v>2.59</v>
      </c>
      <c r="AW51" s="302">
        <v>68</v>
      </c>
      <c r="AX51" s="302">
        <v>0</v>
      </c>
      <c r="AY51" s="302">
        <v>0.21428571428571427</v>
      </c>
      <c r="AZ51" s="312">
        <v>0.83</v>
      </c>
      <c r="BA51" s="312">
        <v>1</v>
      </c>
      <c r="BB51" s="312">
        <v>0.5</v>
      </c>
      <c r="BC51" s="312">
        <v>1</v>
      </c>
      <c r="BD51" s="302">
        <v>0.82599999999999996</v>
      </c>
      <c r="BE51" s="302">
        <v>139</v>
      </c>
      <c r="BF51" s="302">
        <v>0.97900000000000009</v>
      </c>
      <c r="BG51" s="302">
        <v>0.95627510000000004</v>
      </c>
      <c r="BH51" s="302">
        <v>20880.805499999999</v>
      </c>
      <c r="BI51" s="302">
        <v>783.76342772999999</v>
      </c>
      <c r="BJ51" s="310">
        <v>280625.93300000002</v>
      </c>
      <c r="BK51" s="302">
        <v>1363797</v>
      </c>
      <c r="BL51" s="310">
        <v>1381078.4021655102</v>
      </c>
    </row>
    <row r="52" spans="1:66" ht="15.75" x14ac:dyDescent="0.25">
      <c r="A52" s="159" t="s">
        <v>325</v>
      </c>
      <c r="B52" s="187" t="s">
        <v>286</v>
      </c>
      <c r="C52" s="188" t="s">
        <v>97</v>
      </c>
      <c r="D52" s="307">
        <v>0</v>
      </c>
      <c r="E52" s="307">
        <v>0</v>
      </c>
      <c r="F52" s="307">
        <v>0</v>
      </c>
      <c r="G52" s="307">
        <v>0</v>
      </c>
      <c r="H52" s="307">
        <v>3036.9784657147552</v>
      </c>
      <c r="I52" s="308">
        <v>0.05</v>
      </c>
      <c r="J52" s="307" t="s">
        <v>456</v>
      </c>
      <c r="K52" s="307">
        <v>0</v>
      </c>
      <c r="L52" s="307">
        <v>0</v>
      </c>
      <c r="M52" s="307">
        <v>1</v>
      </c>
      <c r="N52" s="319">
        <v>7.0000000000000007E-2</v>
      </c>
      <c r="O52" s="308">
        <v>0.01</v>
      </c>
      <c r="P52" s="309">
        <v>0.62</v>
      </c>
      <c r="Q52" s="309">
        <v>0</v>
      </c>
      <c r="R52" s="308">
        <v>0.20862472216168701</v>
      </c>
      <c r="S52" s="307">
        <v>39.5</v>
      </c>
      <c r="T52" s="307">
        <v>19.91</v>
      </c>
      <c r="U52" s="307">
        <v>92.744399999999999</v>
      </c>
      <c r="V52" s="308">
        <v>93.5535</v>
      </c>
      <c r="W52" s="307">
        <v>34.4</v>
      </c>
      <c r="X52" s="307">
        <v>65.599999999999994</v>
      </c>
      <c r="Y52" s="308">
        <v>70.400000000000006</v>
      </c>
      <c r="Z52" s="308">
        <v>83.2</v>
      </c>
      <c r="AA52" s="309">
        <v>0.29899999999999999</v>
      </c>
      <c r="AB52" s="310">
        <v>12514162</v>
      </c>
      <c r="AC52" s="311">
        <v>111.005</v>
      </c>
      <c r="AD52" s="312">
        <v>102.44</v>
      </c>
      <c r="AE52" s="312">
        <v>3.4225841999999999E-2</v>
      </c>
      <c r="AF52" s="312">
        <v>0</v>
      </c>
      <c r="AG52" s="312">
        <v>0</v>
      </c>
      <c r="AH52" s="312">
        <v>4.29320272064212E-4</v>
      </c>
      <c r="AI52" s="302">
        <v>0.02</v>
      </c>
      <c r="AJ52" s="302">
        <v>43.5</v>
      </c>
      <c r="AK52" s="313">
        <v>10.85</v>
      </c>
      <c r="AL52" s="302">
        <v>1.4999999999999999E-2</v>
      </c>
      <c r="AM52" s="302">
        <v>0</v>
      </c>
      <c r="AN52" s="310">
        <v>136</v>
      </c>
      <c r="AO52" s="311">
        <v>4.9000000000000002E-2</v>
      </c>
      <c r="AP52" s="312">
        <v>0.06</v>
      </c>
      <c r="AQ52" s="312">
        <v>0.87707440306176587</v>
      </c>
      <c r="AR52" s="312">
        <v>2.1221886451279055E-2</v>
      </c>
      <c r="AS52" s="312">
        <v>32.090724398545049</v>
      </c>
      <c r="AT52" s="311">
        <v>0.124712504</v>
      </c>
      <c r="AU52" s="308">
        <v>15304.740304999999</v>
      </c>
      <c r="AV52" s="308">
        <v>2.59</v>
      </c>
      <c r="AW52" s="302">
        <v>527</v>
      </c>
      <c r="AX52" s="302">
        <v>0</v>
      </c>
      <c r="AY52" s="302">
        <v>0.21428571428571427</v>
      </c>
      <c r="AZ52" s="312">
        <v>0.83</v>
      </c>
      <c r="BA52" s="312">
        <v>1</v>
      </c>
      <c r="BB52" s="312">
        <v>0.5</v>
      </c>
      <c r="BC52" s="312">
        <v>1</v>
      </c>
      <c r="BD52" s="302">
        <v>0.84299999999999997</v>
      </c>
      <c r="BE52" s="302">
        <v>139</v>
      </c>
      <c r="BF52" s="302">
        <v>0.97900000000000009</v>
      </c>
      <c r="BG52" s="302">
        <v>0.95627510000000004</v>
      </c>
      <c r="BH52" s="302">
        <v>24883.838589999999</v>
      </c>
      <c r="BI52" s="302">
        <v>783.76342772999999</v>
      </c>
      <c r="BJ52" s="310">
        <v>429796.41220000002</v>
      </c>
      <c r="BK52" s="302">
        <v>1375938</v>
      </c>
      <c r="BL52" s="310">
        <v>1354651.3899312001</v>
      </c>
    </row>
    <row r="53" spans="1:66" ht="15.75" x14ac:dyDescent="0.25">
      <c r="A53" s="159" t="s">
        <v>325</v>
      </c>
      <c r="B53" s="187" t="s">
        <v>287</v>
      </c>
      <c r="C53" s="188" t="s">
        <v>98</v>
      </c>
      <c r="D53" s="307">
        <v>0</v>
      </c>
      <c r="E53" s="307">
        <v>0</v>
      </c>
      <c r="F53" s="307">
        <v>0</v>
      </c>
      <c r="G53" s="307">
        <v>0</v>
      </c>
      <c r="H53" s="307">
        <v>3262.9607217640923</v>
      </c>
      <c r="I53" s="308">
        <v>0.15</v>
      </c>
      <c r="J53" s="307" t="s">
        <v>456</v>
      </c>
      <c r="K53" s="307">
        <v>0</v>
      </c>
      <c r="L53" s="307">
        <v>0</v>
      </c>
      <c r="M53" s="307">
        <v>1</v>
      </c>
      <c r="N53" s="319">
        <v>7.0000000000000007E-2</v>
      </c>
      <c r="O53" s="308">
        <v>0.01</v>
      </c>
      <c r="P53" s="309">
        <v>0.48</v>
      </c>
      <c r="Q53" s="309">
        <v>0</v>
      </c>
      <c r="R53" s="308">
        <v>0.20862472216168701</v>
      </c>
      <c r="S53" s="307">
        <v>26.6</v>
      </c>
      <c r="T53" s="307">
        <v>18.48</v>
      </c>
      <c r="U53" s="307">
        <v>88.260900000000007</v>
      </c>
      <c r="V53" s="308">
        <v>89.572500000000005</v>
      </c>
      <c r="W53" s="307">
        <v>40.1</v>
      </c>
      <c r="X53" s="307">
        <v>59.9</v>
      </c>
      <c r="Y53" s="308">
        <v>83.3</v>
      </c>
      <c r="Z53" s="308">
        <v>85.3</v>
      </c>
      <c r="AA53" s="309">
        <v>0.245</v>
      </c>
      <c r="AB53" s="310">
        <v>12514162</v>
      </c>
      <c r="AC53" s="311">
        <v>111.005</v>
      </c>
      <c r="AD53" s="312">
        <v>102.44</v>
      </c>
      <c r="AE53" s="312">
        <v>3.4225841999999999E-2</v>
      </c>
      <c r="AF53" s="312">
        <v>0</v>
      </c>
      <c r="AG53" s="312">
        <v>0</v>
      </c>
      <c r="AH53" s="312">
        <v>4.29320272064212E-4</v>
      </c>
      <c r="AI53" s="302">
        <v>1.3699999999999999E-2</v>
      </c>
      <c r="AJ53" s="302">
        <v>56.2</v>
      </c>
      <c r="AK53" s="313">
        <v>11.79</v>
      </c>
      <c r="AL53" s="302">
        <v>9.0000000000000011E-3</v>
      </c>
      <c r="AM53" s="302">
        <v>0</v>
      </c>
      <c r="AN53" s="310">
        <v>136</v>
      </c>
      <c r="AO53" s="311">
        <v>4.9000000000000002E-2</v>
      </c>
      <c r="AP53" s="312">
        <v>0.06</v>
      </c>
      <c r="AQ53" s="312">
        <v>0.86808166097970041</v>
      </c>
      <c r="AR53" s="312">
        <v>3.8170146318894224E-3</v>
      </c>
      <c r="AS53" s="312">
        <v>32.090724398545049</v>
      </c>
      <c r="AT53" s="311">
        <v>0.124712504</v>
      </c>
      <c r="AU53" s="308">
        <v>11019.3347545</v>
      </c>
      <c r="AV53" s="308">
        <v>2.59</v>
      </c>
      <c r="AW53" s="302">
        <v>56</v>
      </c>
      <c r="AX53" s="302">
        <v>0</v>
      </c>
      <c r="AY53" s="302">
        <v>0.21428571428571427</v>
      </c>
      <c r="AZ53" s="312">
        <v>0.83</v>
      </c>
      <c r="BA53" s="312">
        <v>1</v>
      </c>
      <c r="BB53" s="312">
        <v>0.5</v>
      </c>
      <c r="BC53" s="312">
        <v>1</v>
      </c>
      <c r="BD53" s="302">
        <v>0.8859999999999999</v>
      </c>
      <c r="BE53" s="302">
        <v>139</v>
      </c>
      <c r="BF53" s="302">
        <v>0.97900000000000009</v>
      </c>
      <c r="BG53" s="302">
        <v>0.95627510000000004</v>
      </c>
      <c r="BH53" s="302">
        <v>19610.33196</v>
      </c>
      <c r="BI53" s="302">
        <v>783.76342772999999</v>
      </c>
      <c r="BJ53" s="310">
        <v>201073.34830000001</v>
      </c>
      <c r="BK53" s="302">
        <v>864550</v>
      </c>
      <c r="BL53" s="310">
        <v>850959.06614653533</v>
      </c>
    </row>
    <row r="54" spans="1:66" ht="15.75" x14ac:dyDescent="0.25">
      <c r="A54" s="159" t="s">
        <v>325</v>
      </c>
      <c r="B54" s="187" t="s">
        <v>288</v>
      </c>
      <c r="C54" s="188" t="s">
        <v>99</v>
      </c>
      <c r="D54" s="307">
        <v>0</v>
      </c>
      <c r="E54" s="307">
        <v>0</v>
      </c>
      <c r="F54" s="307">
        <v>0</v>
      </c>
      <c r="G54" s="307">
        <v>0</v>
      </c>
      <c r="H54" s="307">
        <v>9823.3813862190145</v>
      </c>
      <c r="I54" s="308">
        <v>0.05</v>
      </c>
      <c r="J54" s="307" t="s">
        <v>456</v>
      </c>
      <c r="K54" s="307">
        <v>0</v>
      </c>
      <c r="L54" s="307">
        <v>0</v>
      </c>
      <c r="M54" s="307">
        <v>1</v>
      </c>
      <c r="N54" s="319">
        <v>7.0000000000000007E-2</v>
      </c>
      <c r="O54" s="308">
        <v>0.01</v>
      </c>
      <c r="P54" s="309">
        <v>0.48</v>
      </c>
      <c r="Q54" s="309">
        <v>4.0000000000000001E-3</v>
      </c>
      <c r="R54" s="308">
        <v>0.20862472216168701</v>
      </c>
      <c r="S54" s="307">
        <v>5.3</v>
      </c>
      <c r="T54" s="307">
        <v>18.95</v>
      </c>
      <c r="U54" s="307">
        <v>87.236099999999993</v>
      </c>
      <c r="V54" s="308">
        <v>89.174400000000006</v>
      </c>
      <c r="W54" s="307">
        <v>44.4</v>
      </c>
      <c r="X54" s="307">
        <v>55.6</v>
      </c>
      <c r="Y54" s="308">
        <v>69.2</v>
      </c>
      <c r="Z54" s="308">
        <v>77.3</v>
      </c>
      <c r="AA54" s="309">
        <v>0.23799999999999999</v>
      </c>
      <c r="AB54" s="310">
        <v>12514162</v>
      </c>
      <c r="AC54" s="311">
        <v>111.005</v>
      </c>
      <c r="AD54" s="312">
        <v>102.44</v>
      </c>
      <c r="AE54" s="312">
        <v>3.4225841999999999E-2</v>
      </c>
      <c r="AF54" s="312">
        <v>0</v>
      </c>
      <c r="AG54" s="312">
        <v>0</v>
      </c>
      <c r="AH54" s="312">
        <v>4.29320272064212E-4</v>
      </c>
      <c r="AI54" s="302">
        <v>7.22E-2</v>
      </c>
      <c r="AJ54" s="302">
        <v>51.4</v>
      </c>
      <c r="AK54" s="313">
        <v>13.13</v>
      </c>
      <c r="AL54" s="302">
        <v>0.01</v>
      </c>
      <c r="AM54" s="302">
        <v>0</v>
      </c>
      <c r="AN54" s="310">
        <v>136</v>
      </c>
      <c r="AO54" s="311">
        <v>4.9000000000000002E-2</v>
      </c>
      <c r="AP54" s="312">
        <v>0.06</v>
      </c>
      <c r="AQ54" s="312">
        <v>0.41567025293768139</v>
      </c>
      <c r="AR54" s="312">
        <v>1.8414216757428295E-3</v>
      </c>
      <c r="AS54" s="312">
        <v>32.090724398545049</v>
      </c>
      <c r="AT54" s="311">
        <v>0.124712504</v>
      </c>
      <c r="AU54" s="308">
        <v>8957.8320205</v>
      </c>
      <c r="AV54" s="308">
        <v>2.59</v>
      </c>
      <c r="AW54" s="302">
        <v>13</v>
      </c>
      <c r="AX54" s="302">
        <v>0</v>
      </c>
      <c r="AY54" s="302">
        <v>0.21428571428571427</v>
      </c>
      <c r="AZ54" s="312">
        <v>0.83</v>
      </c>
      <c r="BA54" s="312">
        <v>1</v>
      </c>
      <c r="BB54" s="312">
        <v>0.5</v>
      </c>
      <c r="BC54" s="312">
        <v>1</v>
      </c>
      <c r="BD54" s="302">
        <v>0.81900000000000006</v>
      </c>
      <c r="BE54" s="302">
        <v>139</v>
      </c>
      <c r="BF54" s="302">
        <v>0.97900000000000009</v>
      </c>
      <c r="BG54" s="302">
        <v>0.95627510000000004</v>
      </c>
      <c r="BH54" s="302">
        <v>9446.4240759999993</v>
      </c>
      <c r="BI54" s="302">
        <v>783.76342772999999</v>
      </c>
      <c r="BJ54" s="310">
        <v>229193.21729999999</v>
      </c>
      <c r="BK54" s="302">
        <v>814588</v>
      </c>
      <c r="BL54" s="310">
        <v>774980.147604072</v>
      </c>
    </row>
    <row r="55" spans="1:66" ht="15.75" x14ac:dyDescent="0.25">
      <c r="A55" s="159" t="s">
        <v>325</v>
      </c>
      <c r="B55" s="187" t="s">
        <v>289</v>
      </c>
      <c r="C55" s="188" t="s">
        <v>100</v>
      </c>
      <c r="D55" s="307">
        <v>0</v>
      </c>
      <c r="E55" s="307">
        <v>0</v>
      </c>
      <c r="F55" s="307">
        <v>0</v>
      </c>
      <c r="G55" s="307">
        <v>0</v>
      </c>
      <c r="H55" s="307">
        <v>197</v>
      </c>
      <c r="I55" s="308">
        <v>0.3</v>
      </c>
      <c r="J55" s="307" t="s">
        <v>456</v>
      </c>
      <c r="K55" s="307">
        <v>0</v>
      </c>
      <c r="L55" s="307">
        <v>0</v>
      </c>
      <c r="M55" s="307">
        <v>1</v>
      </c>
      <c r="N55" s="319">
        <v>7.0000000000000007E-2</v>
      </c>
      <c r="O55" s="308">
        <v>0.01</v>
      </c>
      <c r="P55" s="309">
        <v>0.54</v>
      </c>
      <c r="Q55" s="309">
        <v>1E-3</v>
      </c>
      <c r="R55" s="308">
        <v>0.20862472216168701</v>
      </c>
      <c r="S55" s="307">
        <v>4.9000000000000004</v>
      </c>
      <c r="T55" s="307">
        <v>33.979999999999997</v>
      </c>
      <c r="U55" s="307">
        <v>89.029499999999999</v>
      </c>
      <c r="V55" s="308">
        <v>90.766800000000003</v>
      </c>
      <c r="W55" s="307">
        <v>34.5</v>
      </c>
      <c r="X55" s="307">
        <v>65.5</v>
      </c>
      <c r="Y55" s="308">
        <v>73.8</v>
      </c>
      <c r="Z55" s="308">
        <v>83.6</v>
      </c>
      <c r="AA55" s="309">
        <v>0.184</v>
      </c>
      <c r="AB55" s="310">
        <v>12514162</v>
      </c>
      <c r="AC55" s="311">
        <v>111.005</v>
      </c>
      <c r="AD55" s="312">
        <v>102.44</v>
      </c>
      <c r="AE55" s="312">
        <v>3.4225841999999999E-2</v>
      </c>
      <c r="AF55" s="312">
        <v>0</v>
      </c>
      <c r="AG55" s="312">
        <v>0</v>
      </c>
      <c r="AH55" s="312">
        <v>4.29320272064212E-4</v>
      </c>
      <c r="AI55" s="302">
        <v>4.2900000000000001E-2</v>
      </c>
      <c r="AJ55" s="302">
        <v>52.1</v>
      </c>
      <c r="AK55" s="313">
        <v>11.49</v>
      </c>
      <c r="AL55" s="302">
        <v>1.8000000000000002E-2</v>
      </c>
      <c r="AM55" s="302">
        <v>0</v>
      </c>
      <c r="AN55" s="310">
        <v>136</v>
      </c>
      <c r="AO55" s="311">
        <v>4.9000000000000002E-2</v>
      </c>
      <c r="AP55" s="312">
        <v>0.06</v>
      </c>
      <c r="AQ55" s="312">
        <v>0.51433423525961997</v>
      </c>
      <c r="AR55" s="312">
        <v>7.7824147999294019E-3</v>
      </c>
      <c r="AS55" s="312">
        <v>32.090724398545049</v>
      </c>
      <c r="AT55" s="311">
        <v>0.124712504</v>
      </c>
      <c r="AU55" s="308">
        <v>20946.871363999999</v>
      </c>
      <c r="AV55" s="308">
        <v>2.59</v>
      </c>
      <c r="AW55" s="302">
        <v>141</v>
      </c>
      <c r="AX55" s="302">
        <v>0</v>
      </c>
      <c r="AY55" s="302">
        <v>0.21428571428571427</v>
      </c>
      <c r="AZ55" s="312">
        <v>0.83</v>
      </c>
      <c r="BA55" s="312">
        <v>1</v>
      </c>
      <c r="BB55" s="312">
        <v>0.5</v>
      </c>
      <c r="BC55" s="312">
        <v>1</v>
      </c>
      <c r="BD55" s="302">
        <v>0.86</v>
      </c>
      <c r="BE55" s="302">
        <v>139</v>
      </c>
      <c r="BF55" s="302">
        <v>0.97900000000000009</v>
      </c>
      <c r="BG55" s="302">
        <v>0.95627510000000004</v>
      </c>
      <c r="BH55" s="302">
        <v>6186.7760109999999</v>
      </c>
      <c r="BI55" s="302">
        <v>783.76342772999999</v>
      </c>
      <c r="BJ55" s="310">
        <v>166107.26699999999</v>
      </c>
      <c r="BK55" s="302">
        <v>719571</v>
      </c>
      <c r="BL55" s="310">
        <v>655985.87300911173</v>
      </c>
    </row>
    <row r="56" spans="1:66" ht="15.75" x14ac:dyDescent="0.25">
      <c r="A56" s="159" t="s">
        <v>325</v>
      </c>
      <c r="B56" s="189" t="s">
        <v>290</v>
      </c>
      <c r="C56" s="188" t="s">
        <v>101</v>
      </c>
      <c r="D56" s="307">
        <v>0</v>
      </c>
      <c r="E56" s="307">
        <v>0</v>
      </c>
      <c r="F56" s="307">
        <v>0</v>
      </c>
      <c r="G56" s="307">
        <v>0</v>
      </c>
      <c r="H56" s="307">
        <v>2340.0617705143782</v>
      </c>
      <c r="I56" s="308">
        <v>0.1</v>
      </c>
      <c r="J56" s="307" t="s">
        <v>456</v>
      </c>
      <c r="K56" s="307">
        <v>0</v>
      </c>
      <c r="L56" s="307">
        <v>0</v>
      </c>
      <c r="M56" s="307">
        <v>1</v>
      </c>
      <c r="N56" s="319">
        <v>7.0000000000000007E-2</v>
      </c>
      <c r="O56" s="308">
        <v>0.01</v>
      </c>
      <c r="P56" s="309">
        <v>0.44</v>
      </c>
      <c r="Q56" s="309">
        <v>0</v>
      </c>
      <c r="R56" s="308">
        <v>0.20862472216168701</v>
      </c>
      <c r="S56" s="307">
        <v>0</v>
      </c>
      <c r="T56" s="307">
        <v>18.239999999999998</v>
      </c>
      <c r="U56" s="307">
        <v>82.368300000000005</v>
      </c>
      <c r="V56" s="308">
        <v>83.0702</v>
      </c>
      <c r="W56" s="307">
        <v>40.799999999999997</v>
      </c>
      <c r="X56" s="307">
        <v>59.2</v>
      </c>
      <c r="Y56" s="308">
        <v>81.8</v>
      </c>
      <c r="Z56" s="308">
        <v>85</v>
      </c>
      <c r="AA56" s="309">
        <v>0.29699999999999999</v>
      </c>
      <c r="AB56" s="310">
        <v>12514162</v>
      </c>
      <c r="AC56" s="311">
        <v>111.005</v>
      </c>
      <c r="AD56" s="312">
        <v>102.44</v>
      </c>
      <c r="AE56" s="312">
        <v>3.4225841999999999E-2</v>
      </c>
      <c r="AF56" s="312">
        <v>0</v>
      </c>
      <c r="AG56" s="312">
        <v>0</v>
      </c>
      <c r="AH56" s="312">
        <v>4.29320272064212E-4</v>
      </c>
      <c r="AI56" s="302">
        <v>1.7600000000000001E-2</v>
      </c>
      <c r="AJ56" s="302">
        <v>63.1</v>
      </c>
      <c r="AK56" s="313">
        <v>11.79</v>
      </c>
      <c r="AL56" s="302">
        <v>8.0000000000000002E-3</v>
      </c>
      <c r="AM56" s="302">
        <v>0</v>
      </c>
      <c r="AN56" s="310">
        <v>136</v>
      </c>
      <c r="AO56" s="311">
        <v>4.9000000000000002E-2</v>
      </c>
      <c r="AP56" s="312">
        <v>0.06</v>
      </c>
      <c r="AQ56" s="312">
        <v>1.5763193467405998</v>
      </c>
      <c r="AR56" s="312">
        <v>7.5404378971373918E-3</v>
      </c>
      <c r="AS56" s="312">
        <v>32.090724398545049</v>
      </c>
      <c r="AT56" s="311">
        <v>0.124712504</v>
      </c>
      <c r="AU56" s="308">
        <v>9806.2257045000006</v>
      </c>
      <c r="AV56" s="308">
        <v>2.59</v>
      </c>
      <c r="AW56" s="302">
        <v>74</v>
      </c>
      <c r="AX56" s="302">
        <v>0</v>
      </c>
      <c r="AY56" s="302">
        <v>0.21428571428571427</v>
      </c>
      <c r="AZ56" s="312">
        <v>0.83</v>
      </c>
      <c r="BA56" s="312">
        <v>1</v>
      </c>
      <c r="BB56" s="312">
        <v>0.5</v>
      </c>
      <c r="BC56" s="312">
        <v>1</v>
      </c>
      <c r="BD56" s="302">
        <v>0.82299999999999995</v>
      </c>
      <c r="BE56" s="302">
        <v>139</v>
      </c>
      <c r="BF56" s="302">
        <v>0.97900000000000009</v>
      </c>
      <c r="BG56" s="302">
        <v>0.95627510000000004</v>
      </c>
      <c r="BH56" s="302">
        <v>17509.477729999999</v>
      </c>
      <c r="BI56" s="302">
        <v>783.76342772999999</v>
      </c>
      <c r="BJ56" s="310">
        <v>98870.993350000004</v>
      </c>
      <c r="BK56" s="302">
        <v>543735</v>
      </c>
      <c r="BL56" s="310">
        <v>554362.82588062866</v>
      </c>
    </row>
    <row r="57" spans="1:66" ht="15.75" x14ac:dyDescent="0.25">
      <c r="A57" s="159" t="s">
        <v>325</v>
      </c>
      <c r="B57" s="189" t="s">
        <v>291</v>
      </c>
      <c r="C57" s="188" t="s">
        <v>93</v>
      </c>
      <c r="D57" s="307">
        <v>0</v>
      </c>
      <c r="E57" s="307">
        <v>0</v>
      </c>
      <c r="F57" s="307">
        <v>0</v>
      </c>
      <c r="G57" s="307">
        <v>0</v>
      </c>
      <c r="H57" s="307">
        <v>9042.0454155293864</v>
      </c>
      <c r="I57" s="308">
        <v>0.15</v>
      </c>
      <c r="J57" s="307" t="s">
        <v>456</v>
      </c>
      <c r="K57" s="307">
        <v>0</v>
      </c>
      <c r="L57" s="307">
        <v>6</v>
      </c>
      <c r="M57" s="307">
        <v>1</v>
      </c>
      <c r="N57" s="319">
        <v>7.0000000000000007E-2</v>
      </c>
      <c r="O57" s="308">
        <v>0.01</v>
      </c>
      <c r="P57" s="309">
        <v>0.85</v>
      </c>
      <c r="Q57" s="309">
        <v>0</v>
      </c>
      <c r="R57" s="308">
        <v>0.20862472216168701</v>
      </c>
      <c r="S57" s="307">
        <v>3.3</v>
      </c>
      <c r="T57" s="307">
        <v>11.69</v>
      </c>
      <c r="U57" s="307">
        <v>100</v>
      </c>
      <c r="V57" s="308">
        <v>100</v>
      </c>
      <c r="W57" s="307">
        <v>52.1</v>
      </c>
      <c r="X57" s="307">
        <v>47.9</v>
      </c>
      <c r="Y57" s="308">
        <v>80.599999999999994</v>
      </c>
      <c r="Z57" s="308">
        <v>82.3</v>
      </c>
      <c r="AA57" s="309">
        <v>0.23799999999999999</v>
      </c>
      <c r="AB57" s="310">
        <v>12514162</v>
      </c>
      <c r="AC57" s="311">
        <v>111.005</v>
      </c>
      <c r="AD57" s="312">
        <v>102.44</v>
      </c>
      <c r="AE57" s="312">
        <v>3.4225841999999999E-2</v>
      </c>
      <c r="AF57" s="312">
        <v>1.6886030271586468E-6</v>
      </c>
      <c r="AG57" s="312">
        <v>0</v>
      </c>
      <c r="AH57" s="312">
        <v>4.29320272064212E-4</v>
      </c>
      <c r="AI57" s="302">
        <v>2.35E-2</v>
      </c>
      <c r="AJ57" s="302">
        <v>23.5</v>
      </c>
      <c r="AK57" s="313">
        <v>7.62</v>
      </c>
      <c r="AL57" s="302">
        <v>1.1000000000000001E-2</v>
      </c>
      <c r="AM57" s="302">
        <v>0</v>
      </c>
      <c r="AN57" s="310">
        <v>136</v>
      </c>
      <c r="AO57" s="311">
        <v>4.9000000000000002E-2</v>
      </c>
      <c r="AP57" s="312">
        <v>0.06</v>
      </c>
      <c r="AQ57" s="312">
        <v>1.55739857194842</v>
      </c>
      <c r="AR57" s="312">
        <v>3.0817005245645304E-2</v>
      </c>
      <c r="AS57" s="312">
        <v>32.090724398545049</v>
      </c>
      <c r="AT57" s="311">
        <v>0.124712504</v>
      </c>
      <c r="AU57" s="308">
        <v>27689.409728999999</v>
      </c>
      <c r="AV57" s="308">
        <v>2.59</v>
      </c>
      <c r="AW57" s="302">
        <v>75</v>
      </c>
      <c r="AX57" s="302">
        <v>0</v>
      </c>
      <c r="AY57" s="302">
        <v>0.21428571428571427</v>
      </c>
      <c r="AZ57" s="312">
        <v>0.83</v>
      </c>
      <c r="BA57" s="312">
        <v>1</v>
      </c>
      <c r="BB57" s="312">
        <v>0.5</v>
      </c>
      <c r="BC57" s="312">
        <v>1</v>
      </c>
      <c r="BD57" s="302">
        <v>0.92299999999999993</v>
      </c>
      <c r="BE57" s="302">
        <v>139</v>
      </c>
      <c r="BF57" s="302">
        <v>0.97900000000000009</v>
      </c>
      <c r="BG57" s="302">
        <v>0.95627510000000004</v>
      </c>
      <c r="BH57" s="302">
        <v>1373.6150580000001</v>
      </c>
      <c r="BI57" s="302">
        <v>783.76342772999999</v>
      </c>
      <c r="BJ57" s="310">
        <v>619.8528642</v>
      </c>
      <c r="BK57" s="302">
        <v>1184411</v>
      </c>
      <c r="BL57" s="310">
        <v>834207.46836408041</v>
      </c>
    </row>
    <row r="58" spans="1:66" ht="15.75" x14ac:dyDescent="0.25">
      <c r="A58" s="159" t="s">
        <v>325</v>
      </c>
      <c r="B58" s="189" t="s">
        <v>292</v>
      </c>
      <c r="C58" s="188" t="s">
        <v>102</v>
      </c>
      <c r="D58" s="307">
        <v>0</v>
      </c>
      <c r="E58" s="307">
        <v>0</v>
      </c>
      <c r="F58" s="307">
        <v>0</v>
      </c>
      <c r="G58" s="307">
        <v>0</v>
      </c>
      <c r="H58" s="307">
        <v>2513</v>
      </c>
      <c r="I58" s="308">
        <v>0.3</v>
      </c>
      <c r="J58" s="307" t="s">
        <v>456</v>
      </c>
      <c r="K58" s="307">
        <v>0</v>
      </c>
      <c r="L58" s="307">
        <v>0</v>
      </c>
      <c r="M58" s="307">
        <v>1</v>
      </c>
      <c r="N58" s="319">
        <v>7.0000000000000007E-2</v>
      </c>
      <c r="O58" s="308">
        <v>0.01</v>
      </c>
      <c r="P58" s="309">
        <v>0.68</v>
      </c>
      <c r="Q58" s="309">
        <v>1E-3</v>
      </c>
      <c r="R58" s="308">
        <v>0.20862472216168701</v>
      </c>
      <c r="S58" s="307">
        <v>0</v>
      </c>
      <c r="T58" s="307">
        <v>19.149999999999999</v>
      </c>
      <c r="U58" s="307">
        <v>90.822900000000004</v>
      </c>
      <c r="V58" s="308">
        <v>91.430300000000003</v>
      </c>
      <c r="W58" s="307">
        <v>45</v>
      </c>
      <c r="X58" s="307">
        <v>55</v>
      </c>
      <c r="Y58" s="308">
        <v>80.7</v>
      </c>
      <c r="Z58" s="308">
        <v>81.8</v>
      </c>
      <c r="AA58" s="309">
        <v>0.26900000000000002</v>
      </c>
      <c r="AB58" s="310">
        <v>12514162</v>
      </c>
      <c r="AC58" s="311">
        <v>111.005</v>
      </c>
      <c r="AD58" s="312">
        <v>102.44</v>
      </c>
      <c r="AE58" s="312">
        <v>3.4225841999999999E-2</v>
      </c>
      <c r="AF58" s="312">
        <v>0</v>
      </c>
      <c r="AG58" s="312">
        <v>0</v>
      </c>
      <c r="AH58" s="312">
        <v>4.29320272064212E-4</v>
      </c>
      <c r="AI58" s="302">
        <v>1.67E-2</v>
      </c>
      <c r="AJ58" s="302">
        <v>45</v>
      </c>
      <c r="AK58" s="313">
        <v>8.31</v>
      </c>
      <c r="AL58" s="302">
        <v>8.0000000000000002E-3</v>
      </c>
      <c r="AM58" s="302">
        <v>0</v>
      </c>
      <c r="AN58" s="310">
        <v>136</v>
      </c>
      <c r="AO58" s="311">
        <v>4.9000000000000002E-2</v>
      </c>
      <c r="AP58" s="312">
        <v>0.06</v>
      </c>
      <c r="AQ58" s="312">
        <v>1.2033096674886687</v>
      </c>
      <c r="AR58" s="312">
        <v>1.065229317241269E-2</v>
      </c>
      <c r="AS58" s="312">
        <v>32.090724398545049</v>
      </c>
      <c r="AT58" s="311">
        <v>0.124712504</v>
      </c>
      <c r="AU58" s="308">
        <v>15744.1988415</v>
      </c>
      <c r="AV58" s="308">
        <v>2.59</v>
      </c>
      <c r="AW58" s="302">
        <v>200</v>
      </c>
      <c r="AX58" s="302">
        <v>0</v>
      </c>
      <c r="AY58" s="302">
        <v>0.21428571428571427</v>
      </c>
      <c r="AZ58" s="312">
        <v>0.83</v>
      </c>
      <c r="BA58" s="312">
        <v>1</v>
      </c>
      <c r="BB58" s="312">
        <v>0.5</v>
      </c>
      <c r="BC58" s="312">
        <v>1</v>
      </c>
      <c r="BD58" s="302">
        <v>0.86599999999999999</v>
      </c>
      <c r="BE58" s="302">
        <v>139</v>
      </c>
      <c r="BF58" s="302">
        <v>0.97900000000000009</v>
      </c>
      <c r="BG58" s="302">
        <v>0.95627510000000004</v>
      </c>
      <c r="BH58" s="302">
        <v>13157.02118</v>
      </c>
      <c r="BI58" s="302">
        <v>783.76342772999999</v>
      </c>
      <c r="BJ58" s="310">
        <v>125090.87820000001</v>
      </c>
      <c r="BK58" s="302">
        <v>751012</v>
      </c>
      <c r="BL58" s="310">
        <v>740069.88420287811</v>
      </c>
    </row>
    <row r="59" spans="1:66" ht="15.75" x14ac:dyDescent="0.25">
      <c r="A59" s="159" t="s">
        <v>325</v>
      </c>
      <c r="B59" s="189" t="s">
        <v>293</v>
      </c>
      <c r="C59" s="188" t="s">
        <v>174</v>
      </c>
      <c r="D59" s="307">
        <v>1379</v>
      </c>
      <c r="E59" s="307">
        <v>0</v>
      </c>
      <c r="F59" s="328">
        <v>0</v>
      </c>
      <c r="G59" s="328">
        <v>0</v>
      </c>
      <c r="H59" s="307">
        <v>122</v>
      </c>
      <c r="I59" s="308">
        <v>0.35</v>
      </c>
      <c r="J59" s="307" t="s">
        <v>456</v>
      </c>
      <c r="K59" s="307">
        <v>0</v>
      </c>
      <c r="L59" s="307">
        <v>0</v>
      </c>
      <c r="M59" s="307" t="s">
        <v>456</v>
      </c>
      <c r="N59" s="319">
        <v>7.0000000000000007E-2</v>
      </c>
      <c r="O59" s="308">
        <v>0.01</v>
      </c>
      <c r="P59" s="309" t="s">
        <v>456</v>
      </c>
      <c r="Q59" s="309" t="s">
        <v>456</v>
      </c>
      <c r="R59" s="308">
        <v>0.20862472216168701</v>
      </c>
      <c r="S59" s="307">
        <v>7.1</v>
      </c>
      <c r="T59" s="307">
        <v>25.44</v>
      </c>
      <c r="U59" s="307">
        <v>81.855900000000005</v>
      </c>
      <c r="V59" s="308">
        <v>84.662599999999998</v>
      </c>
      <c r="W59" s="307">
        <v>38.299999999999997</v>
      </c>
      <c r="X59" s="307">
        <v>61.7</v>
      </c>
      <c r="Y59" s="308">
        <v>64.400000000000006</v>
      </c>
      <c r="Z59" s="308">
        <v>73.5</v>
      </c>
      <c r="AA59" s="309">
        <v>0.19500000000000001</v>
      </c>
      <c r="AB59" s="310">
        <v>12514162</v>
      </c>
      <c r="AC59" s="311">
        <v>111.005</v>
      </c>
      <c r="AD59" s="312">
        <v>102.44</v>
      </c>
      <c r="AE59" s="312">
        <v>3.4225841999999999E-2</v>
      </c>
      <c r="AF59" s="312">
        <v>8.283184391130105E-5</v>
      </c>
      <c r="AG59" s="312">
        <v>0</v>
      </c>
      <c r="AH59" s="312">
        <v>4.29320272064212E-4</v>
      </c>
      <c r="AI59" s="302">
        <v>2.1899999999999999E-2</v>
      </c>
      <c r="AJ59" s="302">
        <v>41.4</v>
      </c>
      <c r="AK59" s="313">
        <v>11.7</v>
      </c>
      <c r="AL59" s="302">
        <v>2.2000000000000002E-2</v>
      </c>
      <c r="AM59" s="302">
        <v>0</v>
      </c>
      <c r="AN59" s="310">
        <v>136</v>
      </c>
      <c r="AO59" s="311">
        <v>4.9000000000000002E-2</v>
      </c>
      <c r="AP59" s="312">
        <v>0.06</v>
      </c>
      <c r="AQ59" s="312">
        <v>0.51253366788711796</v>
      </c>
      <c r="AR59" s="312">
        <v>7.3524895157222282E-3</v>
      </c>
      <c r="AS59" s="312">
        <v>32.090724398545049</v>
      </c>
      <c r="AT59" s="311">
        <v>0.124712504</v>
      </c>
      <c r="AU59" s="308">
        <v>8421.7160855000002</v>
      </c>
      <c r="AV59" s="308">
        <v>2.59</v>
      </c>
      <c r="AW59" s="302">
        <v>11</v>
      </c>
      <c r="AX59" s="302">
        <v>0</v>
      </c>
      <c r="AY59" s="302">
        <v>0.21428571428571427</v>
      </c>
      <c r="AZ59" s="312">
        <v>0.83</v>
      </c>
      <c r="BA59" s="312">
        <v>1</v>
      </c>
      <c r="BB59" s="312">
        <v>0.5</v>
      </c>
      <c r="BC59" s="312">
        <v>1</v>
      </c>
      <c r="BD59" s="302">
        <v>0.84400000000000008</v>
      </c>
      <c r="BE59" s="302">
        <v>139</v>
      </c>
      <c r="BF59" s="302">
        <v>0.97900000000000009</v>
      </c>
      <c r="BG59" s="302">
        <v>0.95627510000000004</v>
      </c>
      <c r="BH59" s="302">
        <v>503.31432799999999</v>
      </c>
      <c r="BI59" s="302">
        <v>783.76342772999999</v>
      </c>
      <c r="BJ59" s="310">
        <v>324.57130000000001</v>
      </c>
      <c r="BK59" s="302">
        <v>1074466</v>
      </c>
      <c r="BL59" s="310">
        <v>136285.422529</v>
      </c>
    </row>
    <row r="60" spans="1:66" ht="15.75" x14ac:dyDescent="0.25">
      <c r="A60" s="159" t="s">
        <v>325</v>
      </c>
      <c r="B60" s="189" t="s">
        <v>294</v>
      </c>
      <c r="C60" s="188" t="s">
        <v>103</v>
      </c>
      <c r="D60" s="307">
        <v>4102</v>
      </c>
      <c r="E60" s="307">
        <v>0</v>
      </c>
      <c r="F60" s="328">
        <v>349</v>
      </c>
      <c r="G60" s="328">
        <v>104</v>
      </c>
      <c r="H60" s="307">
        <v>16332</v>
      </c>
      <c r="I60" s="308">
        <v>0.35</v>
      </c>
      <c r="J60" s="307" t="s">
        <v>456</v>
      </c>
      <c r="K60" s="307">
        <v>0</v>
      </c>
      <c r="L60" s="307">
        <v>0</v>
      </c>
      <c r="M60" s="307">
        <v>1</v>
      </c>
      <c r="N60" s="319">
        <v>7.0000000000000007E-2</v>
      </c>
      <c r="O60" s="308">
        <v>0.01</v>
      </c>
      <c r="P60" s="309">
        <v>0.45</v>
      </c>
      <c r="Q60" s="309">
        <v>4.0000000000000001E-3</v>
      </c>
      <c r="R60" s="308">
        <v>0.20862472216168701</v>
      </c>
      <c r="S60" s="307">
        <v>9.3000000000000007</v>
      </c>
      <c r="T60" s="307">
        <v>31.97</v>
      </c>
      <c r="U60" s="307">
        <v>81.855900000000005</v>
      </c>
      <c r="V60" s="308">
        <v>84.662599999999998</v>
      </c>
      <c r="W60" s="307">
        <v>34.700000000000003</v>
      </c>
      <c r="X60" s="307">
        <v>65.3</v>
      </c>
      <c r="Y60" s="308">
        <v>69.5</v>
      </c>
      <c r="Z60" s="308">
        <v>78</v>
      </c>
      <c r="AA60" s="309">
        <v>0.186</v>
      </c>
      <c r="AB60" s="310">
        <v>12514162</v>
      </c>
      <c r="AC60" s="311">
        <v>111.005</v>
      </c>
      <c r="AD60" s="312">
        <v>102.44</v>
      </c>
      <c r="AE60" s="312">
        <v>3.4225841999999999E-2</v>
      </c>
      <c r="AF60" s="312">
        <v>0</v>
      </c>
      <c r="AG60" s="312">
        <v>0</v>
      </c>
      <c r="AH60" s="312">
        <v>4.29320272064212E-4</v>
      </c>
      <c r="AI60" s="302">
        <v>2.3800000000000002E-2</v>
      </c>
      <c r="AJ60" s="302">
        <v>36</v>
      </c>
      <c r="AK60" s="313">
        <v>11.89</v>
      </c>
      <c r="AL60" s="302">
        <v>2.2000000000000002E-2</v>
      </c>
      <c r="AM60" s="302">
        <v>33000</v>
      </c>
      <c r="AN60" s="310">
        <v>136</v>
      </c>
      <c r="AO60" s="311">
        <v>4.9000000000000002E-2</v>
      </c>
      <c r="AP60" s="312">
        <v>0.06</v>
      </c>
      <c r="AQ60" s="312">
        <v>0.17933802895426415</v>
      </c>
      <c r="AR60" s="312">
        <v>2.2496725748285115E-3</v>
      </c>
      <c r="AS60" s="312">
        <v>32.090724398545049</v>
      </c>
      <c r="AT60" s="311">
        <v>0.124712504</v>
      </c>
      <c r="AU60" s="308">
        <v>3944.9523654999998</v>
      </c>
      <c r="AV60" s="308">
        <v>2.59</v>
      </c>
      <c r="AW60" s="302">
        <v>0</v>
      </c>
      <c r="AX60" s="302">
        <v>0</v>
      </c>
      <c r="AY60" s="302">
        <v>0.21428571428571427</v>
      </c>
      <c r="AZ60" s="312">
        <v>0.83</v>
      </c>
      <c r="BA60" s="312">
        <v>1</v>
      </c>
      <c r="BB60" s="312">
        <v>0.5</v>
      </c>
      <c r="BC60" s="312">
        <v>1</v>
      </c>
      <c r="BD60" s="302">
        <v>0.91700000000000004</v>
      </c>
      <c r="BE60" s="302">
        <v>139</v>
      </c>
      <c r="BF60" s="302">
        <v>0.97900000000000009</v>
      </c>
      <c r="BG60" s="302">
        <v>0.95627510000000004</v>
      </c>
      <c r="BH60" s="302">
        <v>12345.059010000001</v>
      </c>
      <c r="BI60" s="302">
        <v>783.76342772999999</v>
      </c>
      <c r="BJ60" s="310">
        <v>115547.35030000001</v>
      </c>
      <c r="BK60" s="302">
        <v>2044742</v>
      </c>
      <c r="BL60" s="310">
        <v>2799710.8264727923</v>
      </c>
      <c r="BN60" s="120"/>
    </row>
    <row r="61" spans="1:66" ht="15.75" x14ac:dyDescent="0.25">
      <c r="A61" s="159" t="s">
        <v>325</v>
      </c>
      <c r="B61" s="189" t="s">
        <v>295</v>
      </c>
      <c r="C61" s="188" t="s">
        <v>104</v>
      </c>
      <c r="D61" s="307">
        <v>0</v>
      </c>
      <c r="E61" s="307">
        <v>0</v>
      </c>
      <c r="F61" s="307">
        <v>0</v>
      </c>
      <c r="G61" s="307">
        <v>0</v>
      </c>
      <c r="H61" s="307">
        <v>6595</v>
      </c>
      <c r="I61" s="308">
        <v>1</v>
      </c>
      <c r="J61" s="307" t="s">
        <v>456</v>
      </c>
      <c r="K61" s="307">
        <v>0</v>
      </c>
      <c r="L61" s="307">
        <v>0</v>
      </c>
      <c r="M61" s="307">
        <v>1</v>
      </c>
      <c r="N61" s="319">
        <v>7.0000000000000007E-2</v>
      </c>
      <c r="O61" s="308">
        <v>0.01</v>
      </c>
      <c r="P61" s="309">
        <v>0.6</v>
      </c>
      <c r="Q61" s="309">
        <v>0</v>
      </c>
      <c r="R61" s="308">
        <v>0.20862472216168701</v>
      </c>
      <c r="S61" s="307">
        <v>7.6</v>
      </c>
      <c r="T61" s="307">
        <v>18.71</v>
      </c>
      <c r="U61" s="307">
        <v>89.67</v>
      </c>
      <c r="V61" s="308">
        <v>90.368700000000004</v>
      </c>
      <c r="W61" s="307">
        <v>38.9</v>
      </c>
      <c r="X61" s="307">
        <v>61.1</v>
      </c>
      <c r="Y61" s="308">
        <v>76.7</v>
      </c>
      <c r="Z61" s="308">
        <v>81.5</v>
      </c>
      <c r="AA61" s="309">
        <v>0.254</v>
      </c>
      <c r="AB61" s="310">
        <v>12514162</v>
      </c>
      <c r="AC61" s="311">
        <v>111.005</v>
      </c>
      <c r="AD61" s="312">
        <v>102.44</v>
      </c>
      <c r="AE61" s="312">
        <v>3.4225841999999999E-2</v>
      </c>
      <c r="AF61" s="312">
        <v>1.5121364068009847E-6</v>
      </c>
      <c r="AG61" s="312">
        <v>0</v>
      </c>
      <c r="AH61" s="312">
        <v>4.29320272064212E-4</v>
      </c>
      <c r="AI61" s="302">
        <v>2.75E-2</v>
      </c>
      <c r="AJ61" s="302">
        <v>47.2</v>
      </c>
      <c r="AK61" s="313">
        <v>8.5299999999999994</v>
      </c>
      <c r="AL61" s="302">
        <v>1.3999999999999999E-2</v>
      </c>
      <c r="AM61" s="302">
        <v>0</v>
      </c>
      <c r="AN61" s="310">
        <v>136</v>
      </c>
      <c r="AO61" s="311">
        <v>4.9000000000000002E-2</v>
      </c>
      <c r="AP61" s="312">
        <v>0.06</v>
      </c>
      <c r="AQ61" s="312">
        <v>1.389955785131465</v>
      </c>
      <c r="AR61" s="312">
        <v>2.5555105274936641E-2</v>
      </c>
      <c r="AS61" s="312">
        <v>32.090724398545049</v>
      </c>
      <c r="AT61" s="311">
        <v>0.124712504</v>
      </c>
      <c r="AU61" s="308">
        <v>17614.343406</v>
      </c>
      <c r="AV61" s="308">
        <v>2.59</v>
      </c>
      <c r="AW61" s="302">
        <v>80</v>
      </c>
      <c r="AX61" s="302">
        <v>0</v>
      </c>
      <c r="AY61" s="302">
        <v>0.21428571428571427</v>
      </c>
      <c r="AZ61" s="312">
        <v>0.83</v>
      </c>
      <c r="BA61" s="312">
        <v>1</v>
      </c>
      <c r="BB61" s="312">
        <v>0.5</v>
      </c>
      <c r="BC61" s="312">
        <v>1</v>
      </c>
      <c r="BD61" s="302">
        <v>0.81299999999999994</v>
      </c>
      <c r="BE61" s="302">
        <v>139</v>
      </c>
      <c r="BF61" s="302">
        <v>0.97900000000000009</v>
      </c>
      <c r="BG61" s="302">
        <v>0.95627510000000004</v>
      </c>
      <c r="BH61" s="302">
        <v>13780.32411</v>
      </c>
      <c r="BI61" s="302">
        <v>783.76342772999999</v>
      </c>
      <c r="BJ61" s="310">
        <v>154929.06020000001</v>
      </c>
      <c r="BK61" s="302">
        <v>661316</v>
      </c>
      <c r="BL61" s="310">
        <v>615140.66017148166</v>
      </c>
    </row>
    <row r="62" spans="1:66" ht="15.75" x14ac:dyDescent="0.25">
      <c r="A62" s="167" t="s">
        <v>325</v>
      </c>
      <c r="B62" s="187" t="s">
        <v>296</v>
      </c>
      <c r="C62" s="188" t="s">
        <v>96</v>
      </c>
      <c r="D62" s="320">
        <v>2197</v>
      </c>
      <c r="E62" s="320">
        <v>0</v>
      </c>
      <c r="F62" s="320">
        <v>106</v>
      </c>
      <c r="G62" s="320">
        <v>0</v>
      </c>
      <c r="H62" s="320">
        <v>4714</v>
      </c>
      <c r="I62" s="321">
        <v>0.4</v>
      </c>
      <c r="J62" s="320" t="s">
        <v>456</v>
      </c>
      <c r="K62" s="320">
        <v>0</v>
      </c>
      <c r="L62" s="320">
        <v>2</v>
      </c>
      <c r="M62" s="320">
        <v>1</v>
      </c>
      <c r="N62" s="322">
        <v>7.0000000000000007E-2</v>
      </c>
      <c r="O62" s="321">
        <v>0.01</v>
      </c>
      <c r="P62" s="323">
        <v>0.62</v>
      </c>
      <c r="Q62" s="323">
        <v>2E-3</v>
      </c>
      <c r="R62" s="321">
        <v>0.20862472216168701</v>
      </c>
      <c r="S62" s="320">
        <v>11.8</v>
      </c>
      <c r="T62" s="320">
        <v>33.729999999999997</v>
      </c>
      <c r="U62" s="320">
        <v>85.442700000000002</v>
      </c>
      <c r="V62" s="321">
        <v>86.387699999999995</v>
      </c>
      <c r="W62" s="320">
        <v>35.200000000000003</v>
      </c>
      <c r="X62" s="320">
        <v>64.8</v>
      </c>
      <c r="Y62" s="321">
        <v>72.900000000000006</v>
      </c>
      <c r="Z62" s="321">
        <v>81.599999999999994</v>
      </c>
      <c r="AA62" s="323">
        <v>0.23599999999999999</v>
      </c>
      <c r="AB62" s="324">
        <v>12514162</v>
      </c>
      <c r="AC62" s="325">
        <v>111.005</v>
      </c>
      <c r="AD62" s="294">
        <v>102.44</v>
      </c>
      <c r="AE62" s="294">
        <v>3.4225841999999999E-2</v>
      </c>
      <c r="AF62" s="294">
        <v>8.7781515319630052E-7</v>
      </c>
      <c r="AG62" s="294">
        <v>0</v>
      </c>
      <c r="AH62" s="294">
        <v>4.29320272064212E-4</v>
      </c>
      <c r="AI62" s="293">
        <v>1.7999999999999999E-2</v>
      </c>
      <c r="AJ62" s="293">
        <v>45.1</v>
      </c>
      <c r="AK62" s="326">
        <v>11.58</v>
      </c>
      <c r="AL62" s="293">
        <v>0.03</v>
      </c>
      <c r="AM62" s="293">
        <v>0</v>
      </c>
      <c r="AN62" s="324">
        <v>136</v>
      </c>
      <c r="AO62" s="325">
        <v>4.9000000000000002E-2</v>
      </c>
      <c r="AP62" s="294">
        <v>0.06</v>
      </c>
      <c r="AQ62" s="294">
        <v>0.43846866902155213</v>
      </c>
      <c r="AR62" s="294">
        <v>5.4424539498170634E-3</v>
      </c>
      <c r="AS62" s="294">
        <v>32.090724398545049</v>
      </c>
      <c r="AT62" s="325">
        <v>0.124712504</v>
      </c>
      <c r="AU62" s="321">
        <v>5943.4516940000003</v>
      </c>
      <c r="AV62" s="321">
        <v>2.59</v>
      </c>
      <c r="AW62" s="293">
        <v>116</v>
      </c>
      <c r="AX62" s="293">
        <v>0</v>
      </c>
      <c r="AY62" s="293">
        <v>0.21428571428571427</v>
      </c>
      <c r="AZ62" s="294">
        <v>0.83</v>
      </c>
      <c r="BA62" s="294">
        <v>1</v>
      </c>
      <c r="BB62" s="294">
        <v>0.5</v>
      </c>
      <c r="BC62" s="294">
        <v>1</v>
      </c>
      <c r="BD62" s="293">
        <v>0.84900000000000009</v>
      </c>
      <c r="BE62" s="293">
        <v>139</v>
      </c>
      <c r="BF62" s="293">
        <v>0.97900000000000009</v>
      </c>
      <c r="BG62" s="293">
        <v>0.95627510000000004</v>
      </c>
      <c r="BH62" s="293">
        <v>9859.2104159999999</v>
      </c>
      <c r="BI62" s="293">
        <v>783.76342772999999</v>
      </c>
      <c r="BJ62" s="324">
        <v>140144.09640000001</v>
      </c>
      <c r="BK62" s="293">
        <v>1139192</v>
      </c>
      <c r="BL62" s="324">
        <v>1083845.700583979</v>
      </c>
    </row>
    <row r="63" spans="1:66" ht="15.75" x14ac:dyDescent="0.25">
      <c r="A63" s="168" t="s">
        <v>324</v>
      </c>
      <c r="B63" s="327" t="s">
        <v>297</v>
      </c>
      <c r="C63" s="296" t="s">
        <v>105</v>
      </c>
      <c r="D63" s="307">
        <v>4359</v>
      </c>
      <c r="E63" s="307">
        <v>3252</v>
      </c>
      <c r="F63" s="307">
        <v>56035</v>
      </c>
      <c r="G63" s="307">
        <v>39570</v>
      </c>
      <c r="H63" s="307">
        <v>12534.30966287543</v>
      </c>
      <c r="I63" s="308">
        <v>0.4</v>
      </c>
      <c r="J63" s="307">
        <v>0</v>
      </c>
      <c r="K63" s="307">
        <v>7</v>
      </c>
      <c r="L63" s="307">
        <v>5</v>
      </c>
      <c r="M63" s="307">
        <v>1</v>
      </c>
      <c r="N63" s="319">
        <v>0.63</v>
      </c>
      <c r="O63" s="308">
        <v>0.16</v>
      </c>
      <c r="P63" s="309">
        <v>0.62</v>
      </c>
      <c r="Q63" s="309">
        <v>2.4E-2</v>
      </c>
      <c r="R63" s="308">
        <v>36.468337228628101</v>
      </c>
      <c r="S63" s="307">
        <v>21.9</v>
      </c>
      <c r="T63" s="307">
        <v>53.9</v>
      </c>
      <c r="U63" s="307">
        <v>92.52</v>
      </c>
      <c r="V63" s="308">
        <v>96.57</v>
      </c>
      <c r="W63" s="307">
        <v>16.399999999999999</v>
      </c>
      <c r="X63" s="307">
        <v>83.6</v>
      </c>
      <c r="Y63" s="308">
        <v>19.8</v>
      </c>
      <c r="Z63" s="308">
        <v>44.9</v>
      </c>
      <c r="AA63" s="309">
        <v>0.26</v>
      </c>
      <c r="AB63" s="310">
        <v>23864940</v>
      </c>
      <c r="AC63" s="311">
        <v>404.03399999999999</v>
      </c>
      <c r="AD63" s="312">
        <v>370.78</v>
      </c>
      <c r="AE63" s="312">
        <v>3.8801162730000001</v>
      </c>
      <c r="AF63" s="312">
        <v>2.2503347338288932E-3</v>
      </c>
      <c r="AG63" s="312">
        <v>0</v>
      </c>
      <c r="AH63" s="312">
        <v>6.8554188408597989E-4</v>
      </c>
      <c r="AI63" s="302">
        <v>0.02</v>
      </c>
      <c r="AJ63" s="302">
        <v>60.320000000000007</v>
      </c>
      <c r="AK63" s="313">
        <v>33</v>
      </c>
      <c r="AL63" s="302">
        <v>7.0000000000000007E-2</v>
      </c>
      <c r="AM63" s="302">
        <v>3595</v>
      </c>
      <c r="AN63" s="310">
        <v>92</v>
      </c>
      <c r="AO63" s="311">
        <v>0.33200000000000002</v>
      </c>
      <c r="AP63" s="312">
        <v>0.6</v>
      </c>
      <c r="AQ63" s="312">
        <v>0.14275591058429429</v>
      </c>
      <c r="AR63" s="312">
        <v>9.6630805900921205E-4</v>
      </c>
      <c r="AS63" s="312">
        <v>2.40125405312547</v>
      </c>
      <c r="AT63" s="311">
        <v>-1.049005389</v>
      </c>
      <c r="AU63" s="308">
        <v>601.70000000000005</v>
      </c>
      <c r="AV63" s="308">
        <v>-0.71</v>
      </c>
      <c r="AW63" s="302">
        <v>620</v>
      </c>
      <c r="AX63" s="302">
        <v>0.35714285714285715</v>
      </c>
      <c r="AY63" s="302">
        <v>1</v>
      </c>
      <c r="AZ63" s="312">
        <v>1</v>
      </c>
      <c r="BA63" s="312">
        <v>1</v>
      </c>
      <c r="BB63" s="312">
        <v>0.2</v>
      </c>
      <c r="BC63" s="312">
        <v>0.47810000000000002</v>
      </c>
      <c r="BD63" s="302">
        <v>0.35499999999999998</v>
      </c>
      <c r="BE63" s="302">
        <v>64.5</v>
      </c>
      <c r="BF63" s="302">
        <v>0.97</v>
      </c>
      <c r="BG63" s="302">
        <v>0.81196279999999998</v>
      </c>
      <c r="BH63" s="302">
        <v>4203.5794109999997</v>
      </c>
      <c r="BI63" s="302">
        <v>249.74613952999999</v>
      </c>
      <c r="BJ63" s="310">
        <v>28460.502700000001</v>
      </c>
      <c r="BK63" s="302">
        <v>2165900</v>
      </c>
      <c r="BL63" s="310">
        <v>2065868.5000191748</v>
      </c>
    </row>
    <row r="64" spans="1:66" ht="15.75" x14ac:dyDescent="0.25">
      <c r="A64" s="159" t="s">
        <v>324</v>
      </c>
      <c r="B64" s="314" t="s">
        <v>298</v>
      </c>
      <c r="C64" s="306" t="s">
        <v>106</v>
      </c>
      <c r="D64" s="307">
        <v>1427</v>
      </c>
      <c r="E64" s="307">
        <v>1427</v>
      </c>
      <c r="F64" s="307">
        <v>0</v>
      </c>
      <c r="G64" s="307">
        <v>0</v>
      </c>
      <c r="H64" s="307">
        <v>2420.7552152521589</v>
      </c>
      <c r="I64" s="308">
        <v>0.4</v>
      </c>
      <c r="J64" s="307">
        <v>0</v>
      </c>
      <c r="K64" s="307">
        <v>7</v>
      </c>
      <c r="L64" s="307">
        <v>5</v>
      </c>
      <c r="M64" s="307">
        <v>1</v>
      </c>
      <c r="N64" s="319">
        <v>0.63</v>
      </c>
      <c r="O64" s="308">
        <v>0.16</v>
      </c>
      <c r="P64" s="309">
        <v>0.71199999999999997</v>
      </c>
      <c r="Q64" s="309">
        <v>8.0000000000000002E-3</v>
      </c>
      <c r="R64" s="308">
        <v>36.468337228628101</v>
      </c>
      <c r="S64" s="307">
        <v>21.9</v>
      </c>
      <c r="T64" s="307">
        <v>53.9</v>
      </c>
      <c r="U64" s="307">
        <v>92.52</v>
      </c>
      <c r="V64" s="308">
        <v>96.57</v>
      </c>
      <c r="W64" s="307">
        <v>16.399999999999999</v>
      </c>
      <c r="X64" s="307">
        <v>83.6</v>
      </c>
      <c r="Y64" s="308">
        <v>22.4</v>
      </c>
      <c r="Z64" s="308">
        <v>49.1</v>
      </c>
      <c r="AA64" s="309">
        <v>0.26</v>
      </c>
      <c r="AB64" s="310">
        <v>23864940</v>
      </c>
      <c r="AC64" s="311">
        <v>404.03399999999999</v>
      </c>
      <c r="AD64" s="312">
        <v>370.78</v>
      </c>
      <c r="AE64" s="312">
        <v>3.8801162730000001</v>
      </c>
      <c r="AF64" s="312">
        <v>4.3085476025017373E-4</v>
      </c>
      <c r="AG64" s="312">
        <v>0</v>
      </c>
      <c r="AH64" s="312">
        <v>6.8554188408597989E-4</v>
      </c>
      <c r="AI64" s="302">
        <v>0.02</v>
      </c>
      <c r="AJ64" s="302">
        <v>70.048000000000002</v>
      </c>
      <c r="AK64" s="313">
        <v>33</v>
      </c>
      <c r="AL64" s="302">
        <v>0.13100000000000001</v>
      </c>
      <c r="AM64" s="302">
        <v>0</v>
      </c>
      <c r="AN64" s="310">
        <v>92</v>
      </c>
      <c r="AO64" s="311">
        <v>0.33200000000000002</v>
      </c>
      <c r="AP64" s="312">
        <v>0.6</v>
      </c>
      <c r="AQ64" s="312">
        <v>0.14275591058429429</v>
      </c>
      <c r="AR64" s="312">
        <v>9.6630805900921205E-4</v>
      </c>
      <c r="AS64" s="312">
        <v>2.40125405312547</v>
      </c>
      <c r="AT64" s="311">
        <v>-1.049005389</v>
      </c>
      <c r="AU64" s="308">
        <v>1858.2</v>
      </c>
      <c r="AV64" s="308">
        <v>-0.71</v>
      </c>
      <c r="AW64" s="302">
        <v>0</v>
      </c>
      <c r="AX64" s="302">
        <v>0.35714285714285715</v>
      </c>
      <c r="AY64" s="302">
        <v>1</v>
      </c>
      <c r="AZ64" s="312">
        <v>1</v>
      </c>
      <c r="BA64" s="312">
        <v>1</v>
      </c>
      <c r="BB64" s="312">
        <v>0.2</v>
      </c>
      <c r="BC64" s="312">
        <v>0.47810000000000002</v>
      </c>
      <c r="BD64" s="302">
        <v>0.35499999999999998</v>
      </c>
      <c r="BE64" s="302">
        <v>64.5</v>
      </c>
      <c r="BF64" s="302">
        <v>0.97</v>
      </c>
      <c r="BG64" s="302">
        <v>0.81196279999999998</v>
      </c>
      <c r="BH64" s="302">
        <v>234.34137999999999</v>
      </c>
      <c r="BI64" s="302">
        <v>249.74613952999999</v>
      </c>
      <c r="BJ64" s="310">
        <v>56.445762999999999</v>
      </c>
      <c r="BK64" s="302">
        <v>863400</v>
      </c>
      <c r="BL64" s="310">
        <v>717620.79339078069</v>
      </c>
    </row>
    <row r="65" spans="1:64" ht="15.75" x14ac:dyDescent="0.25">
      <c r="A65" s="159" t="s">
        <v>324</v>
      </c>
      <c r="B65" s="314" t="s">
        <v>299</v>
      </c>
      <c r="C65" s="306" t="s">
        <v>107</v>
      </c>
      <c r="D65" s="307">
        <v>415</v>
      </c>
      <c r="E65" s="307">
        <v>67</v>
      </c>
      <c r="F65" s="307">
        <v>138448</v>
      </c>
      <c r="G65" s="307">
        <v>138197</v>
      </c>
      <c r="H65" s="307">
        <v>3529.1827542738083</v>
      </c>
      <c r="I65" s="308">
        <v>0.1</v>
      </c>
      <c r="J65" s="307">
        <v>5698.25</v>
      </c>
      <c r="K65" s="307">
        <v>7</v>
      </c>
      <c r="L65" s="307">
        <v>5</v>
      </c>
      <c r="M65" s="307">
        <v>7</v>
      </c>
      <c r="N65" s="319">
        <v>0.63</v>
      </c>
      <c r="O65" s="308">
        <v>0.16</v>
      </c>
      <c r="P65" s="309">
        <v>0.64800000000000002</v>
      </c>
      <c r="Q65" s="309">
        <v>2.4E-2</v>
      </c>
      <c r="R65" s="308">
        <v>36.468337228628101</v>
      </c>
      <c r="S65" s="307">
        <v>21.9</v>
      </c>
      <c r="T65" s="307">
        <v>53.9</v>
      </c>
      <c r="U65" s="307">
        <v>92.52</v>
      </c>
      <c r="V65" s="308">
        <v>96.57</v>
      </c>
      <c r="W65" s="307">
        <v>24.1</v>
      </c>
      <c r="X65" s="307">
        <v>75.900000000000006</v>
      </c>
      <c r="Y65" s="308">
        <v>40.1</v>
      </c>
      <c r="Z65" s="308">
        <v>64</v>
      </c>
      <c r="AA65" s="309">
        <v>0.35</v>
      </c>
      <c r="AB65" s="310">
        <v>23864940</v>
      </c>
      <c r="AC65" s="311">
        <v>404.03399999999999</v>
      </c>
      <c r="AD65" s="312">
        <v>370.78</v>
      </c>
      <c r="AE65" s="312">
        <v>3.8801162730000001</v>
      </c>
      <c r="AF65" s="312">
        <v>0</v>
      </c>
      <c r="AG65" s="312">
        <v>0</v>
      </c>
      <c r="AH65" s="312">
        <v>6.8554188408597989E-4</v>
      </c>
      <c r="AI65" s="302">
        <v>0.02</v>
      </c>
      <c r="AJ65" s="302">
        <v>102.57040000000001</v>
      </c>
      <c r="AK65" s="313">
        <v>33</v>
      </c>
      <c r="AL65" s="302">
        <v>0.158</v>
      </c>
      <c r="AM65" s="302">
        <v>0</v>
      </c>
      <c r="AN65" s="310">
        <v>92</v>
      </c>
      <c r="AO65" s="311">
        <v>0.33200000000000002</v>
      </c>
      <c r="AP65" s="312">
        <v>0.6</v>
      </c>
      <c r="AQ65" s="312">
        <v>0.14275591058429429</v>
      </c>
      <c r="AR65" s="312">
        <v>9.6630805900921205E-4</v>
      </c>
      <c r="AS65" s="312">
        <v>2.40125405312547</v>
      </c>
      <c r="AT65" s="311">
        <v>-1.049005389</v>
      </c>
      <c r="AU65" s="308">
        <v>489.6</v>
      </c>
      <c r="AV65" s="308">
        <v>-0.71</v>
      </c>
      <c r="AW65" s="302">
        <v>340</v>
      </c>
      <c r="AX65" s="302">
        <v>0.35714285714285715</v>
      </c>
      <c r="AY65" s="302">
        <v>1</v>
      </c>
      <c r="AZ65" s="312">
        <v>1</v>
      </c>
      <c r="BA65" s="312">
        <v>1</v>
      </c>
      <c r="BB65" s="312">
        <v>0.2</v>
      </c>
      <c r="BC65" s="312">
        <v>0.47810000000000002</v>
      </c>
      <c r="BD65" s="302">
        <v>0.35499999999999998</v>
      </c>
      <c r="BE65" s="302">
        <v>64.5</v>
      </c>
      <c r="BF65" s="302">
        <v>0.97</v>
      </c>
      <c r="BG65" s="302">
        <v>0.81196279999999998</v>
      </c>
      <c r="BH65" s="302">
        <v>3442.0343120000002</v>
      </c>
      <c r="BI65" s="302">
        <v>249.74613952999999</v>
      </c>
      <c r="BJ65" s="310">
        <v>63865.87657</v>
      </c>
      <c r="BK65" s="302">
        <v>228900</v>
      </c>
      <c r="BL65" s="310">
        <v>208085.13526656292</v>
      </c>
    </row>
    <row r="66" spans="1:64" ht="15.75" x14ac:dyDescent="0.25">
      <c r="A66" s="159" t="s">
        <v>324</v>
      </c>
      <c r="B66" s="314" t="s">
        <v>300</v>
      </c>
      <c r="C66" s="306" t="s">
        <v>108</v>
      </c>
      <c r="D66" s="307">
        <v>6446</v>
      </c>
      <c r="E66" s="307">
        <v>2871</v>
      </c>
      <c r="F66" s="307">
        <v>8140</v>
      </c>
      <c r="G66" s="307">
        <v>516</v>
      </c>
      <c r="H66" s="307">
        <v>15856.423701571408</v>
      </c>
      <c r="I66" s="308">
        <v>0.85</v>
      </c>
      <c r="J66" s="307">
        <v>79012.2</v>
      </c>
      <c r="K66" s="307">
        <v>7</v>
      </c>
      <c r="L66" s="307">
        <v>5</v>
      </c>
      <c r="M66" s="307">
        <v>7</v>
      </c>
      <c r="N66" s="319">
        <v>0.63</v>
      </c>
      <c r="O66" s="308">
        <v>0.16</v>
      </c>
      <c r="P66" s="309">
        <v>0.63100000000000001</v>
      </c>
      <c r="Q66" s="309">
        <v>4.2000000000000003E-2</v>
      </c>
      <c r="R66" s="308">
        <v>36.468337228628101</v>
      </c>
      <c r="S66" s="307">
        <v>21.9</v>
      </c>
      <c r="T66" s="307">
        <v>53.9</v>
      </c>
      <c r="U66" s="307">
        <v>92.52</v>
      </c>
      <c r="V66" s="308">
        <v>96.57</v>
      </c>
      <c r="W66" s="307">
        <v>15.7</v>
      </c>
      <c r="X66" s="307">
        <v>84.3</v>
      </c>
      <c r="Y66" s="308">
        <v>33.700000000000003</v>
      </c>
      <c r="Z66" s="308">
        <v>52.1</v>
      </c>
      <c r="AA66" s="309">
        <v>0.26</v>
      </c>
      <c r="AB66" s="310">
        <v>23864940</v>
      </c>
      <c r="AC66" s="311">
        <v>404.03399999999999</v>
      </c>
      <c r="AD66" s="312">
        <v>370.78</v>
      </c>
      <c r="AE66" s="312">
        <v>3.8801162730000001</v>
      </c>
      <c r="AF66" s="312">
        <v>5.9731804199145835E-5</v>
      </c>
      <c r="AG66" s="312">
        <v>0</v>
      </c>
      <c r="AH66" s="312">
        <v>6.8554188408597989E-4</v>
      </c>
      <c r="AI66" s="302">
        <v>0.02</v>
      </c>
      <c r="AJ66" s="302">
        <v>60.805599999999998</v>
      </c>
      <c r="AK66" s="313">
        <v>33</v>
      </c>
      <c r="AL66" s="302">
        <v>8.900000000000001E-2</v>
      </c>
      <c r="AM66" s="302">
        <v>9320</v>
      </c>
      <c r="AN66" s="310">
        <v>92</v>
      </c>
      <c r="AO66" s="311">
        <v>0.33200000000000002</v>
      </c>
      <c r="AP66" s="312">
        <v>0.6</v>
      </c>
      <c r="AQ66" s="312">
        <v>0.14275591058429429</v>
      </c>
      <c r="AR66" s="312">
        <v>9.6630805900921205E-4</v>
      </c>
      <c r="AS66" s="312">
        <v>2.40125405312547</v>
      </c>
      <c r="AT66" s="311">
        <v>-1.049005389</v>
      </c>
      <c r="AU66" s="308">
        <v>623.1</v>
      </c>
      <c r="AV66" s="308">
        <v>-0.71</v>
      </c>
      <c r="AW66" s="302">
        <v>440</v>
      </c>
      <c r="AX66" s="302">
        <v>0.35714285714285715</v>
      </c>
      <c r="AY66" s="302">
        <v>1</v>
      </c>
      <c r="AZ66" s="312">
        <v>1</v>
      </c>
      <c r="BA66" s="312">
        <v>1</v>
      </c>
      <c r="BB66" s="312">
        <v>0.2</v>
      </c>
      <c r="BC66" s="312">
        <v>0.47810000000000002</v>
      </c>
      <c r="BD66" s="302">
        <v>0.35499999999999998</v>
      </c>
      <c r="BE66" s="302">
        <v>64.5</v>
      </c>
      <c r="BF66" s="302">
        <v>0.97</v>
      </c>
      <c r="BG66" s="302">
        <v>0.81196279999999998</v>
      </c>
      <c r="BH66" s="302">
        <v>8490.8280119999999</v>
      </c>
      <c r="BI66" s="302">
        <v>249.74613952999999</v>
      </c>
      <c r="BJ66" s="310">
        <v>24703.55199</v>
      </c>
      <c r="BK66" s="302">
        <v>3348300</v>
      </c>
      <c r="BL66" s="310">
        <v>3061679.2778105373</v>
      </c>
    </row>
    <row r="67" spans="1:64" ht="15.75" x14ac:dyDescent="0.25">
      <c r="A67" s="178" t="s">
        <v>324</v>
      </c>
      <c r="B67" s="316" t="s">
        <v>301</v>
      </c>
      <c r="C67" s="317" t="s">
        <v>109</v>
      </c>
      <c r="D67" s="307">
        <v>5060</v>
      </c>
      <c r="E67" s="307">
        <v>0</v>
      </c>
      <c r="F67" s="307">
        <v>29981</v>
      </c>
      <c r="G67" s="307">
        <v>19464</v>
      </c>
      <c r="H67" s="307">
        <v>16148.839443766255</v>
      </c>
      <c r="I67" s="308">
        <v>0.2</v>
      </c>
      <c r="J67" s="307">
        <v>105291.75</v>
      </c>
      <c r="K67" s="307">
        <v>7</v>
      </c>
      <c r="L67" s="307">
        <v>5</v>
      </c>
      <c r="M67" s="307">
        <v>1</v>
      </c>
      <c r="N67" s="319">
        <v>0.63</v>
      </c>
      <c r="O67" s="308">
        <v>0.16</v>
      </c>
      <c r="P67" s="309">
        <v>0.64</v>
      </c>
      <c r="Q67" s="309">
        <v>2.3E-2</v>
      </c>
      <c r="R67" s="308">
        <v>36.468337228628101</v>
      </c>
      <c r="S67" s="307">
        <v>21.9</v>
      </c>
      <c r="T67" s="307">
        <v>53.9</v>
      </c>
      <c r="U67" s="307">
        <v>92.52</v>
      </c>
      <c r="V67" s="308">
        <v>96.57</v>
      </c>
      <c r="W67" s="307">
        <v>29</v>
      </c>
      <c r="X67" s="307">
        <v>71</v>
      </c>
      <c r="Y67" s="308">
        <v>44.1</v>
      </c>
      <c r="Z67" s="308">
        <v>60.4</v>
      </c>
      <c r="AA67" s="309">
        <v>0.18</v>
      </c>
      <c r="AB67" s="310">
        <v>23864940</v>
      </c>
      <c r="AC67" s="311">
        <v>404.03399999999999</v>
      </c>
      <c r="AD67" s="312">
        <v>370.78</v>
      </c>
      <c r="AE67" s="312">
        <v>3.8801162730000001</v>
      </c>
      <c r="AF67" s="312">
        <v>4.9865179329959741E-5</v>
      </c>
      <c r="AG67" s="312">
        <v>0</v>
      </c>
      <c r="AH67" s="312">
        <v>6.8554188408597989E-4</v>
      </c>
      <c r="AI67" s="302">
        <v>0.02</v>
      </c>
      <c r="AJ67" s="302">
        <v>37.515999999999991</v>
      </c>
      <c r="AK67" s="313">
        <v>33</v>
      </c>
      <c r="AL67" s="302">
        <v>4.4999999999999998E-2</v>
      </c>
      <c r="AM67" s="302">
        <v>2250</v>
      </c>
      <c r="AN67" s="310">
        <v>92</v>
      </c>
      <c r="AO67" s="311">
        <v>0.33200000000000002</v>
      </c>
      <c r="AP67" s="312">
        <v>0.6</v>
      </c>
      <c r="AQ67" s="312">
        <v>0.14275591058429429</v>
      </c>
      <c r="AR67" s="312">
        <v>9.6630805900921205E-4</v>
      </c>
      <c r="AS67" s="312">
        <v>2.40125405312547</v>
      </c>
      <c r="AT67" s="311">
        <v>-1.049005389</v>
      </c>
      <c r="AU67" s="308">
        <v>803.4</v>
      </c>
      <c r="AV67" s="308">
        <v>-0.71</v>
      </c>
      <c r="AW67" s="302">
        <v>620</v>
      </c>
      <c r="AX67" s="302">
        <v>0.35714285714285715</v>
      </c>
      <c r="AY67" s="302">
        <v>1</v>
      </c>
      <c r="AZ67" s="312">
        <v>1</v>
      </c>
      <c r="BA67" s="312">
        <v>1</v>
      </c>
      <c r="BB67" s="312">
        <v>0.2</v>
      </c>
      <c r="BC67" s="312">
        <v>0.47810000000000002</v>
      </c>
      <c r="BD67" s="302">
        <v>0.35499999999999998</v>
      </c>
      <c r="BE67" s="302">
        <v>64.5</v>
      </c>
      <c r="BF67" s="302">
        <v>0.97</v>
      </c>
      <c r="BG67" s="302">
        <v>0.81196279999999998</v>
      </c>
      <c r="BH67" s="302">
        <v>8022.928543</v>
      </c>
      <c r="BI67" s="302">
        <v>249.74613952999999</v>
      </c>
      <c r="BJ67" s="310">
        <v>25365.092379999998</v>
      </c>
      <c r="BK67" s="302">
        <v>2707300</v>
      </c>
      <c r="BL67" s="310">
        <v>2401134.8102302789</v>
      </c>
    </row>
    <row r="68" spans="1:64" ht="15.75" x14ac:dyDescent="0.25">
      <c r="A68" s="159" t="s">
        <v>323</v>
      </c>
      <c r="B68" s="187" t="s">
        <v>302</v>
      </c>
      <c r="C68" s="188" t="s">
        <v>110</v>
      </c>
      <c r="D68" s="297">
        <v>1954</v>
      </c>
      <c r="E68" s="297">
        <v>0</v>
      </c>
      <c r="F68" s="297">
        <v>0</v>
      </c>
      <c r="G68" s="297">
        <v>0</v>
      </c>
      <c r="H68" s="297">
        <v>1228.4497382750792</v>
      </c>
      <c r="I68" s="298">
        <v>0.25</v>
      </c>
      <c r="J68" s="297" t="s">
        <v>456</v>
      </c>
      <c r="K68" s="297">
        <v>0</v>
      </c>
      <c r="L68" s="297">
        <v>0</v>
      </c>
      <c r="M68" s="297">
        <v>7</v>
      </c>
      <c r="N68" s="318">
        <v>0.08</v>
      </c>
      <c r="O68" s="298">
        <v>0.01</v>
      </c>
      <c r="P68" s="299">
        <v>0.71499999999999997</v>
      </c>
      <c r="Q68" s="299">
        <v>1E-3</v>
      </c>
      <c r="R68" s="298">
        <v>4.90663376887269E-3</v>
      </c>
      <c r="S68" s="297">
        <v>7</v>
      </c>
      <c r="T68" s="297">
        <v>25</v>
      </c>
      <c r="U68" s="297">
        <v>96.9</v>
      </c>
      <c r="V68" s="298">
        <v>97.4</v>
      </c>
      <c r="W68" s="297">
        <v>25</v>
      </c>
      <c r="X68" s="297">
        <v>75</v>
      </c>
      <c r="Y68" s="298">
        <v>64.2</v>
      </c>
      <c r="Z68" s="298">
        <v>91.8</v>
      </c>
      <c r="AA68" s="299">
        <v>0.28399999999999997</v>
      </c>
      <c r="AB68" s="305">
        <v>5880625</v>
      </c>
      <c r="AC68" s="300">
        <v>21.841999999999999</v>
      </c>
      <c r="AD68" s="301">
        <v>26.93</v>
      </c>
      <c r="AE68" s="301">
        <v>5.2402168999999998E-2</v>
      </c>
      <c r="AF68" s="301">
        <v>0</v>
      </c>
      <c r="AG68" s="301">
        <v>0</v>
      </c>
      <c r="AH68" s="301">
        <v>5.9896509089798968E-4</v>
      </c>
      <c r="AI68" s="303" t="s">
        <v>456</v>
      </c>
      <c r="AJ68" s="303">
        <v>45</v>
      </c>
      <c r="AK68" s="304">
        <v>42.03</v>
      </c>
      <c r="AL68" s="303">
        <v>3.1E-2</v>
      </c>
      <c r="AM68" s="303" t="s">
        <v>456</v>
      </c>
      <c r="AN68" s="305">
        <v>123</v>
      </c>
      <c r="AO68" s="300">
        <v>0.04</v>
      </c>
      <c r="AP68" s="301">
        <v>7.0000000000000007E-2</v>
      </c>
      <c r="AQ68" s="305" t="s">
        <v>456</v>
      </c>
      <c r="AR68" s="305" t="s">
        <v>456</v>
      </c>
      <c r="AS68" s="305" t="s">
        <v>456</v>
      </c>
      <c r="AT68" s="300">
        <v>-1.156239748</v>
      </c>
      <c r="AU68" s="298">
        <v>7065</v>
      </c>
      <c r="AV68" s="298">
        <v>2.93</v>
      </c>
      <c r="AW68" s="303">
        <v>555</v>
      </c>
      <c r="AX68" s="303">
        <v>0</v>
      </c>
      <c r="AY68" s="303">
        <v>7.1428571428571425E-2</v>
      </c>
      <c r="AZ68" s="301">
        <v>0.75</v>
      </c>
      <c r="BA68" s="301">
        <v>1</v>
      </c>
      <c r="BB68" s="301" t="s">
        <v>456</v>
      </c>
      <c r="BC68" s="301" t="s">
        <v>456</v>
      </c>
      <c r="BD68" s="303">
        <v>0.21249999999999999</v>
      </c>
      <c r="BE68" s="303">
        <v>162.9</v>
      </c>
      <c r="BF68" s="303">
        <v>0.99900000000000011</v>
      </c>
      <c r="BG68" s="303">
        <v>1</v>
      </c>
      <c r="BH68" s="303">
        <v>6298.814179</v>
      </c>
      <c r="BI68" s="303">
        <v>1275.1158447299999</v>
      </c>
      <c r="BJ68" s="305">
        <v>98641.20263</v>
      </c>
      <c r="BK68" s="303">
        <v>940000</v>
      </c>
      <c r="BL68" s="305">
        <v>899273.12170639075</v>
      </c>
    </row>
    <row r="69" spans="1:64" ht="15.75" x14ac:dyDescent="0.25">
      <c r="A69" s="159" t="s">
        <v>323</v>
      </c>
      <c r="B69" s="187" t="s">
        <v>303</v>
      </c>
      <c r="C69" s="188" t="s">
        <v>111</v>
      </c>
      <c r="D69" s="307">
        <v>1304</v>
      </c>
      <c r="E69" s="307">
        <v>0</v>
      </c>
      <c r="F69" s="307">
        <v>0</v>
      </c>
      <c r="G69" s="307">
        <v>0</v>
      </c>
      <c r="H69" s="307">
        <v>0</v>
      </c>
      <c r="I69" s="308">
        <v>0.25</v>
      </c>
      <c r="J69" s="307" t="s">
        <v>456</v>
      </c>
      <c r="K69" s="307">
        <v>0</v>
      </c>
      <c r="L69" s="307">
        <v>0</v>
      </c>
      <c r="M69" s="307">
        <v>1</v>
      </c>
      <c r="N69" s="319">
        <v>0.08</v>
      </c>
      <c r="O69" s="308">
        <v>0.01</v>
      </c>
      <c r="P69" s="309">
        <v>0.71499999999999997</v>
      </c>
      <c r="Q69" s="309">
        <v>0</v>
      </c>
      <c r="R69" s="308">
        <v>4.90663376887269E-3</v>
      </c>
      <c r="S69" s="307">
        <v>7</v>
      </c>
      <c r="T69" s="307">
        <v>19</v>
      </c>
      <c r="U69" s="307">
        <v>99.6</v>
      </c>
      <c r="V69" s="308">
        <v>98.6</v>
      </c>
      <c r="W69" s="307">
        <v>25</v>
      </c>
      <c r="X69" s="307">
        <v>75</v>
      </c>
      <c r="Y69" s="308">
        <v>74.599999999999994</v>
      </c>
      <c r="Z69" s="308">
        <v>85</v>
      </c>
      <c r="AA69" s="309">
        <v>0.28399999999999997</v>
      </c>
      <c r="AB69" s="310">
        <v>5880625</v>
      </c>
      <c r="AC69" s="311">
        <v>21.841999999999999</v>
      </c>
      <c r="AD69" s="312">
        <v>26.93</v>
      </c>
      <c r="AE69" s="312">
        <v>5.2402168999999998E-2</v>
      </c>
      <c r="AF69" s="312">
        <v>5.7339449541284403E-6</v>
      </c>
      <c r="AG69" s="312">
        <v>0</v>
      </c>
      <c r="AH69" s="312">
        <v>5.9896509089798968E-4</v>
      </c>
      <c r="AI69" s="302" t="s">
        <v>456</v>
      </c>
      <c r="AJ69" s="302">
        <v>45</v>
      </c>
      <c r="AK69" s="313">
        <v>42.03</v>
      </c>
      <c r="AL69" s="302">
        <v>1.1000000000000001E-2</v>
      </c>
      <c r="AM69" s="302" t="s">
        <v>456</v>
      </c>
      <c r="AN69" s="310">
        <v>123</v>
      </c>
      <c r="AO69" s="311">
        <v>0.04</v>
      </c>
      <c r="AP69" s="312">
        <v>7.0000000000000007E-2</v>
      </c>
      <c r="AQ69" s="310" t="s">
        <v>456</v>
      </c>
      <c r="AR69" s="310" t="s">
        <v>456</v>
      </c>
      <c r="AS69" s="310" t="s">
        <v>456</v>
      </c>
      <c r="AT69" s="311">
        <v>-1.156239748</v>
      </c>
      <c r="AU69" s="308">
        <v>7065</v>
      </c>
      <c r="AV69" s="308">
        <v>2.93</v>
      </c>
      <c r="AW69" s="302">
        <v>502</v>
      </c>
      <c r="AX69" s="302">
        <v>0</v>
      </c>
      <c r="AY69" s="302">
        <v>7.1428571428571425E-2</v>
      </c>
      <c r="AZ69" s="312">
        <v>0.75</v>
      </c>
      <c r="BA69" s="312">
        <v>1</v>
      </c>
      <c r="BB69" s="312" t="s">
        <v>456</v>
      </c>
      <c r="BC69" s="312" t="s">
        <v>456</v>
      </c>
      <c r="BD69" s="302">
        <v>0.21249999999999999</v>
      </c>
      <c r="BE69" s="302">
        <v>162.9</v>
      </c>
      <c r="BF69" s="302">
        <v>1</v>
      </c>
      <c r="BG69" s="302">
        <v>1</v>
      </c>
      <c r="BH69" s="302">
        <v>469.34620200000001</v>
      </c>
      <c r="BI69" s="302">
        <v>1275.1158447299999</v>
      </c>
      <c r="BJ69" s="310">
        <v>76.934609760000001</v>
      </c>
      <c r="BK69" s="302">
        <v>872000</v>
      </c>
      <c r="BL69" s="310">
        <v>648265.36167992651</v>
      </c>
    </row>
    <row r="70" spans="1:64" ht="15.75" x14ac:dyDescent="0.25">
      <c r="A70" s="159" t="s">
        <v>323</v>
      </c>
      <c r="B70" s="187" t="s">
        <v>304</v>
      </c>
      <c r="C70" s="188" t="s">
        <v>112</v>
      </c>
      <c r="D70" s="307">
        <v>873</v>
      </c>
      <c r="E70" s="307">
        <v>0</v>
      </c>
      <c r="F70" s="307">
        <v>0</v>
      </c>
      <c r="G70" s="307">
        <v>0</v>
      </c>
      <c r="H70" s="307">
        <v>539.57830716633771</v>
      </c>
      <c r="I70" s="308">
        <v>0.5</v>
      </c>
      <c r="J70" s="307" t="s">
        <v>456</v>
      </c>
      <c r="K70" s="307">
        <v>0</v>
      </c>
      <c r="L70" s="307">
        <v>0</v>
      </c>
      <c r="M70" s="307">
        <v>5</v>
      </c>
      <c r="N70" s="319">
        <v>0.08</v>
      </c>
      <c r="O70" s="308">
        <v>0.01</v>
      </c>
      <c r="P70" s="309">
        <v>0.71499999999999997</v>
      </c>
      <c r="Q70" s="309">
        <v>0</v>
      </c>
      <c r="R70" s="308">
        <v>4.90663376887269E-3</v>
      </c>
      <c r="S70" s="307">
        <v>7</v>
      </c>
      <c r="T70" s="307">
        <v>24</v>
      </c>
      <c r="U70" s="307">
        <v>96.4</v>
      </c>
      <c r="V70" s="308">
        <v>99.1</v>
      </c>
      <c r="W70" s="307">
        <v>25</v>
      </c>
      <c r="X70" s="307">
        <v>75</v>
      </c>
      <c r="Y70" s="308">
        <v>69.900000000000006</v>
      </c>
      <c r="Z70" s="308">
        <v>93.9</v>
      </c>
      <c r="AA70" s="309">
        <v>0.28399999999999997</v>
      </c>
      <c r="AB70" s="310">
        <v>5880625</v>
      </c>
      <c r="AC70" s="311">
        <v>21.841999999999999</v>
      </c>
      <c r="AD70" s="312">
        <v>26.93</v>
      </c>
      <c r="AE70" s="312">
        <v>5.2402168999999998E-2</v>
      </c>
      <c r="AF70" s="312">
        <v>5.4151624548736465E-6</v>
      </c>
      <c r="AG70" s="312">
        <v>0</v>
      </c>
      <c r="AH70" s="312">
        <v>5.9896509089798968E-4</v>
      </c>
      <c r="AI70" s="302" t="s">
        <v>456</v>
      </c>
      <c r="AJ70" s="302">
        <v>45</v>
      </c>
      <c r="AK70" s="313">
        <v>42.03</v>
      </c>
      <c r="AL70" s="302">
        <v>5.0000000000000001E-3</v>
      </c>
      <c r="AM70" s="302" t="s">
        <v>456</v>
      </c>
      <c r="AN70" s="310">
        <v>123</v>
      </c>
      <c r="AO70" s="311">
        <v>0.04</v>
      </c>
      <c r="AP70" s="312">
        <v>7.0000000000000007E-2</v>
      </c>
      <c r="AQ70" s="310" t="s">
        <v>456</v>
      </c>
      <c r="AR70" s="310" t="s">
        <v>456</v>
      </c>
      <c r="AS70" s="310" t="s">
        <v>456</v>
      </c>
      <c r="AT70" s="311">
        <v>-1.156239748</v>
      </c>
      <c r="AU70" s="308">
        <v>7065</v>
      </c>
      <c r="AV70" s="308">
        <v>2.93</v>
      </c>
      <c r="AW70" s="302">
        <v>503</v>
      </c>
      <c r="AX70" s="302">
        <v>0</v>
      </c>
      <c r="AY70" s="302">
        <v>7.1428571428571425E-2</v>
      </c>
      <c r="AZ70" s="312">
        <v>0.75</v>
      </c>
      <c r="BA70" s="312">
        <v>1</v>
      </c>
      <c r="BB70" s="312" t="s">
        <v>456</v>
      </c>
      <c r="BC70" s="312" t="s">
        <v>456</v>
      </c>
      <c r="BD70" s="302">
        <v>0.21249999999999999</v>
      </c>
      <c r="BE70" s="302">
        <v>162.9</v>
      </c>
      <c r="BF70" s="302">
        <v>1</v>
      </c>
      <c r="BG70" s="302">
        <v>1</v>
      </c>
      <c r="BH70" s="302">
        <v>5496.3856260000002</v>
      </c>
      <c r="BI70" s="302">
        <v>1275.1158447299999</v>
      </c>
      <c r="BJ70" s="310">
        <v>133934.41279999999</v>
      </c>
      <c r="BK70" s="302">
        <v>554000</v>
      </c>
      <c r="BL70" s="310">
        <v>450552.23633352667</v>
      </c>
    </row>
    <row r="71" spans="1:64" ht="15.75" x14ac:dyDescent="0.25">
      <c r="A71" s="159" t="s">
        <v>323</v>
      </c>
      <c r="B71" s="187" t="s">
        <v>305</v>
      </c>
      <c r="C71" s="188" t="s">
        <v>113</v>
      </c>
      <c r="D71" s="307">
        <v>0</v>
      </c>
      <c r="E71" s="307">
        <v>0</v>
      </c>
      <c r="F71" s="307">
        <v>0</v>
      </c>
      <c r="G71" s="307">
        <v>0</v>
      </c>
      <c r="H71" s="307">
        <v>3554.4473982404447</v>
      </c>
      <c r="I71" s="308">
        <v>0.25</v>
      </c>
      <c r="J71" s="307" t="s">
        <v>456</v>
      </c>
      <c r="K71" s="307">
        <v>0</v>
      </c>
      <c r="L71" s="307">
        <v>0</v>
      </c>
      <c r="M71" s="307">
        <v>1</v>
      </c>
      <c r="N71" s="319">
        <v>0.08</v>
      </c>
      <c r="O71" s="308">
        <v>0.01</v>
      </c>
      <c r="P71" s="309">
        <v>0.71499999999999997</v>
      </c>
      <c r="Q71" s="309">
        <v>2E-3</v>
      </c>
      <c r="R71" s="308">
        <v>4.90663376887269E-3</v>
      </c>
      <c r="S71" s="307">
        <v>7</v>
      </c>
      <c r="T71" s="307">
        <v>16</v>
      </c>
      <c r="U71" s="307">
        <v>99.5</v>
      </c>
      <c r="V71" s="308">
        <v>96.8</v>
      </c>
      <c r="W71" s="307">
        <v>25</v>
      </c>
      <c r="X71" s="307">
        <v>75</v>
      </c>
      <c r="Y71" s="308">
        <v>63.3</v>
      </c>
      <c r="Z71" s="308">
        <v>92.6</v>
      </c>
      <c r="AA71" s="309">
        <v>0.28399999999999997</v>
      </c>
      <c r="AB71" s="310">
        <v>5880625</v>
      </c>
      <c r="AC71" s="311">
        <v>21.841999999999999</v>
      </c>
      <c r="AD71" s="312">
        <v>26.93</v>
      </c>
      <c r="AE71" s="312">
        <v>5.2402168999999998E-2</v>
      </c>
      <c r="AF71" s="312">
        <v>0</v>
      </c>
      <c r="AG71" s="312">
        <v>0</v>
      </c>
      <c r="AH71" s="312">
        <v>5.9896509089798968E-4</v>
      </c>
      <c r="AI71" s="302" t="s">
        <v>456</v>
      </c>
      <c r="AJ71" s="302">
        <v>45</v>
      </c>
      <c r="AK71" s="313">
        <v>42.03</v>
      </c>
      <c r="AL71" s="302">
        <v>3.9E-2</v>
      </c>
      <c r="AM71" s="302" t="s">
        <v>456</v>
      </c>
      <c r="AN71" s="310">
        <v>123</v>
      </c>
      <c r="AO71" s="311">
        <v>0.04</v>
      </c>
      <c r="AP71" s="312">
        <v>7.0000000000000007E-2</v>
      </c>
      <c r="AQ71" s="310" t="s">
        <v>456</v>
      </c>
      <c r="AR71" s="310" t="s">
        <v>456</v>
      </c>
      <c r="AS71" s="310" t="s">
        <v>456</v>
      </c>
      <c r="AT71" s="311">
        <v>-1.156239748</v>
      </c>
      <c r="AU71" s="308">
        <v>7065</v>
      </c>
      <c r="AV71" s="308">
        <v>2.93</v>
      </c>
      <c r="AW71" s="302">
        <v>500</v>
      </c>
      <c r="AX71" s="302">
        <v>0</v>
      </c>
      <c r="AY71" s="302">
        <v>7.1428571428571425E-2</v>
      </c>
      <c r="AZ71" s="312">
        <v>0.75</v>
      </c>
      <c r="BA71" s="312">
        <v>1</v>
      </c>
      <c r="BB71" s="312" t="s">
        <v>456</v>
      </c>
      <c r="BC71" s="312" t="s">
        <v>456</v>
      </c>
      <c r="BD71" s="302">
        <v>0.21249999999999999</v>
      </c>
      <c r="BE71" s="302">
        <v>162.9</v>
      </c>
      <c r="BF71" s="302">
        <v>1</v>
      </c>
      <c r="BG71" s="302">
        <v>1</v>
      </c>
      <c r="BH71" s="302">
        <v>3482.8659889999999</v>
      </c>
      <c r="BI71" s="302">
        <v>1275.1158447299999</v>
      </c>
      <c r="BJ71" s="310">
        <v>73475.851729999995</v>
      </c>
      <c r="BK71" s="302">
        <v>1370400</v>
      </c>
      <c r="BL71" s="310">
        <v>1106784.3563071862</v>
      </c>
    </row>
    <row r="72" spans="1:64" ht="15.75" x14ac:dyDescent="0.25">
      <c r="A72" s="159" t="s">
        <v>323</v>
      </c>
      <c r="B72" s="187" t="s">
        <v>306</v>
      </c>
      <c r="C72" s="188" t="s">
        <v>114</v>
      </c>
      <c r="D72" s="307">
        <v>2242</v>
      </c>
      <c r="E72" s="307">
        <v>0</v>
      </c>
      <c r="F72" s="307">
        <v>0</v>
      </c>
      <c r="G72" s="307">
        <v>0</v>
      </c>
      <c r="H72" s="307">
        <v>19676.402049076103</v>
      </c>
      <c r="I72" s="308">
        <v>0</v>
      </c>
      <c r="J72" s="307" t="s">
        <v>456</v>
      </c>
      <c r="K72" s="307">
        <v>0</v>
      </c>
      <c r="L72" s="307">
        <v>0</v>
      </c>
      <c r="M72" s="307">
        <v>1</v>
      </c>
      <c r="N72" s="319">
        <v>0.08</v>
      </c>
      <c r="O72" s="308">
        <v>0.01</v>
      </c>
      <c r="P72" s="309">
        <v>0.71499999999999997</v>
      </c>
      <c r="Q72" s="309">
        <v>3.0000000000000001E-3</v>
      </c>
      <c r="R72" s="308">
        <v>4.90663376887269E-3</v>
      </c>
      <c r="S72" s="307">
        <v>7</v>
      </c>
      <c r="T72" s="307">
        <v>43</v>
      </c>
      <c r="U72" s="307">
        <v>98.1</v>
      </c>
      <c r="V72" s="308">
        <v>97.7</v>
      </c>
      <c r="W72" s="307">
        <v>25</v>
      </c>
      <c r="X72" s="307">
        <v>75</v>
      </c>
      <c r="Y72" s="308">
        <v>67.900000000000006</v>
      </c>
      <c r="Z72" s="308">
        <v>89.9</v>
      </c>
      <c r="AA72" s="309">
        <v>0.28399999999999997</v>
      </c>
      <c r="AB72" s="310">
        <v>5880625</v>
      </c>
      <c r="AC72" s="311">
        <v>21.841999999999999</v>
      </c>
      <c r="AD72" s="312">
        <v>26.93</v>
      </c>
      <c r="AE72" s="312">
        <v>5.2402168999999998E-2</v>
      </c>
      <c r="AF72" s="312">
        <v>9.741476208317722E-6</v>
      </c>
      <c r="AG72" s="312">
        <v>0</v>
      </c>
      <c r="AH72" s="312">
        <v>5.9896509089798968E-4</v>
      </c>
      <c r="AI72" s="302" t="s">
        <v>456</v>
      </c>
      <c r="AJ72" s="302">
        <v>45</v>
      </c>
      <c r="AK72" s="313">
        <v>42.03</v>
      </c>
      <c r="AL72" s="302">
        <v>2.7999999999999997E-2</v>
      </c>
      <c r="AM72" s="302" t="s">
        <v>456</v>
      </c>
      <c r="AN72" s="310">
        <v>123</v>
      </c>
      <c r="AO72" s="311">
        <v>0.04</v>
      </c>
      <c r="AP72" s="312">
        <v>7.0000000000000007E-2</v>
      </c>
      <c r="AQ72" s="310" t="s">
        <v>456</v>
      </c>
      <c r="AR72" s="310" t="s">
        <v>456</v>
      </c>
      <c r="AS72" s="310" t="s">
        <v>456</v>
      </c>
      <c r="AT72" s="311">
        <v>-1.156239748</v>
      </c>
      <c r="AU72" s="308">
        <v>7065</v>
      </c>
      <c r="AV72" s="308">
        <v>2.93</v>
      </c>
      <c r="AW72" s="302">
        <v>510</v>
      </c>
      <c r="AX72" s="302">
        <v>0</v>
      </c>
      <c r="AY72" s="302">
        <v>7.1428571428571425E-2</v>
      </c>
      <c r="AZ72" s="312">
        <v>0.75</v>
      </c>
      <c r="BA72" s="312">
        <v>1</v>
      </c>
      <c r="BB72" s="312" t="s">
        <v>456</v>
      </c>
      <c r="BC72" s="312" t="s">
        <v>456</v>
      </c>
      <c r="BD72" s="302">
        <v>0.21249999999999999</v>
      </c>
      <c r="BE72" s="302">
        <v>162.9</v>
      </c>
      <c r="BF72" s="302">
        <v>0.97900000000000009</v>
      </c>
      <c r="BG72" s="302">
        <v>0.998</v>
      </c>
      <c r="BH72" s="302">
        <v>5796.2792710000003</v>
      </c>
      <c r="BI72" s="302">
        <v>1275.1158447299999</v>
      </c>
      <c r="BJ72" s="310">
        <v>97059.76324</v>
      </c>
      <c r="BK72" s="302">
        <v>1334500</v>
      </c>
      <c r="BL72" s="310">
        <v>1075016.0981443003</v>
      </c>
    </row>
    <row r="73" spans="1:64" ht="15.75" x14ac:dyDescent="0.25">
      <c r="A73" s="167" t="s">
        <v>323</v>
      </c>
      <c r="B73" s="187" t="s">
        <v>307</v>
      </c>
      <c r="C73" s="188" t="s">
        <v>115</v>
      </c>
      <c r="D73" s="320">
        <v>2480</v>
      </c>
      <c r="E73" s="320">
        <v>0</v>
      </c>
      <c r="F73" s="320">
        <v>0</v>
      </c>
      <c r="G73" s="320">
        <v>0</v>
      </c>
      <c r="H73" s="320">
        <v>5445.0166470935701</v>
      </c>
      <c r="I73" s="321">
        <v>0.75</v>
      </c>
      <c r="J73" s="320" t="s">
        <v>456</v>
      </c>
      <c r="K73" s="320">
        <v>0</v>
      </c>
      <c r="L73" s="307">
        <v>0</v>
      </c>
      <c r="M73" s="307">
        <v>7</v>
      </c>
      <c r="N73" s="319">
        <v>0.08</v>
      </c>
      <c r="O73" s="308">
        <v>0.01</v>
      </c>
      <c r="P73" s="309">
        <v>0.71499999999999997</v>
      </c>
      <c r="Q73" s="309">
        <v>1E-3</v>
      </c>
      <c r="R73" s="308">
        <v>4.90663376887269E-3</v>
      </c>
      <c r="S73" s="307">
        <v>7</v>
      </c>
      <c r="T73" s="320">
        <v>6</v>
      </c>
      <c r="U73" s="320">
        <v>98.7</v>
      </c>
      <c r="V73" s="321">
        <v>98.8</v>
      </c>
      <c r="W73" s="320">
        <v>25</v>
      </c>
      <c r="X73" s="320">
        <v>75</v>
      </c>
      <c r="Y73" s="321">
        <v>69.3</v>
      </c>
      <c r="Z73" s="321">
        <v>91.4</v>
      </c>
      <c r="AA73" s="323">
        <v>0.28399999999999997</v>
      </c>
      <c r="AB73" s="324">
        <v>5880625</v>
      </c>
      <c r="AC73" s="325">
        <v>21.841999999999999</v>
      </c>
      <c r="AD73" s="294">
        <v>26.93</v>
      </c>
      <c r="AE73" s="294">
        <v>5.2402168999999998E-2</v>
      </c>
      <c r="AF73" s="294">
        <v>6.7549310997027828E-7</v>
      </c>
      <c r="AG73" s="294">
        <v>0</v>
      </c>
      <c r="AH73" s="294">
        <v>5.9896509089798968E-4</v>
      </c>
      <c r="AI73" s="293" t="s">
        <v>456</v>
      </c>
      <c r="AJ73" s="293">
        <v>45</v>
      </c>
      <c r="AK73" s="326">
        <v>42.03</v>
      </c>
      <c r="AL73" s="293">
        <v>4.0999999999999995E-2</v>
      </c>
      <c r="AM73" s="293" t="s">
        <v>456</v>
      </c>
      <c r="AN73" s="324">
        <v>123</v>
      </c>
      <c r="AO73" s="325">
        <v>0.04</v>
      </c>
      <c r="AP73" s="294">
        <v>7.0000000000000007E-2</v>
      </c>
      <c r="AQ73" s="324" t="s">
        <v>456</v>
      </c>
      <c r="AR73" s="324" t="s">
        <v>456</v>
      </c>
      <c r="AS73" s="324" t="s">
        <v>456</v>
      </c>
      <c r="AT73" s="325">
        <v>-1.156239748</v>
      </c>
      <c r="AU73" s="321">
        <v>7065</v>
      </c>
      <c r="AV73" s="321">
        <v>2.93</v>
      </c>
      <c r="AW73" s="293">
        <v>500</v>
      </c>
      <c r="AX73" s="293">
        <v>0</v>
      </c>
      <c r="AY73" s="293">
        <v>7.1428571428571425E-2</v>
      </c>
      <c r="AZ73" s="294">
        <v>0.75</v>
      </c>
      <c r="BA73" s="294">
        <v>1</v>
      </c>
      <c r="BB73" s="294" t="s">
        <v>456</v>
      </c>
      <c r="BC73" s="294" t="s">
        <v>456</v>
      </c>
      <c r="BD73" s="293">
        <v>0.21249999999999999</v>
      </c>
      <c r="BE73" s="293">
        <v>162.9</v>
      </c>
      <c r="BF73" s="293">
        <v>0.997</v>
      </c>
      <c r="BG73" s="293">
        <v>1</v>
      </c>
      <c r="BH73" s="293">
        <v>4701.0262579999999</v>
      </c>
      <c r="BI73" s="293">
        <v>1275.1158447299999</v>
      </c>
      <c r="BJ73" s="324">
        <v>86404.755390000006</v>
      </c>
      <c r="BK73" s="293">
        <v>1480400</v>
      </c>
      <c r="BL73" s="324">
        <v>1193610.7200168027</v>
      </c>
    </row>
    <row r="74" spans="1:64" ht="15.75" x14ac:dyDescent="0.25">
      <c r="A74" s="168" t="s">
        <v>322</v>
      </c>
      <c r="B74" s="327" t="s">
        <v>308</v>
      </c>
      <c r="C74" s="296" t="s">
        <v>116</v>
      </c>
      <c r="D74" s="307">
        <v>5941</v>
      </c>
      <c r="E74" s="307">
        <v>3602</v>
      </c>
      <c r="F74" s="307">
        <v>0</v>
      </c>
      <c r="G74" s="307">
        <v>0</v>
      </c>
      <c r="H74" s="307">
        <v>16996.000480566108</v>
      </c>
      <c r="I74" s="308">
        <v>0.25</v>
      </c>
      <c r="J74" s="307">
        <v>0</v>
      </c>
      <c r="K74" s="307">
        <v>7</v>
      </c>
      <c r="L74" s="297">
        <v>0</v>
      </c>
      <c r="M74" s="297">
        <v>1</v>
      </c>
      <c r="N74" s="318">
        <v>0.36</v>
      </c>
      <c r="O74" s="298">
        <v>0.05</v>
      </c>
      <c r="P74" s="299">
        <v>0.745</v>
      </c>
      <c r="Q74" s="299">
        <v>1.9E-2</v>
      </c>
      <c r="R74" s="298">
        <v>7.4704827879351399</v>
      </c>
      <c r="S74" s="297">
        <v>18</v>
      </c>
      <c r="T74" s="307">
        <v>46</v>
      </c>
      <c r="U74" s="307">
        <v>99.9</v>
      </c>
      <c r="V74" s="308">
        <v>100</v>
      </c>
      <c r="W74" s="307">
        <v>33.700000000000003</v>
      </c>
      <c r="X74" s="307">
        <v>66.3</v>
      </c>
      <c r="Y74" s="308">
        <v>55.13</v>
      </c>
      <c r="Z74" s="308">
        <v>73.5</v>
      </c>
      <c r="AA74" s="309">
        <v>0.26</v>
      </c>
      <c r="AB74" s="310">
        <v>13399324</v>
      </c>
      <c r="AC74" s="311">
        <v>605.91899999999998</v>
      </c>
      <c r="AD74" s="312">
        <v>570.47</v>
      </c>
      <c r="AE74" s="312">
        <v>1.966929226</v>
      </c>
      <c r="AF74" s="312">
        <v>0</v>
      </c>
      <c r="AG74" s="312">
        <v>0</v>
      </c>
      <c r="AH74" s="312">
        <v>1.3241616672168908E-3</v>
      </c>
      <c r="AI74" s="302">
        <v>0.22</v>
      </c>
      <c r="AJ74" s="302">
        <v>40.5</v>
      </c>
      <c r="AK74" s="313">
        <v>15.4</v>
      </c>
      <c r="AL74" s="302">
        <v>0.01</v>
      </c>
      <c r="AM74" s="302">
        <v>0</v>
      </c>
      <c r="AN74" s="310">
        <v>126</v>
      </c>
      <c r="AO74" s="311">
        <v>2.5999999999999999E-2</v>
      </c>
      <c r="AP74" s="312">
        <v>0.11</v>
      </c>
      <c r="AQ74" s="312">
        <v>6.7404805219245967E-2</v>
      </c>
      <c r="AR74" s="312">
        <v>1.7708896984568376E-3</v>
      </c>
      <c r="AS74" s="312">
        <v>9.4743814183900525</v>
      </c>
      <c r="AT74" s="311">
        <v>-0.51464903399999995</v>
      </c>
      <c r="AU74" s="308">
        <v>1836.6514834247921</v>
      </c>
      <c r="AV74" s="308">
        <v>2.76</v>
      </c>
      <c r="AW74" s="329">
        <v>4058</v>
      </c>
      <c r="AX74" s="302">
        <v>0.14285714285714285</v>
      </c>
      <c r="AY74" s="291">
        <v>7.1428571428571425E-2</v>
      </c>
      <c r="AZ74" s="290">
        <v>1</v>
      </c>
      <c r="BA74" s="312">
        <v>1</v>
      </c>
      <c r="BB74" s="290">
        <v>0.5</v>
      </c>
      <c r="BC74" s="290">
        <v>1</v>
      </c>
      <c r="BD74" s="302">
        <v>0.39899999999999997</v>
      </c>
      <c r="BE74" s="302">
        <v>64.682539298177986</v>
      </c>
      <c r="BF74" s="302">
        <v>1</v>
      </c>
      <c r="BG74" s="302">
        <v>0.99775570000000002</v>
      </c>
      <c r="BH74" s="302">
        <v>6612.6211730000005</v>
      </c>
      <c r="BI74" s="302">
        <v>459.42245482999999</v>
      </c>
      <c r="BJ74" s="310">
        <v>4425.0500320000001</v>
      </c>
      <c r="BK74" s="302">
        <v>3188200</v>
      </c>
      <c r="BL74" s="310">
        <v>2743729.6112870844</v>
      </c>
    </row>
    <row r="75" spans="1:64" ht="15.75" x14ac:dyDescent="0.25">
      <c r="A75" s="159" t="s">
        <v>322</v>
      </c>
      <c r="B75" s="314" t="s">
        <v>309</v>
      </c>
      <c r="C75" s="306" t="s">
        <v>117</v>
      </c>
      <c r="D75" s="307">
        <v>3776</v>
      </c>
      <c r="E75" s="307">
        <v>4</v>
      </c>
      <c r="F75" s="307">
        <v>0</v>
      </c>
      <c r="G75" s="307">
        <v>0</v>
      </c>
      <c r="H75" s="307">
        <v>7884.4103091241896</v>
      </c>
      <c r="I75" s="308">
        <v>0.35</v>
      </c>
      <c r="J75" s="307">
        <v>0</v>
      </c>
      <c r="K75" s="307">
        <v>7</v>
      </c>
      <c r="L75" s="307">
        <v>0</v>
      </c>
      <c r="M75" s="307">
        <v>1</v>
      </c>
      <c r="N75" s="319">
        <v>0.36</v>
      </c>
      <c r="O75" s="308">
        <v>0.05</v>
      </c>
      <c r="P75" s="309">
        <v>0.77100000000000002</v>
      </c>
      <c r="Q75" s="309">
        <v>7.0000000000000001E-3</v>
      </c>
      <c r="R75" s="308">
        <v>7.4704827879351399</v>
      </c>
      <c r="S75" s="307">
        <v>19.399999999999999</v>
      </c>
      <c r="T75" s="307">
        <v>20.100000000000001</v>
      </c>
      <c r="U75" s="307">
        <v>99.9</v>
      </c>
      <c r="V75" s="308">
        <v>100</v>
      </c>
      <c r="W75" s="307">
        <v>26.6</v>
      </c>
      <c r="X75" s="307">
        <v>73.400000000000006</v>
      </c>
      <c r="Y75" s="308">
        <v>55.13</v>
      </c>
      <c r="Z75" s="308">
        <v>73.5</v>
      </c>
      <c r="AA75" s="309">
        <v>0.26</v>
      </c>
      <c r="AB75" s="310">
        <v>13399324</v>
      </c>
      <c r="AC75" s="311">
        <v>605.91899999999998</v>
      </c>
      <c r="AD75" s="312">
        <v>570.47</v>
      </c>
      <c r="AE75" s="312">
        <v>1.966929226</v>
      </c>
      <c r="AF75" s="312">
        <v>0</v>
      </c>
      <c r="AG75" s="312">
        <v>0</v>
      </c>
      <c r="AH75" s="312">
        <v>1.3241616672168908E-3</v>
      </c>
      <c r="AI75" s="302">
        <v>0.12</v>
      </c>
      <c r="AJ75" s="302">
        <v>44.5</v>
      </c>
      <c r="AK75" s="313">
        <v>10.3</v>
      </c>
      <c r="AL75" s="302">
        <v>6.0000000000000001E-3</v>
      </c>
      <c r="AM75" s="302">
        <v>0</v>
      </c>
      <c r="AN75" s="310">
        <v>126</v>
      </c>
      <c r="AO75" s="311">
        <v>2.5999999999999999E-2</v>
      </c>
      <c r="AP75" s="312">
        <v>0.11</v>
      </c>
      <c r="AQ75" s="312">
        <v>7.3912373516872978E-2</v>
      </c>
      <c r="AR75" s="312">
        <v>1.7708896984568376E-3</v>
      </c>
      <c r="AS75" s="312">
        <v>9.4743814183900525</v>
      </c>
      <c r="AT75" s="311">
        <v>-0.51464903399999995</v>
      </c>
      <c r="AU75" s="308">
        <v>2431.1878042755866</v>
      </c>
      <c r="AV75" s="308">
        <v>2.76</v>
      </c>
      <c r="AW75" s="302">
        <v>10619</v>
      </c>
      <c r="AX75" s="302">
        <v>0.14285714285714285</v>
      </c>
      <c r="AY75" s="302">
        <v>7.1428571428571425E-2</v>
      </c>
      <c r="AZ75" s="290">
        <v>1</v>
      </c>
      <c r="BA75" s="312">
        <v>1</v>
      </c>
      <c r="BB75" s="290">
        <v>0.5</v>
      </c>
      <c r="BC75" s="290">
        <v>1</v>
      </c>
      <c r="BD75" s="302">
        <v>0.44799999999999995</v>
      </c>
      <c r="BE75" s="302">
        <v>70.73008055268447</v>
      </c>
      <c r="BF75" s="302">
        <v>1</v>
      </c>
      <c r="BG75" s="302">
        <v>0.99775570000000002</v>
      </c>
      <c r="BH75" s="302">
        <v>5749.3885570000002</v>
      </c>
      <c r="BI75" s="302">
        <v>459.42245482999999</v>
      </c>
      <c r="BJ75" s="310">
        <v>40428.274649999999</v>
      </c>
      <c r="BK75" s="302">
        <v>1946900</v>
      </c>
      <c r="BL75" s="310">
        <v>1790735.6428237644</v>
      </c>
    </row>
    <row r="76" spans="1:64" ht="15.75" x14ac:dyDescent="0.25">
      <c r="A76" s="159" t="s">
        <v>322</v>
      </c>
      <c r="B76" s="177" t="s">
        <v>310</v>
      </c>
      <c r="C76" s="306" t="s">
        <v>118</v>
      </c>
      <c r="D76" s="307">
        <v>6954</v>
      </c>
      <c r="E76" s="307">
        <v>0</v>
      </c>
      <c r="F76" s="307">
        <v>0</v>
      </c>
      <c r="G76" s="307">
        <v>0</v>
      </c>
      <c r="H76" s="307">
        <v>19965.042917116425</v>
      </c>
      <c r="I76" s="308">
        <v>0.15</v>
      </c>
      <c r="J76" s="307">
        <v>0</v>
      </c>
      <c r="K76" s="307">
        <v>7</v>
      </c>
      <c r="L76" s="307">
        <v>0</v>
      </c>
      <c r="M76" s="307">
        <v>1</v>
      </c>
      <c r="N76" s="319">
        <v>0.36</v>
      </c>
      <c r="O76" s="308">
        <v>0.05</v>
      </c>
      <c r="P76" s="309">
        <v>0.753</v>
      </c>
      <c r="Q76" s="309">
        <v>1.9E-2</v>
      </c>
      <c r="R76" s="308">
        <v>7.4704827879351399</v>
      </c>
      <c r="S76" s="307">
        <v>19.399999999999999</v>
      </c>
      <c r="T76" s="307">
        <v>30</v>
      </c>
      <c r="U76" s="307">
        <v>99.9</v>
      </c>
      <c r="V76" s="308">
        <v>100</v>
      </c>
      <c r="W76" s="307">
        <v>30.8</v>
      </c>
      <c r="X76" s="307">
        <v>69.2</v>
      </c>
      <c r="Y76" s="308">
        <v>55.13</v>
      </c>
      <c r="Z76" s="308">
        <v>73.5</v>
      </c>
      <c r="AA76" s="309">
        <v>0.26</v>
      </c>
      <c r="AB76" s="310">
        <v>13399324</v>
      </c>
      <c r="AC76" s="311">
        <v>605.91899999999998</v>
      </c>
      <c r="AD76" s="312">
        <v>570.47</v>
      </c>
      <c r="AE76" s="312">
        <v>1.966929226</v>
      </c>
      <c r="AF76" s="312">
        <v>0</v>
      </c>
      <c r="AG76" s="312">
        <v>0</v>
      </c>
      <c r="AH76" s="312">
        <v>1.3241616672168908E-3</v>
      </c>
      <c r="AI76" s="302">
        <v>0.11</v>
      </c>
      <c r="AJ76" s="302">
        <v>35.6</v>
      </c>
      <c r="AK76" s="313">
        <v>8.6999999999999993</v>
      </c>
      <c r="AL76" s="302">
        <v>5.0000000000000001E-3</v>
      </c>
      <c r="AM76" s="302">
        <v>0</v>
      </c>
      <c r="AN76" s="310">
        <v>126</v>
      </c>
      <c r="AO76" s="311">
        <v>2.5999999999999999E-2</v>
      </c>
      <c r="AP76" s="312">
        <v>0.11</v>
      </c>
      <c r="AQ76" s="312">
        <v>2.0471740097908322E-2</v>
      </c>
      <c r="AR76" s="312">
        <v>1.7708896984568376E-3</v>
      </c>
      <c r="AS76" s="312">
        <v>9.4743814183900525</v>
      </c>
      <c r="AT76" s="311">
        <v>-0.51464903399999995</v>
      </c>
      <c r="AU76" s="308">
        <v>1476.4017383023729</v>
      </c>
      <c r="AV76" s="308">
        <v>2.76</v>
      </c>
      <c r="AW76" s="302">
        <v>5524</v>
      </c>
      <c r="AX76" s="302">
        <v>0.14285714285714285</v>
      </c>
      <c r="AY76" s="302">
        <v>7.1428571428571425E-2</v>
      </c>
      <c r="AZ76" s="290">
        <v>1</v>
      </c>
      <c r="BA76" s="312">
        <v>1</v>
      </c>
      <c r="BB76" s="290">
        <v>0.5</v>
      </c>
      <c r="BC76" s="290">
        <v>1</v>
      </c>
      <c r="BD76" s="302">
        <v>0.41799999999999998</v>
      </c>
      <c r="BE76" s="302">
        <v>69.352634326850676</v>
      </c>
      <c r="BF76" s="302">
        <v>1</v>
      </c>
      <c r="BG76" s="302">
        <v>0.99775570000000002</v>
      </c>
      <c r="BH76" s="302">
        <v>7611.2555320000001</v>
      </c>
      <c r="BI76" s="302">
        <v>459.42245482999999</v>
      </c>
      <c r="BJ76" s="310">
        <v>6403.7320989999998</v>
      </c>
      <c r="BK76" s="302">
        <v>3819900</v>
      </c>
      <c r="BL76" s="310">
        <v>3268569.267377967</v>
      </c>
    </row>
    <row r="77" spans="1:64" ht="15.75" x14ac:dyDescent="0.25">
      <c r="A77" s="159" t="s">
        <v>322</v>
      </c>
      <c r="B77" s="177" t="s">
        <v>311</v>
      </c>
      <c r="C77" s="306" t="s">
        <v>119</v>
      </c>
      <c r="D77" s="307">
        <v>2357</v>
      </c>
      <c r="E77" s="307">
        <v>0</v>
      </c>
      <c r="F77" s="307">
        <v>0</v>
      </c>
      <c r="G77" s="307">
        <v>0</v>
      </c>
      <c r="H77" s="307">
        <v>7064.2466475120918</v>
      </c>
      <c r="I77" s="308">
        <v>0.8</v>
      </c>
      <c r="J77" s="307">
        <v>0</v>
      </c>
      <c r="K77" s="307">
        <v>7</v>
      </c>
      <c r="L77" s="307">
        <v>0</v>
      </c>
      <c r="M77" s="307">
        <v>1</v>
      </c>
      <c r="N77" s="319">
        <v>0.36</v>
      </c>
      <c r="O77" s="308">
        <v>0.05</v>
      </c>
      <c r="P77" s="309">
        <v>0.75800000000000001</v>
      </c>
      <c r="Q77" s="309">
        <v>1.6000000000000001E-3</v>
      </c>
      <c r="R77" s="308">
        <v>7.4704827879351399</v>
      </c>
      <c r="S77" s="307">
        <v>30.2</v>
      </c>
      <c r="T77" s="307">
        <v>29.3</v>
      </c>
      <c r="U77" s="307">
        <v>99.9</v>
      </c>
      <c r="V77" s="308">
        <v>100</v>
      </c>
      <c r="W77" s="307">
        <v>17</v>
      </c>
      <c r="X77" s="307">
        <v>83</v>
      </c>
      <c r="Y77" s="308">
        <v>55.13</v>
      </c>
      <c r="Z77" s="308">
        <v>73.5</v>
      </c>
      <c r="AA77" s="309">
        <v>0.26</v>
      </c>
      <c r="AB77" s="310">
        <v>13399324</v>
      </c>
      <c r="AC77" s="311">
        <v>605.91899999999998</v>
      </c>
      <c r="AD77" s="312">
        <v>570.47</v>
      </c>
      <c r="AE77" s="312">
        <v>1.966929226</v>
      </c>
      <c r="AF77" s="312">
        <v>0</v>
      </c>
      <c r="AG77" s="312">
        <v>0</v>
      </c>
      <c r="AH77" s="312">
        <v>1.3241616672168908E-3</v>
      </c>
      <c r="AI77" s="302">
        <v>0.08</v>
      </c>
      <c r="AJ77" s="302">
        <v>47.2</v>
      </c>
      <c r="AK77" s="313">
        <v>14.8</v>
      </c>
      <c r="AL77" s="302">
        <v>5.0000000000000001E-3</v>
      </c>
      <c r="AM77" s="302">
        <v>0</v>
      </c>
      <c r="AN77" s="310">
        <v>126</v>
      </c>
      <c r="AO77" s="311">
        <v>2.5999999999999999E-2</v>
      </c>
      <c r="AP77" s="312">
        <v>0.11</v>
      </c>
      <c r="AQ77" s="312">
        <v>5.5366510704664681E-2</v>
      </c>
      <c r="AR77" s="312">
        <v>1.7708896984568376E-3</v>
      </c>
      <c r="AS77" s="312">
        <v>9.4743814183900525</v>
      </c>
      <c r="AT77" s="311">
        <v>-0.51464903399999995</v>
      </c>
      <c r="AU77" s="308">
        <v>1911.3625479047028</v>
      </c>
      <c r="AV77" s="308">
        <v>2.76</v>
      </c>
      <c r="AW77" s="329">
        <v>875</v>
      </c>
      <c r="AX77" s="302">
        <v>0.14285714285714285</v>
      </c>
      <c r="AY77" s="302">
        <v>7.1428571428571425E-2</v>
      </c>
      <c r="AZ77" s="290">
        <v>1</v>
      </c>
      <c r="BA77" s="312">
        <v>1</v>
      </c>
      <c r="BB77" s="290">
        <v>0.5</v>
      </c>
      <c r="BC77" s="290">
        <v>1</v>
      </c>
      <c r="BD77" s="302">
        <v>0.41600000000000004</v>
      </c>
      <c r="BE77" s="302">
        <v>61.31437900083089</v>
      </c>
      <c r="BF77" s="302">
        <v>1</v>
      </c>
      <c r="BG77" s="302">
        <v>0.99775570000000002</v>
      </c>
      <c r="BH77" s="302">
        <v>5617.6080689999999</v>
      </c>
      <c r="BI77" s="302">
        <v>459.42245482999999</v>
      </c>
      <c r="BJ77" s="310">
        <v>21374.307680000002</v>
      </c>
      <c r="BK77" s="302">
        <v>1410600</v>
      </c>
      <c r="BL77" s="310">
        <v>1120995.2371890107</v>
      </c>
    </row>
    <row r="78" spans="1:64" ht="15.75" x14ac:dyDescent="0.25">
      <c r="A78" s="159" t="s">
        <v>322</v>
      </c>
      <c r="B78" s="177" t="s">
        <v>312</v>
      </c>
      <c r="C78" s="306" t="s">
        <v>123</v>
      </c>
      <c r="D78" s="307">
        <v>5982</v>
      </c>
      <c r="E78" s="307">
        <v>0</v>
      </c>
      <c r="F78" s="307">
        <v>0</v>
      </c>
      <c r="G78" s="307">
        <v>0</v>
      </c>
      <c r="H78" s="328">
        <v>14573.845588073105</v>
      </c>
      <c r="I78" s="308">
        <v>0.4</v>
      </c>
      <c r="J78" s="307">
        <v>0</v>
      </c>
      <c r="K78" s="307">
        <v>7</v>
      </c>
      <c r="L78" s="307">
        <v>0</v>
      </c>
      <c r="M78" s="307">
        <v>1</v>
      </c>
      <c r="N78" s="319">
        <v>0.36</v>
      </c>
      <c r="O78" s="308">
        <v>0.05</v>
      </c>
      <c r="P78" s="309">
        <v>0.70699999999999996</v>
      </c>
      <c r="Q78" s="309">
        <v>0.03</v>
      </c>
      <c r="R78" s="308">
        <v>7.4704827879351399</v>
      </c>
      <c r="S78" s="307">
        <v>15</v>
      </c>
      <c r="T78" s="307">
        <v>29.5</v>
      </c>
      <c r="U78" s="307">
        <v>99.9</v>
      </c>
      <c r="V78" s="308">
        <v>100</v>
      </c>
      <c r="W78" s="307">
        <v>20.6</v>
      </c>
      <c r="X78" s="307">
        <v>79.400000000000006</v>
      </c>
      <c r="Y78" s="308">
        <v>55.13</v>
      </c>
      <c r="Z78" s="308">
        <v>73.5</v>
      </c>
      <c r="AA78" s="309">
        <v>0.26</v>
      </c>
      <c r="AB78" s="310">
        <v>13399324</v>
      </c>
      <c r="AC78" s="311">
        <v>605.91899999999998</v>
      </c>
      <c r="AD78" s="312">
        <v>570.47</v>
      </c>
      <c r="AE78" s="312">
        <v>1.966929226</v>
      </c>
      <c r="AF78" s="312">
        <v>0</v>
      </c>
      <c r="AG78" s="312">
        <v>0</v>
      </c>
      <c r="AH78" s="312">
        <v>1.3241616672168908E-3</v>
      </c>
      <c r="AI78" s="302">
        <v>7.0000000000000007E-2</v>
      </c>
      <c r="AJ78" s="302">
        <v>34.5</v>
      </c>
      <c r="AK78" s="313">
        <v>11.2</v>
      </c>
      <c r="AL78" s="302">
        <v>1.8000000000000002E-2</v>
      </c>
      <c r="AM78" s="302">
        <v>0</v>
      </c>
      <c r="AN78" s="310">
        <v>126</v>
      </c>
      <c r="AO78" s="311">
        <v>2.5999999999999999E-2</v>
      </c>
      <c r="AP78" s="312">
        <v>0.11</v>
      </c>
      <c r="AQ78" s="312">
        <v>4.8043184885290149E-2</v>
      </c>
      <c r="AR78" s="312">
        <v>1.7708896984568376E-3</v>
      </c>
      <c r="AS78" s="312">
        <v>9.4743814183900525</v>
      </c>
      <c r="AT78" s="311">
        <v>-0.51464903399999995</v>
      </c>
      <c r="AU78" s="308">
        <v>1601.1530985865943</v>
      </c>
      <c r="AV78" s="308">
        <v>2.76</v>
      </c>
      <c r="AW78" s="329">
        <v>484</v>
      </c>
      <c r="AX78" s="302">
        <v>0.14285714285714285</v>
      </c>
      <c r="AY78" s="302">
        <v>7.1428571428571425E-2</v>
      </c>
      <c r="AZ78" s="290">
        <v>1</v>
      </c>
      <c r="BA78" s="312">
        <v>1</v>
      </c>
      <c r="BB78" s="290">
        <v>0.5</v>
      </c>
      <c r="BC78" s="290">
        <v>1</v>
      </c>
      <c r="BD78" s="302">
        <v>0.35799999999999998</v>
      </c>
      <c r="BE78" s="302">
        <v>57.220226724907398</v>
      </c>
      <c r="BF78" s="302">
        <v>1</v>
      </c>
      <c r="BG78" s="302">
        <v>0.99775570000000002</v>
      </c>
      <c r="BH78" s="302">
        <v>7792.7111050000003</v>
      </c>
      <c r="BI78" s="302">
        <v>459.42245482999999</v>
      </c>
      <c r="BJ78" s="310">
        <v>28125.404139999999</v>
      </c>
      <c r="BK78" s="302">
        <v>3334500</v>
      </c>
      <c r="BL78" s="310">
        <v>2841996.9399907319</v>
      </c>
    </row>
    <row r="79" spans="1:64" ht="15.75" x14ac:dyDescent="0.25">
      <c r="A79" s="159" t="s">
        <v>322</v>
      </c>
      <c r="B79" s="177" t="s">
        <v>313</v>
      </c>
      <c r="C79" s="306" t="s">
        <v>129</v>
      </c>
      <c r="D79" s="307">
        <v>14</v>
      </c>
      <c r="E79" s="307">
        <v>0</v>
      </c>
      <c r="F79" s="307">
        <v>0</v>
      </c>
      <c r="G79" s="307">
        <v>0</v>
      </c>
      <c r="H79" s="307">
        <v>3676</v>
      </c>
      <c r="I79" s="308">
        <v>0.2</v>
      </c>
      <c r="J79" s="307">
        <v>0</v>
      </c>
      <c r="K79" s="307">
        <v>7</v>
      </c>
      <c r="L79" s="307">
        <v>0</v>
      </c>
      <c r="M79" s="307">
        <v>1</v>
      </c>
      <c r="N79" s="319">
        <v>0.36</v>
      </c>
      <c r="O79" s="308">
        <v>0.05</v>
      </c>
      <c r="P79" s="309">
        <v>0.76500000000000001</v>
      </c>
      <c r="Q79" s="309">
        <v>7.0000000000000001E-3</v>
      </c>
      <c r="R79" s="308">
        <v>7.4704827879351399</v>
      </c>
      <c r="S79" s="307">
        <v>14.6</v>
      </c>
      <c r="T79" s="307">
        <v>14.1</v>
      </c>
      <c r="U79" s="307">
        <v>99.9</v>
      </c>
      <c r="V79" s="308">
        <v>100</v>
      </c>
      <c r="W79" s="307">
        <v>28</v>
      </c>
      <c r="X79" s="307">
        <v>72</v>
      </c>
      <c r="Y79" s="308">
        <v>55.13</v>
      </c>
      <c r="Z79" s="308">
        <v>73.5</v>
      </c>
      <c r="AA79" s="309">
        <v>0.26</v>
      </c>
      <c r="AB79" s="310">
        <v>13399324</v>
      </c>
      <c r="AC79" s="311">
        <v>605.91899999999998</v>
      </c>
      <c r="AD79" s="312">
        <v>570.47</v>
      </c>
      <c r="AE79" s="312">
        <v>1.966929226</v>
      </c>
      <c r="AF79" s="312">
        <v>0</v>
      </c>
      <c r="AG79" s="312">
        <v>0</v>
      </c>
      <c r="AH79" s="312">
        <v>1.3241616672168908E-3</v>
      </c>
      <c r="AI79" s="302">
        <v>0.14000000000000001</v>
      </c>
      <c r="AJ79" s="302">
        <v>38.6</v>
      </c>
      <c r="AK79" s="313">
        <v>15.6</v>
      </c>
      <c r="AL79" s="302">
        <v>8.0000000000000002E-3</v>
      </c>
      <c r="AM79" s="302">
        <v>0</v>
      </c>
      <c r="AN79" s="310">
        <v>126</v>
      </c>
      <c r="AO79" s="311">
        <v>2.5999999999999999E-2</v>
      </c>
      <c r="AP79" s="312">
        <v>0.11</v>
      </c>
      <c r="AQ79" s="312">
        <v>4.2364375891395065E-2</v>
      </c>
      <c r="AR79" s="312">
        <v>1.7708896984568376E-3</v>
      </c>
      <c r="AS79" s="312">
        <v>9.4743814183900525</v>
      </c>
      <c r="AT79" s="311">
        <v>-0.51464903399999995</v>
      </c>
      <c r="AU79" s="308">
        <v>1694.5177273663903</v>
      </c>
      <c r="AV79" s="308">
        <v>2.76</v>
      </c>
      <c r="AW79" s="302">
        <v>280</v>
      </c>
      <c r="AX79" s="302">
        <v>0.14285714285714285</v>
      </c>
      <c r="AY79" s="302">
        <v>7.1428571428571425E-2</v>
      </c>
      <c r="AZ79" s="290">
        <v>1</v>
      </c>
      <c r="BA79" s="312">
        <v>1</v>
      </c>
      <c r="BB79" s="290">
        <v>0.5</v>
      </c>
      <c r="BC79" s="290">
        <v>1</v>
      </c>
      <c r="BD79" s="302">
        <v>0.47100000000000003</v>
      </c>
      <c r="BE79" s="302">
        <v>66.301422701146862</v>
      </c>
      <c r="BF79" s="302">
        <v>1</v>
      </c>
      <c r="BG79" s="302">
        <v>0.99775570000000002</v>
      </c>
      <c r="BH79" s="302">
        <v>3066.4881610000002</v>
      </c>
      <c r="BI79" s="302">
        <v>459.42245482999999</v>
      </c>
      <c r="BJ79" s="310">
        <v>7291.7273050000003</v>
      </c>
      <c r="BK79" s="302">
        <v>1893100</v>
      </c>
      <c r="BL79" s="310">
        <v>1730828.2624802082</v>
      </c>
    </row>
    <row r="80" spans="1:64" ht="15.75" x14ac:dyDescent="0.25">
      <c r="A80" s="159" t="s">
        <v>322</v>
      </c>
      <c r="B80" s="177" t="s">
        <v>314</v>
      </c>
      <c r="C80" s="306" t="s">
        <v>121</v>
      </c>
      <c r="D80" s="307">
        <v>5173</v>
      </c>
      <c r="E80" s="307">
        <v>4831</v>
      </c>
      <c r="F80" s="307">
        <v>0</v>
      </c>
      <c r="G80" s="307">
        <v>0</v>
      </c>
      <c r="H80" s="307">
        <v>18623</v>
      </c>
      <c r="I80" s="308">
        <v>0.25</v>
      </c>
      <c r="J80" s="307">
        <v>0</v>
      </c>
      <c r="K80" s="307">
        <v>7</v>
      </c>
      <c r="L80" s="307">
        <v>0</v>
      </c>
      <c r="M80" s="307">
        <v>1</v>
      </c>
      <c r="N80" s="319">
        <v>0.36</v>
      </c>
      <c r="O80" s="308">
        <v>0.05</v>
      </c>
      <c r="P80" s="309">
        <v>0.74299999999999999</v>
      </c>
      <c r="Q80" s="309">
        <v>1.9E-2</v>
      </c>
      <c r="R80" s="308">
        <v>7.4704827879351399</v>
      </c>
      <c r="S80" s="307">
        <v>11.1</v>
      </c>
      <c r="T80" s="307">
        <v>27</v>
      </c>
      <c r="U80" s="307">
        <v>99.9</v>
      </c>
      <c r="V80" s="308">
        <v>100</v>
      </c>
      <c r="W80" s="307">
        <v>28.5</v>
      </c>
      <c r="X80" s="307">
        <v>71.5</v>
      </c>
      <c r="Y80" s="308">
        <v>55.13</v>
      </c>
      <c r="Z80" s="308">
        <v>73.5</v>
      </c>
      <c r="AA80" s="309">
        <v>0.26</v>
      </c>
      <c r="AB80" s="310">
        <v>13399324</v>
      </c>
      <c r="AC80" s="311">
        <v>605.91899999999998</v>
      </c>
      <c r="AD80" s="312">
        <v>570.47</v>
      </c>
      <c r="AE80" s="312">
        <v>1.966929226</v>
      </c>
      <c r="AF80" s="312">
        <v>0</v>
      </c>
      <c r="AG80" s="312">
        <v>0</v>
      </c>
      <c r="AH80" s="312">
        <v>1.3241616672168908E-3</v>
      </c>
      <c r="AI80" s="302">
        <v>0.09</v>
      </c>
      <c r="AJ80" s="302">
        <v>39.799999999999997</v>
      </c>
      <c r="AK80" s="313">
        <v>13.7</v>
      </c>
      <c r="AL80" s="302">
        <v>2.2000000000000002E-2</v>
      </c>
      <c r="AM80" s="302">
        <v>0</v>
      </c>
      <c r="AN80" s="310">
        <v>126</v>
      </c>
      <c r="AO80" s="311">
        <v>2.5999999999999999E-2</v>
      </c>
      <c r="AP80" s="312">
        <v>0.11</v>
      </c>
      <c r="AQ80" s="312">
        <v>9.1337099811676078E-2</v>
      </c>
      <c r="AR80" s="312">
        <v>1.7708896984568376E-3</v>
      </c>
      <c r="AS80" s="312">
        <v>9.4743814183900525</v>
      </c>
      <c r="AT80" s="311">
        <v>-0.51464903399999995</v>
      </c>
      <c r="AU80" s="308">
        <v>1435.0175359048765</v>
      </c>
      <c r="AV80" s="308">
        <v>2.76</v>
      </c>
      <c r="AW80" s="302">
        <v>3088</v>
      </c>
      <c r="AX80" s="302">
        <v>0.14285714285714285</v>
      </c>
      <c r="AY80" s="302">
        <v>7.1428571428571425E-2</v>
      </c>
      <c r="AZ80" s="290">
        <v>1</v>
      </c>
      <c r="BA80" s="312">
        <v>1</v>
      </c>
      <c r="BB80" s="290">
        <v>0.5</v>
      </c>
      <c r="BC80" s="290">
        <v>1</v>
      </c>
      <c r="BD80" s="302">
        <v>0.43099999999999999</v>
      </c>
      <c r="BE80" s="302">
        <v>65.822831222905947</v>
      </c>
      <c r="BF80" s="302">
        <v>1</v>
      </c>
      <c r="BG80" s="302">
        <v>0.99775570000000002</v>
      </c>
      <c r="BH80" s="302">
        <v>6723.0168819999999</v>
      </c>
      <c r="BI80" s="302">
        <v>459.42245482999999</v>
      </c>
      <c r="BJ80" s="310">
        <v>7483.0636539999996</v>
      </c>
      <c r="BK80" s="302">
        <v>2867400</v>
      </c>
      <c r="BL80" s="310">
        <v>2441245.6555392938</v>
      </c>
    </row>
    <row r="81" spans="1:64" ht="15.75" x14ac:dyDescent="0.25">
      <c r="A81" s="159" t="s">
        <v>322</v>
      </c>
      <c r="B81" s="177" t="s">
        <v>315</v>
      </c>
      <c r="C81" s="306" t="s">
        <v>122</v>
      </c>
      <c r="D81" s="307">
        <v>2699</v>
      </c>
      <c r="E81" s="307">
        <v>0</v>
      </c>
      <c r="F81" s="307">
        <v>8</v>
      </c>
      <c r="G81" s="307">
        <v>0</v>
      </c>
      <c r="H81" s="307">
        <v>6820</v>
      </c>
      <c r="I81" s="308">
        <v>0.25</v>
      </c>
      <c r="J81" s="307">
        <v>0</v>
      </c>
      <c r="K81" s="307">
        <v>7</v>
      </c>
      <c r="L81" s="307">
        <v>0</v>
      </c>
      <c r="M81" s="307">
        <v>1</v>
      </c>
      <c r="N81" s="319">
        <v>0.36</v>
      </c>
      <c r="O81" s="308">
        <v>0.05</v>
      </c>
      <c r="P81" s="309">
        <v>0.72899999999999998</v>
      </c>
      <c r="Q81" s="309">
        <v>7.0000000000000001E-3</v>
      </c>
      <c r="R81" s="308">
        <v>7.4704827879351399</v>
      </c>
      <c r="S81" s="307">
        <v>17.600000000000001</v>
      </c>
      <c r="T81" s="307">
        <v>11.9</v>
      </c>
      <c r="U81" s="307">
        <v>99.9</v>
      </c>
      <c r="V81" s="308">
        <v>100</v>
      </c>
      <c r="W81" s="307">
        <v>17.7</v>
      </c>
      <c r="X81" s="307">
        <v>82.3</v>
      </c>
      <c r="Y81" s="308">
        <v>55.13</v>
      </c>
      <c r="Z81" s="308">
        <v>73.5</v>
      </c>
      <c r="AA81" s="309">
        <v>0.26</v>
      </c>
      <c r="AB81" s="310">
        <v>13399324</v>
      </c>
      <c r="AC81" s="311">
        <v>605.91899999999998</v>
      </c>
      <c r="AD81" s="312">
        <v>570.47</v>
      </c>
      <c r="AE81" s="312">
        <v>1.966929226</v>
      </c>
      <c r="AF81" s="312">
        <v>0</v>
      </c>
      <c r="AG81" s="312">
        <v>0</v>
      </c>
      <c r="AH81" s="312">
        <v>1.3241616672168908E-3</v>
      </c>
      <c r="AI81" s="302">
        <v>0.06</v>
      </c>
      <c r="AJ81" s="302">
        <v>37.4</v>
      </c>
      <c r="AK81" s="313">
        <v>9.6999999999999993</v>
      </c>
      <c r="AL81" s="302">
        <v>1.1000000000000001E-2</v>
      </c>
      <c r="AM81" s="302">
        <v>0</v>
      </c>
      <c r="AN81" s="310">
        <v>126</v>
      </c>
      <c r="AO81" s="311">
        <v>2.5999999999999999E-2</v>
      </c>
      <c r="AP81" s="312">
        <v>0.11</v>
      </c>
      <c r="AQ81" s="312">
        <v>6.5989347011244828E-2</v>
      </c>
      <c r="AR81" s="312">
        <v>1.7708896984568376E-3</v>
      </c>
      <c r="AS81" s="312">
        <v>9.4743814183900525</v>
      </c>
      <c r="AT81" s="311">
        <v>-0.51464903399999995</v>
      </c>
      <c r="AU81" s="308">
        <v>7457.2245848483362</v>
      </c>
      <c r="AV81" s="308">
        <v>2.76</v>
      </c>
      <c r="AW81" s="302">
        <v>1034</v>
      </c>
      <c r="AX81" s="302">
        <v>0.14285714285714285</v>
      </c>
      <c r="AY81" s="302">
        <v>7.1428571428571425E-2</v>
      </c>
      <c r="AZ81" s="290">
        <v>1</v>
      </c>
      <c r="BA81" s="312">
        <v>1</v>
      </c>
      <c r="BB81" s="290">
        <v>0.5</v>
      </c>
      <c r="BC81" s="290">
        <v>1</v>
      </c>
      <c r="BD81" s="302">
        <v>0.56000000000000005</v>
      </c>
      <c r="BE81" s="302">
        <v>86.085652593598411</v>
      </c>
      <c r="BF81" s="302">
        <v>1</v>
      </c>
      <c r="BG81" s="302">
        <v>0.99775570000000002</v>
      </c>
      <c r="BH81" s="302">
        <v>7912.7834599999996</v>
      </c>
      <c r="BI81" s="302">
        <v>459.42245482999999</v>
      </c>
      <c r="BJ81" s="310">
        <v>112179.2049</v>
      </c>
      <c r="BK81" s="302">
        <v>1013800</v>
      </c>
      <c r="BL81" s="310">
        <v>1366281.2403792795</v>
      </c>
    </row>
    <row r="82" spans="1:64" ht="15.75" x14ac:dyDescent="0.25">
      <c r="A82" s="159" t="s">
        <v>322</v>
      </c>
      <c r="B82" s="177" t="s">
        <v>316</v>
      </c>
      <c r="C82" s="306" t="s">
        <v>120</v>
      </c>
      <c r="D82" s="307">
        <v>0</v>
      </c>
      <c r="E82" s="307">
        <v>0</v>
      </c>
      <c r="F82" s="307">
        <v>0</v>
      </c>
      <c r="G82" s="307">
        <v>0</v>
      </c>
      <c r="H82" s="307">
        <v>21795.461968734511</v>
      </c>
      <c r="I82" s="308">
        <v>0.4</v>
      </c>
      <c r="J82" s="307">
        <v>15204.8</v>
      </c>
      <c r="K82" s="307">
        <v>7</v>
      </c>
      <c r="L82" s="307">
        <v>0</v>
      </c>
      <c r="M82" s="307">
        <v>1</v>
      </c>
      <c r="N82" s="319">
        <v>0.36</v>
      </c>
      <c r="O82" s="308">
        <v>0.05</v>
      </c>
      <c r="P82" s="309">
        <v>0.75600000000000001</v>
      </c>
      <c r="Q82" s="309">
        <v>1.4E-2</v>
      </c>
      <c r="R82" s="308">
        <v>7.4704827879351399</v>
      </c>
      <c r="S82" s="307">
        <v>36.5</v>
      </c>
      <c r="T82" s="307">
        <v>18.399999999999999</v>
      </c>
      <c r="U82" s="307">
        <v>99.9</v>
      </c>
      <c r="V82" s="308">
        <v>100</v>
      </c>
      <c r="W82" s="307">
        <v>33.799999999999997</v>
      </c>
      <c r="X82" s="307">
        <v>66.2</v>
      </c>
      <c r="Y82" s="308">
        <v>55.13</v>
      </c>
      <c r="Z82" s="308">
        <v>73.5</v>
      </c>
      <c r="AA82" s="309">
        <v>0.26</v>
      </c>
      <c r="AB82" s="310">
        <v>13399324</v>
      </c>
      <c r="AC82" s="311">
        <v>605.91899999999998</v>
      </c>
      <c r="AD82" s="312">
        <v>570.47</v>
      </c>
      <c r="AE82" s="312">
        <v>1.966929226</v>
      </c>
      <c r="AF82" s="312">
        <v>0</v>
      </c>
      <c r="AG82" s="312">
        <v>0</v>
      </c>
      <c r="AH82" s="312">
        <v>1.3241616672168908E-3</v>
      </c>
      <c r="AI82" s="302">
        <v>0.08</v>
      </c>
      <c r="AJ82" s="302">
        <v>76.099999999999994</v>
      </c>
      <c r="AK82" s="313">
        <v>14.1</v>
      </c>
      <c r="AL82" s="302">
        <v>9.0000000000000011E-3</v>
      </c>
      <c r="AM82" s="302">
        <v>0</v>
      </c>
      <c r="AN82" s="310">
        <v>126</v>
      </c>
      <c r="AO82" s="311">
        <v>2.5999999999999999E-2</v>
      </c>
      <c r="AP82" s="312">
        <v>0.11</v>
      </c>
      <c r="AQ82" s="312">
        <v>4.4079426135772953E-2</v>
      </c>
      <c r="AR82" s="312">
        <v>1.7708896984568376E-3</v>
      </c>
      <c r="AS82" s="312">
        <v>9.4743814183900525</v>
      </c>
      <c r="AT82" s="311">
        <v>-0.51464903399999995</v>
      </c>
      <c r="AU82" s="308">
        <v>1697.0691786029795</v>
      </c>
      <c r="AV82" s="308">
        <v>2.76</v>
      </c>
      <c r="AW82" s="302">
        <v>1221</v>
      </c>
      <c r="AX82" s="302">
        <v>0.14285714285714285</v>
      </c>
      <c r="AY82" s="302">
        <v>7.1428571428571425E-2</v>
      </c>
      <c r="AZ82" s="290">
        <v>1</v>
      </c>
      <c r="BA82" s="312">
        <v>1</v>
      </c>
      <c r="BB82" s="290">
        <v>0.5</v>
      </c>
      <c r="BC82" s="290">
        <v>1</v>
      </c>
      <c r="BD82" s="302">
        <v>0.49</v>
      </c>
      <c r="BE82" s="302">
        <v>70.708756829973893</v>
      </c>
      <c r="BF82" s="302">
        <v>1</v>
      </c>
      <c r="BG82" s="302">
        <v>0.99775570000000002</v>
      </c>
      <c r="BH82" s="302">
        <v>7889.6564289999997</v>
      </c>
      <c r="BI82" s="302">
        <v>459.42245482999999</v>
      </c>
      <c r="BJ82" s="310">
        <v>164834.46100000001</v>
      </c>
      <c r="BK82" s="302">
        <v>1923800</v>
      </c>
      <c r="BL82" s="310">
        <v>1602727.2102843858</v>
      </c>
    </row>
    <row r="83" spans="1:64" ht="15.75" x14ac:dyDescent="0.25">
      <c r="A83" s="159" t="s">
        <v>322</v>
      </c>
      <c r="B83" s="177" t="s">
        <v>317</v>
      </c>
      <c r="C83" s="306" t="s">
        <v>124</v>
      </c>
      <c r="D83" s="307">
        <v>6077</v>
      </c>
      <c r="E83" s="307">
        <v>0</v>
      </c>
      <c r="F83" s="307">
        <v>0</v>
      </c>
      <c r="G83" s="307">
        <v>0</v>
      </c>
      <c r="H83" s="307">
        <v>11915</v>
      </c>
      <c r="I83" s="308">
        <v>0.5</v>
      </c>
      <c r="J83" s="307">
        <v>0</v>
      </c>
      <c r="K83" s="307">
        <v>7</v>
      </c>
      <c r="L83" s="307">
        <v>0</v>
      </c>
      <c r="M83" s="307">
        <v>1</v>
      </c>
      <c r="N83" s="319">
        <v>0.36</v>
      </c>
      <c r="O83" s="308">
        <v>0.05</v>
      </c>
      <c r="P83" s="309">
        <v>0.73399999999999999</v>
      </c>
      <c r="Q83" s="309">
        <v>7.0000000000000001E-3</v>
      </c>
      <c r="R83" s="308">
        <v>7.4704827879351399</v>
      </c>
      <c r="S83" s="307">
        <v>21.9</v>
      </c>
      <c r="T83" s="307">
        <v>43.3</v>
      </c>
      <c r="U83" s="307">
        <v>99.9</v>
      </c>
      <c r="V83" s="308">
        <v>100</v>
      </c>
      <c r="W83" s="307">
        <v>28.8</v>
      </c>
      <c r="X83" s="307">
        <v>71.2</v>
      </c>
      <c r="Y83" s="308">
        <v>55.13</v>
      </c>
      <c r="Z83" s="308">
        <v>73.5</v>
      </c>
      <c r="AA83" s="309">
        <v>0.26</v>
      </c>
      <c r="AB83" s="310">
        <v>13399324</v>
      </c>
      <c r="AC83" s="311">
        <v>605.91899999999998</v>
      </c>
      <c r="AD83" s="312">
        <v>570.47</v>
      </c>
      <c r="AE83" s="312">
        <v>1.966929226</v>
      </c>
      <c r="AF83" s="312">
        <v>0</v>
      </c>
      <c r="AG83" s="312">
        <v>0</v>
      </c>
      <c r="AH83" s="312">
        <v>1.3241616672168908E-3</v>
      </c>
      <c r="AI83" s="302">
        <v>0.15</v>
      </c>
      <c r="AJ83" s="302">
        <v>55</v>
      </c>
      <c r="AK83" s="313">
        <v>9.6999999999999993</v>
      </c>
      <c r="AL83" s="302">
        <v>1.1000000000000001E-2</v>
      </c>
      <c r="AM83" s="302">
        <v>0</v>
      </c>
      <c r="AN83" s="310">
        <v>126</v>
      </c>
      <c r="AO83" s="311">
        <v>2.5999999999999999E-2</v>
      </c>
      <c r="AP83" s="312">
        <v>0.11</v>
      </c>
      <c r="AQ83" s="312">
        <v>6.1939504483964125E-2</v>
      </c>
      <c r="AR83" s="312">
        <v>1.7708896984568376E-3</v>
      </c>
      <c r="AS83" s="312">
        <v>9.4743814183900525</v>
      </c>
      <c r="AT83" s="311">
        <v>-0.51464903399999995</v>
      </c>
      <c r="AU83" s="308">
        <v>1657.0203763573561</v>
      </c>
      <c r="AV83" s="308">
        <v>2.76</v>
      </c>
      <c r="AW83" s="302">
        <v>4859</v>
      </c>
      <c r="AX83" s="302">
        <v>0.14285714285714285</v>
      </c>
      <c r="AY83" s="302">
        <v>7.1428571428571425E-2</v>
      </c>
      <c r="AZ83" s="290">
        <v>1</v>
      </c>
      <c r="BA83" s="312">
        <v>1</v>
      </c>
      <c r="BB83" s="290">
        <v>0.5</v>
      </c>
      <c r="BC83" s="290">
        <v>1</v>
      </c>
      <c r="BD83" s="302">
        <v>0.39200000000000002</v>
      </c>
      <c r="BE83" s="302">
        <v>58.968728570326853</v>
      </c>
      <c r="BF83" s="302">
        <v>1</v>
      </c>
      <c r="BG83" s="302">
        <v>0.99775570000000002</v>
      </c>
      <c r="BH83" s="302">
        <v>5757.1532980000002</v>
      </c>
      <c r="BI83" s="302">
        <v>459.42245482999999</v>
      </c>
      <c r="BJ83" s="310">
        <v>14337.74725</v>
      </c>
      <c r="BK83" s="302">
        <v>3947400</v>
      </c>
      <c r="BL83" s="310">
        <v>2885548.6675423938</v>
      </c>
    </row>
    <row r="84" spans="1:64" ht="15.75" x14ac:dyDescent="0.25">
      <c r="A84" s="159" t="s">
        <v>322</v>
      </c>
      <c r="B84" s="177" t="s">
        <v>318</v>
      </c>
      <c r="C84" s="306" t="s">
        <v>126</v>
      </c>
      <c r="D84" s="307">
        <v>4798</v>
      </c>
      <c r="E84" s="307">
        <v>0</v>
      </c>
      <c r="F84" s="307">
        <v>2397</v>
      </c>
      <c r="G84" s="307">
        <v>1422</v>
      </c>
      <c r="H84" s="307">
        <v>11254.255262515309</v>
      </c>
      <c r="I84" s="308">
        <v>0.55000000000000004</v>
      </c>
      <c r="J84" s="307">
        <v>0</v>
      </c>
      <c r="K84" s="307">
        <v>7</v>
      </c>
      <c r="L84" s="307">
        <v>0</v>
      </c>
      <c r="M84" s="307">
        <v>7</v>
      </c>
      <c r="N84" s="319">
        <v>0.36</v>
      </c>
      <c r="O84" s="308">
        <v>0.05</v>
      </c>
      <c r="P84" s="309">
        <v>0.74099999999999999</v>
      </c>
      <c r="Q84" s="309">
        <v>0.03</v>
      </c>
      <c r="R84" s="308">
        <v>7.4704827879351399</v>
      </c>
      <c r="S84" s="307">
        <v>23.4</v>
      </c>
      <c r="T84" s="307">
        <v>22.6</v>
      </c>
      <c r="U84" s="307">
        <v>99.9</v>
      </c>
      <c r="V84" s="308">
        <v>100</v>
      </c>
      <c r="W84" s="307">
        <v>17.3</v>
      </c>
      <c r="X84" s="307">
        <v>82.7</v>
      </c>
      <c r="Y84" s="308">
        <v>55.13</v>
      </c>
      <c r="Z84" s="308">
        <v>73.5</v>
      </c>
      <c r="AA84" s="309">
        <v>0.26</v>
      </c>
      <c r="AB84" s="310">
        <v>13399324</v>
      </c>
      <c r="AC84" s="311">
        <v>605.91899999999998</v>
      </c>
      <c r="AD84" s="312">
        <v>570.47</v>
      </c>
      <c r="AE84" s="312">
        <v>1.966929226</v>
      </c>
      <c r="AF84" s="312">
        <v>0</v>
      </c>
      <c r="AG84" s="312">
        <v>0</v>
      </c>
      <c r="AH84" s="312">
        <v>1.3241616672168908E-3</v>
      </c>
      <c r="AI84" s="302">
        <v>0.14000000000000001</v>
      </c>
      <c r="AJ84" s="302">
        <v>35</v>
      </c>
      <c r="AK84" s="313">
        <v>13.8</v>
      </c>
      <c r="AL84" s="302">
        <v>1.1000000000000001E-2</v>
      </c>
      <c r="AM84" s="302">
        <v>0</v>
      </c>
      <c r="AN84" s="310">
        <v>126</v>
      </c>
      <c r="AO84" s="311">
        <v>2.5999999999999999E-2</v>
      </c>
      <c r="AP84" s="312">
        <v>0.11</v>
      </c>
      <c r="AQ84" s="312">
        <v>3.9985080193957481E-2</v>
      </c>
      <c r="AR84" s="312">
        <v>1.7708896984568376E-3</v>
      </c>
      <c r="AS84" s="312">
        <v>9.4743814183900525</v>
      </c>
      <c r="AT84" s="311">
        <v>-0.51464903399999995</v>
      </c>
      <c r="AU84" s="308">
        <v>1383.0072129082926</v>
      </c>
      <c r="AV84" s="308">
        <v>2.76</v>
      </c>
      <c r="AW84" s="302">
        <v>5217</v>
      </c>
      <c r="AX84" s="302">
        <v>0.14285714285714285</v>
      </c>
      <c r="AY84" s="302">
        <v>7.1428571428571425E-2</v>
      </c>
      <c r="AZ84" s="290">
        <v>1</v>
      </c>
      <c r="BA84" s="312">
        <v>1</v>
      </c>
      <c r="BB84" s="290">
        <v>0.5</v>
      </c>
      <c r="BC84" s="290">
        <v>1</v>
      </c>
      <c r="BD84" s="302">
        <v>0.36899999999999999</v>
      </c>
      <c r="BE84" s="302">
        <v>56.068054115385543</v>
      </c>
      <c r="BF84" s="302">
        <v>1</v>
      </c>
      <c r="BG84" s="302">
        <v>0.99775570000000002</v>
      </c>
      <c r="BH84" s="302">
        <v>5069.2379680000004</v>
      </c>
      <c r="BI84" s="302">
        <v>459.42245482999999</v>
      </c>
      <c r="BJ84" s="310">
        <v>19898.841560000001</v>
      </c>
      <c r="BK84" s="302">
        <v>2681000</v>
      </c>
      <c r="BL84" s="310">
        <v>2244539.3984502377</v>
      </c>
    </row>
    <row r="85" spans="1:64" ht="15.75" x14ac:dyDescent="0.25">
      <c r="A85" s="159" t="s">
        <v>322</v>
      </c>
      <c r="B85" s="314" t="s">
        <v>319</v>
      </c>
      <c r="C85" s="306" t="s">
        <v>125</v>
      </c>
      <c r="D85" s="307">
        <v>1665</v>
      </c>
      <c r="E85" s="307">
        <v>0</v>
      </c>
      <c r="F85" s="307">
        <v>0</v>
      </c>
      <c r="G85" s="307">
        <v>0</v>
      </c>
      <c r="H85" s="307">
        <v>5688</v>
      </c>
      <c r="I85" s="308">
        <v>0.8</v>
      </c>
      <c r="J85" s="307">
        <v>0</v>
      </c>
      <c r="K85" s="307">
        <v>7</v>
      </c>
      <c r="L85" s="307">
        <v>0</v>
      </c>
      <c r="M85" s="307">
        <v>1</v>
      </c>
      <c r="N85" s="319">
        <v>0.36</v>
      </c>
      <c r="O85" s="308">
        <v>0.05</v>
      </c>
      <c r="P85" s="309">
        <v>0.73299999999999998</v>
      </c>
      <c r="Q85" s="309">
        <v>1.6000000000000001E-3</v>
      </c>
      <c r="R85" s="308">
        <v>7.4704827879351399</v>
      </c>
      <c r="S85" s="307">
        <v>14.5</v>
      </c>
      <c r="T85" s="307">
        <v>29.9</v>
      </c>
      <c r="U85" s="307">
        <v>99.9</v>
      </c>
      <c r="V85" s="308">
        <v>100</v>
      </c>
      <c r="W85" s="307">
        <v>24.4</v>
      </c>
      <c r="X85" s="307">
        <v>75.599999999999994</v>
      </c>
      <c r="Y85" s="308">
        <v>55.13</v>
      </c>
      <c r="Z85" s="308">
        <v>73.5</v>
      </c>
      <c r="AA85" s="309">
        <v>0.26</v>
      </c>
      <c r="AB85" s="310">
        <v>13399324</v>
      </c>
      <c r="AC85" s="311">
        <v>605.91899999999998</v>
      </c>
      <c r="AD85" s="312">
        <v>570.47</v>
      </c>
      <c r="AE85" s="312">
        <v>1.966929226</v>
      </c>
      <c r="AF85" s="312">
        <v>0</v>
      </c>
      <c r="AG85" s="312">
        <v>0</v>
      </c>
      <c r="AH85" s="312">
        <v>1.3241616672168908E-3</v>
      </c>
      <c r="AI85" s="302">
        <v>0.28000000000000003</v>
      </c>
      <c r="AJ85" s="302">
        <v>52.1</v>
      </c>
      <c r="AK85" s="313">
        <v>15</v>
      </c>
      <c r="AL85" s="302">
        <v>1.9E-2</v>
      </c>
      <c r="AM85" s="302">
        <v>70050</v>
      </c>
      <c r="AN85" s="310">
        <v>126</v>
      </c>
      <c r="AO85" s="311">
        <v>2.5999999999999999E-2</v>
      </c>
      <c r="AP85" s="312">
        <v>0.11</v>
      </c>
      <c r="AQ85" s="312">
        <v>0.14713738241783766</v>
      </c>
      <c r="AR85" s="312">
        <v>1.7708896984568376E-3</v>
      </c>
      <c r="AS85" s="312">
        <v>9.4743814183900525</v>
      </c>
      <c r="AT85" s="311">
        <v>-0.51464903399999995</v>
      </c>
      <c r="AU85" s="308">
        <v>2183.7246361592302</v>
      </c>
      <c r="AV85" s="308">
        <v>2.76</v>
      </c>
      <c r="AW85" s="302">
        <v>747</v>
      </c>
      <c r="AX85" s="302">
        <v>0.14285714285714285</v>
      </c>
      <c r="AY85" s="302">
        <v>7.1428571428571425E-2</v>
      </c>
      <c r="AZ85" s="290">
        <v>1</v>
      </c>
      <c r="BA85" s="312">
        <v>1</v>
      </c>
      <c r="BB85" s="290">
        <v>0.5</v>
      </c>
      <c r="BC85" s="290">
        <v>1</v>
      </c>
      <c r="BD85" s="302">
        <v>0.52700000000000002</v>
      </c>
      <c r="BE85" s="302">
        <v>70.79255323909041</v>
      </c>
      <c r="BF85" s="302">
        <v>1</v>
      </c>
      <c r="BG85" s="302">
        <v>0.99775570000000002</v>
      </c>
      <c r="BH85" s="302">
        <v>3525.5767380000002</v>
      </c>
      <c r="BI85" s="302">
        <v>459.42245482999999</v>
      </c>
      <c r="BJ85" s="310">
        <v>4897.0471349999998</v>
      </c>
      <c r="BK85" s="302">
        <v>861100</v>
      </c>
      <c r="BL85" s="310">
        <v>792784.7240651655</v>
      </c>
    </row>
    <row r="86" spans="1:64" ht="15.75" x14ac:dyDescent="0.25">
      <c r="A86" s="159" t="s">
        <v>322</v>
      </c>
      <c r="B86" s="314" t="s">
        <v>320</v>
      </c>
      <c r="C86" s="306" t="s">
        <v>127</v>
      </c>
      <c r="D86" s="307">
        <v>6498</v>
      </c>
      <c r="E86" s="307">
        <v>0</v>
      </c>
      <c r="F86" s="328">
        <v>696</v>
      </c>
      <c r="G86" s="328">
        <v>613</v>
      </c>
      <c r="H86" s="328">
        <v>12194.138467737905</v>
      </c>
      <c r="I86" s="308">
        <v>0.65</v>
      </c>
      <c r="J86" s="307">
        <v>0</v>
      </c>
      <c r="K86" s="307">
        <v>7</v>
      </c>
      <c r="L86" s="307">
        <v>0</v>
      </c>
      <c r="M86" s="307">
        <v>1</v>
      </c>
      <c r="N86" s="319">
        <v>0.36</v>
      </c>
      <c r="O86" s="308">
        <v>0.05</v>
      </c>
      <c r="P86" s="309">
        <v>0.752</v>
      </c>
      <c r="Q86" s="309">
        <v>1.6000000000000001E-3</v>
      </c>
      <c r="R86" s="308">
        <v>7.4704827879351399</v>
      </c>
      <c r="S86" s="307">
        <v>21.8</v>
      </c>
      <c r="T86" s="307">
        <v>16.5</v>
      </c>
      <c r="U86" s="307">
        <v>99.9</v>
      </c>
      <c r="V86" s="308">
        <v>100</v>
      </c>
      <c r="W86" s="307">
        <v>29.9</v>
      </c>
      <c r="X86" s="307">
        <v>70.099999999999994</v>
      </c>
      <c r="Y86" s="308">
        <v>55.13</v>
      </c>
      <c r="Z86" s="308">
        <v>73.5</v>
      </c>
      <c r="AA86" s="309">
        <v>0.26</v>
      </c>
      <c r="AB86" s="310">
        <v>13399324</v>
      </c>
      <c r="AC86" s="311">
        <v>605.91899999999998</v>
      </c>
      <c r="AD86" s="312">
        <v>570.47</v>
      </c>
      <c r="AE86" s="312">
        <v>1.966929226</v>
      </c>
      <c r="AF86" s="312">
        <v>0</v>
      </c>
      <c r="AG86" s="312">
        <v>0</v>
      </c>
      <c r="AH86" s="312">
        <v>1.3241616672168908E-3</v>
      </c>
      <c r="AI86" s="302">
        <v>0.31</v>
      </c>
      <c r="AJ86" s="302">
        <v>45.4</v>
      </c>
      <c r="AK86" s="313">
        <v>12.2</v>
      </c>
      <c r="AL86" s="302">
        <v>1.3000000000000001E-2</v>
      </c>
      <c r="AM86" s="302">
        <v>0</v>
      </c>
      <c r="AN86" s="310">
        <v>126</v>
      </c>
      <c r="AO86" s="311">
        <v>2.5999999999999999E-2</v>
      </c>
      <c r="AP86" s="312">
        <v>0.11</v>
      </c>
      <c r="AQ86" s="312">
        <v>0.51462925851703401</v>
      </c>
      <c r="AR86" s="312">
        <v>1.7708896984568376E-3</v>
      </c>
      <c r="AS86" s="312">
        <v>9.4743814183900525</v>
      </c>
      <c r="AT86" s="311">
        <v>-0.51464903399999995</v>
      </c>
      <c r="AU86" s="308">
        <v>3229.8478862920952</v>
      </c>
      <c r="AV86" s="308">
        <v>2.76</v>
      </c>
      <c r="AW86" s="302">
        <v>112</v>
      </c>
      <c r="AX86" s="302">
        <v>0.14285714285714285</v>
      </c>
      <c r="AY86" s="302">
        <v>7.1428571428571425E-2</v>
      </c>
      <c r="AZ86" s="290">
        <v>1</v>
      </c>
      <c r="BA86" s="312">
        <v>1</v>
      </c>
      <c r="BB86" s="290">
        <v>0.5</v>
      </c>
      <c r="BC86" s="290">
        <v>1</v>
      </c>
      <c r="BD86" s="302">
        <v>0.34499999999999997</v>
      </c>
      <c r="BE86" s="302">
        <v>40.805333458438639</v>
      </c>
      <c r="BF86" s="302">
        <v>1</v>
      </c>
      <c r="BG86" s="302">
        <v>0.99775570000000002</v>
      </c>
      <c r="BH86" s="302">
        <v>16954.706050000001</v>
      </c>
      <c r="BI86" s="302">
        <v>459.42245482999999</v>
      </c>
      <c r="BJ86" s="310">
        <v>15074.149429999999</v>
      </c>
      <c r="BK86" s="302">
        <v>2994000</v>
      </c>
      <c r="BL86" s="310">
        <v>3126040.9631486186</v>
      </c>
    </row>
    <row r="87" spans="1:64" ht="15.75" x14ac:dyDescent="0.25">
      <c r="A87" s="178" t="s">
        <v>322</v>
      </c>
      <c r="B87" s="316" t="s">
        <v>321</v>
      </c>
      <c r="C87" s="317" t="s">
        <v>128</v>
      </c>
      <c r="D87" s="320">
        <v>3887</v>
      </c>
      <c r="E87" s="320">
        <v>0</v>
      </c>
      <c r="F87" s="320">
        <v>0</v>
      </c>
      <c r="G87" s="320">
        <v>0</v>
      </c>
      <c r="H87" s="320">
        <v>0</v>
      </c>
      <c r="I87" s="321">
        <v>0.75</v>
      </c>
      <c r="J87" s="320">
        <v>14795.2</v>
      </c>
      <c r="K87" s="320">
        <v>7</v>
      </c>
      <c r="L87" s="320">
        <v>0</v>
      </c>
      <c r="M87" s="320">
        <v>1</v>
      </c>
      <c r="N87" s="322">
        <v>0.36</v>
      </c>
      <c r="O87" s="321">
        <v>0.05</v>
      </c>
      <c r="P87" s="323">
        <v>0.79400000000000004</v>
      </c>
      <c r="Q87" s="323">
        <v>3.0000000000000001E-3</v>
      </c>
      <c r="R87" s="321">
        <v>7.4704827879351399</v>
      </c>
      <c r="S87" s="320">
        <v>15.9</v>
      </c>
      <c r="T87" s="320">
        <v>15.9</v>
      </c>
      <c r="U87" s="320">
        <v>99.9</v>
      </c>
      <c r="V87" s="321">
        <v>100</v>
      </c>
      <c r="W87" s="320">
        <v>26.4</v>
      </c>
      <c r="X87" s="320">
        <v>73.599999999999994</v>
      </c>
      <c r="Y87" s="321">
        <v>55.13</v>
      </c>
      <c r="Z87" s="321">
        <v>73.5</v>
      </c>
      <c r="AA87" s="323">
        <v>0.26</v>
      </c>
      <c r="AB87" s="324">
        <v>13399324</v>
      </c>
      <c r="AC87" s="325">
        <v>605.91899999999998</v>
      </c>
      <c r="AD87" s="294">
        <v>570.47</v>
      </c>
      <c r="AE87" s="294">
        <v>1.966929226</v>
      </c>
      <c r="AF87" s="294">
        <v>5.2293440908411771E-6</v>
      </c>
      <c r="AG87" s="294">
        <v>0</v>
      </c>
      <c r="AH87" s="294">
        <v>5.2293440908411771E-6</v>
      </c>
      <c r="AI87" s="293">
        <v>0.57999999999999996</v>
      </c>
      <c r="AJ87" s="293">
        <v>35.5</v>
      </c>
      <c r="AK87" s="326">
        <v>14.4</v>
      </c>
      <c r="AL87" s="293">
        <v>9.0000000000000011E-3</v>
      </c>
      <c r="AM87" s="293">
        <v>0</v>
      </c>
      <c r="AN87" s="324">
        <v>126</v>
      </c>
      <c r="AO87" s="325">
        <v>2.5999999999999999E-2</v>
      </c>
      <c r="AP87" s="294">
        <v>0.11</v>
      </c>
      <c r="AQ87" s="294">
        <v>1.6817570596145228</v>
      </c>
      <c r="AR87" s="294">
        <v>1.7708896984568376E-3</v>
      </c>
      <c r="AS87" s="294">
        <v>9.4743814183900525</v>
      </c>
      <c r="AT87" s="325">
        <v>-0.51464903399999995</v>
      </c>
      <c r="AU87" s="321">
        <v>5162.6748843934029</v>
      </c>
      <c r="AV87" s="321">
        <v>2.76</v>
      </c>
      <c r="AW87" s="293">
        <v>391</v>
      </c>
      <c r="AX87" s="293">
        <v>0.14285714285714285</v>
      </c>
      <c r="AY87" s="293">
        <v>7.1428571428571425E-2</v>
      </c>
      <c r="AZ87" s="294">
        <v>1</v>
      </c>
      <c r="BA87" s="294">
        <v>1</v>
      </c>
      <c r="BB87" s="294">
        <v>0.5</v>
      </c>
      <c r="BC87" s="294">
        <v>1</v>
      </c>
      <c r="BD87" s="293">
        <v>1.3969999999999998</v>
      </c>
      <c r="BE87" s="293">
        <v>175.9787249659903</v>
      </c>
      <c r="BF87" s="293">
        <v>1</v>
      </c>
      <c r="BG87" s="293">
        <v>0.99775570000000002</v>
      </c>
      <c r="BH87" s="293">
        <v>1576.2478160000001</v>
      </c>
      <c r="BI87" s="293">
        <v>459.42245482999999</v>
      </c>
      <c r="BJ87" s="324">
        <v>328.00857159999998</v>
      </c>
      <c r="BK87" s="293">
        <v>2677200</v>
      </c>
      <c r="BL87" s="324">
        <v>1799545.013060553</v>
      </c>
    </row>
  </sheetData>
  <sortState xmlns:xlrd2="http://schemas.microsoft.com/office/spreadsheetml/2017/richdata2" ref="B5:BL196">
    <sortCondition ref="B5:B196"/>
  </sortState>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67"/>
  <sheetViews>
    <sheetView zoomScale="75" zoomScaleNormal="75" workbookViewId="0">
      <pane ySplit="2" topLeftCell="A51" activePane="bottomLeft" state="frozen"/>
      <selection pane="bottomLeft" activeCell="F55" sqref="F55"/>
    </sheetView>
  </sheetViews>
  <sheetFormatPr defaultColWidth="9.140625" defaultRowHeight="15" x14ac:dyDescent="0.25"/>
  <cols>
    <col min="1" max="1" width="13.140625" style="17" customWidth="1"/>
    <col min="2" max="2" width="15.42578125" style="17" customWidth="1"/>
    <col min="3" max="3" width="23.42578125" style="17" customWidth="1"/>
    <col min="4" max="4" width="22" style="17" customWidth="1"/>
    <col min="5" max="5" width="24" style="17" customWidth="1"/>
    <col min="6" max="6" width="57.140625" style="17" customWidth="1"/>
    <col min="7" max="7" width="67.140625" style="17" customWidth="1"/>
    <col min="8" max="8" width="57.140625" style="17" customWidth="1"/>
    <col min="9" max="9" width="40.140625" style="17" customWidth="1"/>
    <col min="10" max="10" width="57.140625" style="17" customWidth="1"/>
    <col min="11" max="11" width="46.140625" style="17" customWidth="1"/>
    <col min="12" max="12" width="38" style="17" customWidth="1"/>
    <col min="13" max="13" width="64.85546875" style="17" customWidth="1"/>
    <col min="14" max="16384" width="9.140625" style="17"/>
  </cols>
  <sheetData>
    <row r="1" spans="1:13" s="3" customFormat="1" x14ac:dyDescent="0.25">
      <c r="A1" s="94"/>
      <c r="B1" s="94"/>
      <c r="C1" s="94"/>
      <c r="D1" s="94"/>
      <c r="E1" s="94"/>
      <c r="F1" s="94"/>
      <c r="G1" s="94"/>
      <c r="H1" s="94"/>
      <c r="I1" s="94"/>
      <c r="J1" s="94"/>
      <c r="K1" s="94"/>
      <c r="L1" s="94"/>
      <c r="M1" s="94"/>
    </row>
    <row r="2" spans="1:13" ht="16.5" thickBot="1" x14ac:dyDescent="0.3">
      <c r="A2" s="333" t="s">
        <v>604</v>
      </c>
      <c r="B2" s="333" t="s">
        <v>605</v>
      </c>
      <c r="C2" s="333" t="s">
        <v>606</v>
      </c>
      <c r="D2" s="333" t="s">
        <v>607</v>
      </c>
      <c r="E2" s="333" t="s">
        <v>608</v>
      </c>
      <c r="F2" s="333" t="s">
        <v>609</v>
      </c>
      <c r="G2" s="333" t="s">
        <v>610</v>
      </c>
      <c r="H2" s="333" t="s">
        <v>611</v>
      </c>
      <c r="I2" s="334" t="s">
        <v>612</v>
      </c>
      <c r="J2" s="333" t="s">
        <v>613</v>
      </c>
      <c r="K2" s="333" t="s">
        <v>614</v>
      </c>
      <c r="L2" s="333" t="s">
        <v>615</v>
      </c>
      <c r="M2" s="333" t="s">
        <v>13</v>
      </c>
    </row>
    <row r="3" spans="1:13" ht="117" customHeight="1" x14ac:dyDescent="0.25">
      <c r="A3" s="335" t="s">
        <v>569</v>
      </c>
      <c r="B3" s="336" t="s">
        <v>331</v>
      </c>
      <c r="C3" s="336" t="s">
        <v>341</v>
      </c>
      <c r="D3" s="337" t="s">
        <v>37</v>
      </c>
      <c r="E3" s="336" t="s">
        <v>577</v>
      </c>
      <c r="F3" s="336" t="s">
        <v>597</v>
      </c>
      <c r="G3" s="336" t="s">
        <v>601</v>
      </c>
      <c r="H3" s="336" t="s">
        <v>603</v>
      </c>
      <c r="I3" s="336"/>
      <c r="J3" s="338" t="s">
        <v>616</v>
      </c>
      <c r="K3" s="338" t="s">
        <v>617</v>
      </c>
      <c r="L3" s="336"/>
      <c r="M3" s="339" t="s">
        <v>193</v>
      </c>
    </row>
    <row r="4" spans="1:13" ht="128.25" customHeight="1" x14ac:dyDescent="0.25">
      <c r="A4" s="340" t="s">
        <v>569</v>
      </c>
      <c r="B4" s="337" t="s">
        <v>331</v>
      </c>
      <c r="C4" s="336" t="s">
        <v>341</v>
      </c>
      <c r="D4" s="337" t="s">
        <v>38</v>
      </c>
      <c r="E4" s="336" t="s">
        <v>578</v>
      </c>
      <c r="F4" s="337" t="s">
        <v>598</v>
      </c>
      <c r="G4" s="337" t="s">
        <v>602</v>
      </c>
      <c r="H4" s="336" t="s">
        <v>603</v>
      </c>
      <c r="I4" s="336"/>
      <c r="J4" s="338" t="s">
        <v>616</v>
      </c>
      <c r="K4" s="338" t="s">
        <v>617</v>
      </c>
      <c r="L4" s="336"/>
      <c r="M4" s="339" t="s">
        <v>193</v>
      </c>
    </row>
    <row r="5" spans="1:13" ht="105.75" customHeight="1" x14ac:dyDescent="0.25">
      <c r="A5" s="340" t="s">
        <v>569</v>
      </c>
      <c r="B5" s="337" t="s">
        <v>331</v>
      </c>
      <c r="C5" s="336" t="s">
        <v>341</v>
      </c>
      <c r="D5" s="337" t="s">
        <v>35</v>
      </c>
      <c r="E5" s="336" t="s">
        <v>577</v>
      </c>
      <c r="F5" s="336" t="s">
        <v>599</v>
      </c>
      <c r="G5" s="336" t="s">
        <v>619</v>
      </c>
      <c r="H5" s="336" t="s">
        <v>618</v>
      </c>
      <c r="I5" s="336"/>
      <c r="J5" s="338" t="s">
        <v>616</v>
      </c>
      <c r="K5" s="338" t="s">
        <v>617</v>
      </c>
      <c r="L5" s="336"/>
      <c r="M5" s="339" t="s">
        <v>193</v>
      </c>
    </row>
    <row r="6" spans="1:13" ht="110.25" x14ac:dyDescent="0.25">
      <c r="A6" s="340" t="s">
        <v>569</v>
      </c>
      <c r="B6" s="337" t="s">
        <v>331</v>
      </c>
      <c r="C6" s="336" t="s">
        <v>341</v>
      </c>
      <c r="D6" s="337" t="s">
        <v>36</v>
      </c>
      <c r="E6" s="336" t="s">
        <v>578</v>
      </c>
      <c r="F6" s="337" t="s">
        <v>600</v>
      </c>
      <c r="G6" s="337" t="s">
        <v>620</v>
      </c>
      <c r="H6" s="336" t="s">
        <v>618</v>
      </c>
      <c r="I6" s="336"/>
      <c r="J6" s="338" t="s">
        <v>616</v>
      </c>
      <c r="K6" s="338" t="s">
        <v>617</v>
      </c>
      <c r="L6" s="336"/>
      <c r="M6" s="339" t="s">
        <v>193</v>
      </c>
    </row>
    <row r="7" spans="1:13" ht="96" customHeight="1" x14ac:dyDescent="0.25">
      <c r="A7" s="340" t="s">
        <v>569</v>
      </c>
      <c r="B7" s="337" t="s">
        <v>331</v>
      </c>
      <c r="C7" s="337" t="s">
        <v>400</v>
      </c>
      <c r="D7" s="337" t="s">
        <v>145</v>
      </c>
      <c r="E7" s="337" t="s">
        <v>398</v>
      </c>
      <c r="F7" s="337" t="s">
        <v>625</v>
      </c>
      <c r="G7" s="337" t="s">
        <v>621</v>
      </c>
      <c r="H7" s="337" t="s">
        <v>629</v>
      </c>
      <c r="I7" s="336"/>
      <c r="J7" s="336" t="s">
        <v>630</v>
      </c>
      <c r="K7" s="338" t="s">
        <v>631</v>
      </c>
      <c r="L7" s="336"/>
      <c r="M7" s="339" t="s">
        <v>194</v>
      </c>
    </row>
    <row r="8" spans="1:13" ht="110.25" x14ac:dyDescent="0.25">
      <c r="A8" s="340" t="s">
        <v>569</v>
      </c>
      <c r="B8" s="337" t="s">
        <v>331</v>
      </c>
      <c r="C8" s="337" t="s">
        <v>400</v>
      </c>
      <c r="D8" s="337" t="s">
        <v>146</v>
      </c>
      <c r="E8" s="337" t="s">
        <v>500</v>
      </c>
      <c r="F8" s="337" t="s">
        <v>626</v>
      </c>
      <c r="G8" s="337" t="s">
        <v>622</v>
      </c>
      <c r="H8" s="337" t="s">
        <v>629</v>
      </c>
      <c r="I8" s="336"/>
      <c r="J8" s="336" t="s">
        <v>630</v>
      </c>
      <c r="K8" s="338" t="s">
        <v>631</v>
      </c>
      <c r="L8" s="336"/>
      <c r="M8" s="339" t="s">
        <v>194</v>
      </c>
    </row>
    <row r="9" spans="1:13" ht="110.25" x14ac:dyDescent="0.25">
      <c r="A9" s="340" t="s">
        <v>569</v>
      </c>
      <c r="B9" s="337" t="s">
        <v>331</v>
      </c>
      <c r="C9" s="337" t="s">
        <v>400</v>
      </c>
      <c r="D9" s="337" t="s">
        <v>147</v>
      </c>
      <c r="E9" s="337" t="s">
        <v>399</v>
      </c>
      <c r="F9" s="337" t="s">
        <v>627</v>
      </c>
      <c r="G9" s="337" t="s">
        <v>623</v>
      </c>
      <c r="H9" s="337" t="s">
        <v>629</v>
      </c>
      <c r="I9" s="336"/>
      <c r="J9" s="336" t="s">
        <v>630</v>
      </c>
      <c r="K9" s="338" t="s">
        <v>631</v>
      </c>
      <c r="L9" s="336"/>
      <c r="M9" s="339" t="s">
        <v>194</v>
      </c>
    </row>
    <row r="10" spans="1:13" ht="110.25" x14ac:dyDescent="0.25">
      <c r="A10" s="340" t="s">
        <v>569</v>
      </c>
      <c r="B10" s="337" t="s">
        <v>331</v>
      </c>
      <c r="C10" s="337" t="s">
        <v>400</v>
      </c>
      <c r="D10" s="337" t="s">
        <v>148</v>
      </c>
      <c r="E10" s="337" t="s">
        <v>497</v>
      </c>
      <c r="F10" s="337" t="s">
        <v>628</v>
      </c>
      <c r="G10" s="337" t="s">
        <v>624</v>
      </c>
      <c r="H10" s="337" t="s">
        <v>629</v>
      </c>
      <c r="I10" s="336"/>
      <c r="J10" s="336" t="s">
        <v>630</v>
      </c>
      <c r="K10" s="338" t="s">
        <v>631</v>
      </c>
      <c r="L10" s="336"/>
      <c r="M10" s="339" t="s">
        <v>194</v>
      </c>
    </row>
    <row r="11" spans="1:13" ht="157.5" x14ac:dyDescent="0.25">
      <c r="A11" s="340" t="s">
        <v>569</v>
      </c>
      <c r="B11" s="337" t="s">
        <v>331</v>
      </c>
      <c r="C11" s="337" t="s">
        <v>342</v>
      </c>
      <c r="D11" s="337" t="s">
        <v>1</v>
      </c>
      <c r="E11" s="337" t="s">
        <v>397</v>
      </c>
      <c r="F11" s="337" t="s">
        <v>632</v>
      </c>
      <c r="G11" s="337" t="s">
        <v>634</v>
      </c>
      <c r="H11" s="337" t="s">
        <v>636</v>
      </c>
      <c r="I11" s="336"/>
      <c r="J11" s="336" t="s">
        <v>637</v>
      </c>
      <c r="K11" s="338" t="s">
        <v>638</v>
      </c>
      <c r="L11" s="336"/>
      <c r="M11" s="339" t="s">
        <v>234</v>
      </c>
    </row>
    <row r="12" spans="1:13" ht="157.5" x14ac:dyDescent="0.25">
      <c r="A12" s="340" t="s">
        <v>569</v>
      </c>
      <c r="B12" s="337" t="s">
        <v>331</v>
      </c>
      <c r="C12" s="337" t="s">
        <v>342</v>
      </c>
      <c r="D12" s="337" t="s">
        <v>2</v>
      </c>
      <c r="E12" s="337" t="s">
        <v>496</v>
      </c>
      <c r="F12" s="337" t="s">
        <v>633</v>
      </c>
      <c r="G12" s="337" t="s">
        <v>635</v>
      </c>
      <c r="H12" s="337" t="s">
        <v>636</v>
      </c>
      <c r="I12" s="336"/>
      <c r="J12" s="336" t="s">
        <v>637</v>
      </c>
      <c r="K12" s="338" t="s">
        <v>638</v>
      </c>
      <c r="L12" s="336"/>
      <c r="M12" s="339" t="s">
        <v>234</v>
      </c>
    </row>
    <row r="13" spans="1:13" ht="94.5" x14ac:dyDescent="0.25">
      <c r="A13" s="340" t="s">
        <v>569</v>
      </c>
      <c r="B13" s="337" t="s">
        <v>331</v>
      </c>
      <c r="C13" s="337" t="s">
        <v>343</v>
      </c>
      <c r="D13" s="337" t="s">
        <v>34</v>
      </c>
      <c r="E13" s="337" t="s">
        <v>401</v>
      </c>
      <c r="F13" s="337" t="s">
        <v>639</v>
      </c>
      <c r="G13" s="337" t="s">
        <v>640</v>
      </c>
      <c r="H13" s="337" t="s">
        <v>641</v>
      </c>
      <c r="I13" s="337"/>
      <c r="J13" s="337"/>
      <c r="K13" s="337" t="s">
        <v>512</v>
      </c>
      <c r="L13" s="330"/>
      <c r="M13" s="339" t="s">
        <v>196</v>
      </c>
    </row>
    <row r="14" spans="1:13" ht="42.95" customHeight="1" x14ac:dyDescent="0.25">
      <c r="A14" s="340" t="s">
        <v>569</v>
      </c>
      <c r="B14" s="337" t="s">
        <v>331</v>
      </c>
      <c r="C14" s="337" t="s">
        <v>343</v>
      </c>
      <c r="D14" s="337" t="s">
        <v>32</v>
      </c>
      <c r="E14" s="337" t="s">
        <v>804</v>
      </c>
      <c r="F14" s="337" t="s">
        <v>642</v>
      </c>
      <c r="G14" s="337" t="s">
        <v>644</v>
      </c>
      <c r="H14" s="337" t="s">
        <v>641</v>
      </c>
      <c r="I14" s="337"/>
      <c r="J14" s="337" t="s">
        <v>646</v>
      </c>
      <c r="K14" s="337" t="s">
        <v>197</v>
      </c>
      <c r="L14" s="337"/>
      <c r="M14" s="339" t="s">
        <v>195</v>
      </c>
    </row>
    <row r="15" spans="1:13" ht="78.75" x14ac:dyDescent="0.25">
      <c r="A15" s="340" t="s">
        <v>569</v>
      </c>
      <c r="B15" s="337" t="s">
        <v>331</v>
      </c>
      <c r="C15" s="337" t="s">
        <v>343</v>
      </c>
      <c r="D15" s="337" t="s">
        <v>33</v>
      </c>
      <c r="E15" s="337" t="s">
        <v>803</v>
      </c>
      <c r="F15" s="337" t="s">
        <v>643</v>
      </c>
      <c r="G15" s="337" t="s">
        <v>645</v>
      </c>
      <c r="H15" s="337" t="s">
        <v>641</v>
      </c>
      <c r="I15" s="337"/>
      <c r="J15" s="337" t="s">
        <v>646</v>
      </c>
      <c r="K15" s="337" t="s">
        <v>197</v>
      </c>
      <c r="L15" s="337"/>
      <c r="M15" s="339" t="s">
        <v>195</v>
      </c>
    </row>
    <row r="16" spans="1:13" ht="78.75" x14ac:dyDescent="0.25">
      <c r="A16" s="340" t="s">
        <v>569</v>
      </c>
      <c r="B16" s="337" t="s">
        <v>332</v>
      </c>
      <c r="C16" s="337" t="s">
        <v>345</v>
      </c>
      <c r="D16" s="337" t="s">
        <v>149</v>
      </c>
      <c r="E16" s="337" t="s">
        <v>579</v>
      </c>
      <c r="F16" s="337" t="s">
        <v>403</v>
      </c>
      <c r="G16" s="337" t="s">
        <v>647</v>
      </c>
      <c r="H16" s="337" t="s">
        <v>648</v>
      </c>
      <c r="I16" s="337"/>
      <c r="J16" s="337"/>
      <c r="K16" s="337"/>
      <c r="L16" s="337" t="s">
        <v>28</v>
      </c>
      <c r="M16" s="339" t="s">
        <v>29</v>
      </c>
    </row>
    <row r="17" spans="1:13" ht="141.75" x14ac:dyDescent="0.25">
      <c r="A17" s="340" t="s">
        <v>569</v>
      </c>
      <c r="B17" s="337" t="s">
        <v>332</v>
      </c>
      <c r="C17" s="337" t="s">
        <v>345</v>
      </c>
      <c r="D17" s="337" t="s">
        <v>150</v>
      </c>
      <c r="E17" s="337" t="s">
        <v>404</v>
      </c>
      <c r="F17" s="337" t="s">
        <v>404</v>
      </c>
      <c r="G17" s="337" t="s">
        <v>649</v>
      </c>
      <c r="H17" s="337" t="s">
        <v>648</v>
      </c>
      <c r="I17" s="337"/>
      <c r="J17" s="337"/>
      <c r="K17" s="337" t="s">
        <v>28</v>
      </c>
      <c r="L17" s="337"/>
      <c r="M17" s="339" t="s">
        <v>29</v>
      </c>
    </row>
    <row r="18" spans="1:13" ht="78.75" x14ac:dyDescent="0.25">
      <c r="A18" s="340" t="s">
        <v>569</v>
      </c>
      <c r="B18" s="337" t="s">
        <v>332</v>
      </c>
      <c r="C18" s="337" t="s">
        <v>344</v>
      </c>
      <c r="D18" s="337" t="s">
        <v>30</v>
      </c>
      <c r="E18" s="337" t="s">
        <v>406</v>
      </c>
      <c r="F18" s="337" t="s">
        <v>406</v>
      </c>
      <c r="G18" s="337" t="s">
        <v>650</v>
      </c>
      <c r="H18" s="337" t="s">
        <v>648</v>
      </c>
      <c r="I18" s="337"/>
      <c r="J18" s="337"/>
      <c r="K18" s="337"/>
      <c r="L18" s="337" t="s">
        <v>652</v>
      </c>
      <c r="M18" s="339" t="s">
        <v>198</v>
      </c>
    </row>
    <row r="19" spans="1:13" ht="94.5" x14ac:dyDescent="0.25">
      <c r="A19" s="340" t="s">
        <v>569</v>
      </c>
      <c r="B19" s="337" t="s">
        <v>332</v>
      </c>
      <c r="C19" s="337" t="s">
        <v>344</v>
      </c>
      <c r="D19" s="337" t="s">
        <v>31</v>
      </c>
      <c r="E19" s="337" t="s">
        <v>407</v>
      </c>
      <c r="F19" s="337" t="s">
        <v>407</v>
      </c>
      <c r="G19" s="337" t="s">
        <v>651</v>
      </c>
      <c r="H19" s="337" t="s">
        <v>648</v>
      </c>
      <c r="I19" s="337"/>
      <c r="J19" s="337"/>
      <c r="K19" s="337"/>
      <c r="L19" s="337" t="s">
        <v>652</v>
      </c>
      <c r="M19" s="339" t="s">
        <v>198</v>
      </c>
    </row>
    <row r="20" spans="1:13" ht="78.75" x14ac:dyDescent="0.25">
      <c r="A20" s="341" t="s">
        <v>557</v>
      </c>
      <c r="B20" s="337" t="s">
        <v>576</v>
      </c>
      <c r="C20" s="337" t="s">
        <v>346</v>
      </c>
      <c r="D20" s="337" t="s">
        <v>3</v>
      </c>
      <c r="E20" s="337" t="s">
        <v>408</v>
      </c>
      <c r="F20" s="337" t="s">
        <v>408</v>
      </c>
      <c r="G20" s="337" t="s">
        <v>653</v>
      </c>
      <c r="H20" s="337" t="s">
        <v>654</v>
      </c>
      <c r="I20" s="337"/>
      <c r="J20" s="337"/>
      <c r="K20" s="337" t="s">
        <v>655</v>
      </c>
      <c r="L20" s="337" t="s">
        <v>655</v>
      </c>
      <c r="M20" s="339" t="s">
        <v>199</v>
      </c>
    </row>
    <row r="21" spans="1:13" ht="80.25" customHeight="1" x14ac:dyDescent="0.25">
      <c r="A21" s="341" t="s">
        <v>557</v>
      </c>
      <c r="B21" s="337" t="s">
        <v>576</v>
      </c>
      <c r="C21" s="337" t="s">
        <v>346</v>
      </c>
      <c r="D21" s="337" t="s">
        <v>4</v>
      </c>
      <c r="E21" s="337" t="s">
        <v>409</v>
      </c>
      <c r="F21" s="337" t="s">
        <v>409</v>
      </c>
      <c r="G21" s="337" t="s">
        <v>656</v>
      </c>
      <c r="H21" s="337" t="s">
        <v>657</v>
      </c>
      <c r="I21" s="337"/>
      <c r="J21" s="337"/>
      <c r="K21" s="337" t="s">
        <v>658</v>
      </c>
      <c r="L21" s="337" t="s">
        <v>658</v>
      </c>
      <c r="M21" s="339" t="s">
        <v>200</v>
      </c>
    </row>
    <row r="22" spans="1:13" ht="189" x14ac:dyDescent="0.25">
      <c r="A22" s="341" t="s">
        <v>557</v>
      </c>
      <c r="B22" s="337" t="s">
        <v>576</v>
      </c>
      <c r="C22" s="337" t="s">
        <v>346</v>
      </c>
      <c r="D22" s="337" t="s">
        <v>151</v>
      </c>
      <c r="E22" s="337" t="s">
        <v>428</v>
      </c>
      <c r="F22" s="337" t="s">
        <v>659</v>
      </c>
      <c r="G22" s="337" t="s">
        <v>660</v>
      </c>
      <c r="H22" s="337" t="s">
        <v>661</v>
      </c>
      <c r="I22" s="339" t="s">
        <v>662</v>
      </c>
      <c r="J22" s="337"/>
      <c r="K22" s="337" t="s">
        <v>663</v>
      </c>
      <c r="L22" s="337" t="s">
        <v>511</v>
      </c>
      <c r="M22" s="339"/>
    </row>
    <row r="23" spans="1:13" ht="189" x14ac:dyDescent="0.25">
      <c r="A23" s="341" t="s">
        <v>557</v>
      </c>
      <c r="B23" s="337" t="s">
        <v>576</v>
      </c>
      <c r="C23" s="337" t="s">
        <v>347</v>
      </c>
      <c r="D23" s="337" t="s">
        <v>152</v>
      </c>
      <c r="E23" s="337" t="s">
        <v>411</v>
      </c>
      <c r="F23" s="337" t="s">
        <v>665</v>
      </c>
      <c r="G23" s="337" t="s">
        <v>666</v>
      </c>
      <c r="H23" s="337" t="s">
        <v>667</v>
      </c>
      <c r="I23" s="337"/>
      <c r="J23" s="337" t="s">
        <v>668</v>
      </c>
      <c r="K23" s="337" t="s">
        <v>663</v>
      </c>
      <c r="L23" s="337" t="s">
        <v>664</v>
      </c>
      <c r="M23" s="339" t="s">
        <v>201</v>
      </c>
    </row>
    <row r="24" spans="1:13" ht="189" x14ac:dyDescent="0.25">
      <c r="A24" s="341" t="s">
        <v>557</v>
      </c>
      <c r="B24" s="337" t="s">
        <v>576</v>
      </c>
      <c r="C24" s="337" t="s">
        <v>347</v>
      </c>
      <c r="D24" s="337" t="s">
        <v>153</v>
      </c>
      <c r="E24" s="337" t="s">
        <v>412</v>
      </c>
      <c r="F24" s="337" t="s">
        <v>673</v>
      </c>
      <c r="G24" s="337" t="s">
        <v>674</v>
      </c>
      <c r="H24" s="337" t="s">
        <v>675</v>
      </c>
      <c r="I24" s="337"/>
      <c r="J24" s="337" t="s">
        <v>668</v>
      </c>
      <c r="K24" s="337" t="s">
        <v>663</v>
      </c>
      <c r="L24" s="337" t="s">
        <v>663</v>
      </c>
      <c r="M24" s="339"/>
    </row>
    <row r="25" spans="1:13" ht="189" x14ac:dyDescent="0.25">
      <c r="A25" s="341" t="s">
        <v>557</v>
      </c>
      <c r="B25" s="337" t="s">
        <v>576</v>
      </c>
      <c r="C25" s="337" t="s">
        <v>347</v>
      </c>
      <c r="D25" s="337" t="s">
        <v>158</v>
      </c>
      <c r="E25" s="337" t="s">
        <v>413</v>
      </c>
      <c r="F25" s="337" t="s">
        <v>413</v>
      </c>
      <c r="G25" s="337" t="s">
        <v>670</v>
      </c>
      <c r="H25" s="337" t="s">
        <v>671</v>
      </c>
      <c r="I25" s="337"/>
      <c r="J25" s="337" t="s">
        <v>668</v>
      </c>
      <c r="K25" s="337" t="s">
        <v>663</v>
      </c>
      <c r="L25" s="337" t="s">
        <v>663</v>
      </c>
      <c r="M25" s="339"/>
    </row>
    <row r="26" spans="1:13" ht="189" x14ac:dyDescent="0.25">
      <c r="A26" s="341" t="s">
        <v>557</v>
      </c>
      <c r="B26" s="337" t="s">
        <v>576</v>
      </c>
      <c r="C26" s="337" t="s">
        <v>347</v>
      </c>
      <c r="D26" s="337" t="s">
        <v>159</v>
      </c>
      <c r="E26" s="337" t="s">
        <v>414</v>
      </c>
      <c r="F26" s="337" t="s">
        <v>414</v>
      </c>
      <c r="G26" s="337" t="s">
        <v>669</v>
      </c>
      <c r="H26" s="337" t="s">
        <v>672</v>
      </c>
      <c r="I26" s="337"/>
      <c r="J26" s="337" t="s">
        <v>668</v>
      </c>
      <c r="K26" s="337" t="s">
        <v>663</v>
      </c>
      <c r="L26" s="337" t="s">
        <v>663</v>
      </c>
      <c r="M26" s="339"/>
    </row>
    <row r="27" spans="1:13" ht="189" x14ac:dyDescent="0.25">
      <c r="A27" s="341" t="s">
        <v>557</v>
      </c>
      <c r="B27" s="337" t="s">
        <v>576</v>
      </c>
      <c r="C27" s="337" t="s">
        <v>347</v>
      </c>
      <c r="D27" s="337" t="s">
        <v>154</v>
      </c>
      <c r="E27" s="337" t="s">
        <v>415</v>
      </c>
      <c r="F27" s="337" t="s">
        <v>678</v>
      </c>
      <c r="G27" s="337" t="s">
        <v>679</v>
      </c>
      <c r="H27" s="337" t="s">
        <v>681</v>
      </c>
      <c r="I27" s="337"/>
      <c r="J27" s="337" t="s">
        <v>668</v>
      </c>
      <c r="K27" s="337" t="s">
        <v>663</v>
      </c>
      <c r="L27" s="337" t="s">
        <v>676</v>
      </c>
      <c r="M27" s="339" t="s">
        <v>202</v>
      </c>
    </row>
    <row r="28" spans="1:13" ht="189" x14ac:dyDescent="0.25">
      <c r="A28" s="341" t="s">
        <v>557</v>
      </c>
      <c r="B28" s="337" t="s">
        <v>576</v>
      </c>
      <c r="C28" s="337" t="s">
        <v>347</v>
      </c>
      <c r="D28" s="337" t="s">
        <v>155</v>
      </c>
      <c r="E28" s="337" t="s">
        <v>416</v>
      </c>
      <c r="F28" s="337" t="s">
        <v>677</v>
      </c>
      <c r="G28" s="337" t="s">
        <v>680</v>
      </c>
      <c r="H28" s="337" t="s">
        <v>682</v>
      </c>
      <c r="I28" s="337"/>
      <c r="J28" s="337" t="s">
        <v>668</v>
      </c>
      <c r="K28" s="337" t="s">
        <v>663</v>
      </c>
      <c r="L28" s="337" t="s">
        <v>676</v>
      </c>
      <c r="M28" s="339" t="s">
        <v>202</v>
      </c>
    </row>
    <row r="29" spans="1:13" ht="189" x14ac:dyDescent="0.25">
      <c r="A29" s="341" t="s">
        <v>557</v>
      </c>
      <c r="B29" s="337" t="s">
        <v>576</v>
      </c>
      <c r="C29" s="337" t="s">
        <v>347</v>
      </c>
      <c r="D29" s="337" t="s">
        <v>156</v>
      </c>
      <c r="E29" s="337" t="s">
        <v>417</v>
      </c>
      <c r="F29" s="337" t="s">
        <v>417</v>
      </c>
      <c r="G29" s="337" t="s">
        <v>683</v>
      </c>
      <c r="H29" s="337" t="s">
        <v>685</v>
      </c>
      <c r="I29" s="337"/>
      <c r="J29" s="337" t="s">
        <v>668</v>
      </c>
      <c r="K29" s="337" t="s">
        <v>663</v>
      </c>
      <c r="L29" s="337" t="s">
        <v>663</v>
      </c>
      <c r="M29" s="339"/>
    </row>
    <row r="30" spans="1:13" ht="189" x14ac:dyDescent="0.25">
      <c r="A30" s="341" t="s">
        <v>557</v>
      </c>
      <c r="B30" s="337" t="s">
        <v>576</v>
      </c>
      <c r="C30" s="337" t="s">
        <v>347</v>
      </c>
      <c r="D30" s="337" t="s">
        <v>157</v>
      </c>
      <c r="E30" s="337" t="s">
        <v>418</v>
      </c>
      <c r="F30" s="337" t="s">
        <v>418</v>
      </c>
      <c r="G30" s="337" t="s">
        <v>684</v>
      </c>
      <c r="H30" s="337" t="s">
        <v>686</v>
      </c>
      <c r="I30" s="337"/>
      <c r="J30" s="337" t="s">
        <v>668</v>
      </c>
      <c r="K30" s="337" t="s">
        <v>663</v>
      </c>
      <c r="L30" s="337" t="s">
        <v>663</v>
      </c>
      <c r="M30" s="339"/>
    </row>
    <row r="31" spans="1:13" ht="94.5" x14ac:dyDescent="0.25">
      <c r="A31" s="341" t="s">
        <v>557</v>
      </c>
      <c r="B31" s="337" t="s">
        <v>576</v>
      </c>
      <c r="C31" s="337" t="s">
        <v>347</v>
      </c>
      <c r="D31" s="337" t="s">
        <v>5</v>
      </c>
      <c r="E31" s="337" t="s">
        <v>580</v>
      </c>
      <c r="F31" s="337" t="s">
        <v>687</v>
      </c>
      <c r="G31" s="337" t="s">
        <v>688</v>
      </c>
      <c r="H31" s="337" t="s">
        <v>689</v>
      </c>
      <c r="I31" s="337"/>
      <c r="J31" s="337"/>
      <c r="K31" s="337" t="s">
        <v>663</v>
      </c>
      <c r="L31" s="337" t="s">
        <v>160</v>
      </c>
      <c r="M31" s="339" t="s">
        <v>203</v>
      </c>
    </row>
    <row r="32" spans="1:13" ht="63" x14ac:dyDescent="0.25">
      <c r="A32" s="341" t="s">
        <v>557</v>
      </c>
      <c r="B32" s="337" t="s">
        <v>576</v>
      </c>
      <c r="C32" s="337" t="s">
        <v>570</v>
      </c>
      <c r="D32" s="337" t="s">
        <v>6</v>
      </c>
      <c r="E32" s="337" t="s">
        <v>581</v>
      </c>
      <c r="F32" s="337" t="s">
        <v>690</v>
      </c>
      <c r="G32" s="337" t="s">
        <v>691</v>
      </c>
      <c r="H32" s="337" t="s">
        <v>692</v>
      </c>
      <c r="I32" s="337"/>
      <c r="J32" s="337"/>
      <c r="K32" s="337"/>
      <c r="L32" s="337" t="s">
        <v>161</v>
      </c>
      <c r="M32" s="339" t="s">
        <v>204</v>
      </c>
    </row>
    <row r="33" spans="1:13" ht="173.25" x14ac:dyDescent="0.25">
      <c r="A33" s="341" t="s">
        <v>557</v>
      </c>
      <c r="B33" s="337" t="s">
        <v>576</v>
      </c>
      <c r="C33" s="337" t="s">
        <v>570</v>
      </c>
      <c r="D33" s="337" t="s">
        <v>7</v>
      </c>
      <c r="E33" s="337" t="s">
        <v>422</v>
      </c>
      <c r="F33" s="337" t="s">
        <v>422</v>
      </c>
      <c r="G33" s="337" t="s">
        <v>693</v>
      </c>
      <c r="H33" s="337" t="s">
        <v>692</v>
      </c>
      <c r="I33" s="337"/>
      <c r="J33" s="337"/>
      <c r="K33" s="337"/>
      <c r="L33" s="337" t="s">
        <v>11</v>
      </c>
      <c r="M33" s="339" t="s">
        <v>205</v>
      </c>
    </row>
    <row r="34" spans="1:13" ht="204.75" x14ac:dyDescent="0.25">
      <c r="A34" s="341" t="s">
        <v>557</v>
      </c>
      <c r="B34" s="337" t="s">
        <v>576</v>
      </c>
      <c r="C34" s="337" t="s">
        <v>570</v>
      </c>
      <c r="D34" s="337" t="s">
        <v>162</v>
      </c>
      <c r="E34" s="337" t="s">
        <v>582</v>
      </c>
      <c r="F34" s="337" t="s">
        <v>582</v>
      </c>
      <c r="G34" s="337" t="s">
        <v>694</v>
      </c>
      <c r="H34" s="337" t="s">
        <v>695</v>
      </c>
      <c r="I34" s="339" t="s">
        <v>696</v>
      </c>
      <c r="J34" s="337" t="s">
        <v>697</v>
      </c>
      <c r="K34" s="337" t="s">
        <v>663</v>
      </c>
      <c r="L34" s="337" t="s">
        <v>698</v>
      </c>
      <c r="M34" s="339" t="s">
        <v>206</v>
      </c>
    </row>
    <row r="35" spans="1:13" ht="126" x14ac:dyDescent="0.25">
      <c r="A35" s="341" t="s">
        <v>557</v>
      </c>
      <c r="B35" s="337" t="s">
        <v>335</v>
      </c>
      <c r="C35" s="337" t="s">
        <v>350</v>
      </c>
      <c r="D35" s="337" t="s">
        <v>8</v>
      </c>
      <c r="E35" s="337" t="s">
        <v>583</v>
      </c>
      <c r="F35" s="337" t="s">
        <v>583</v>
      </c>
      <c r="G35" s="337" t="s">
        <v>699</v>
      </c>
      <c r="H35" s="337" t="s">
        <v>700</v>
      </c>
      <c r="I35" s="337"/>
      <c r="J35" s="337" t="s">
        <v>701</v>
      </c>
      <c r="K35" s="337" t="s">
        <v>513</v>
      </c>
      <c r="L35" s="337" t="s">
        <v>513</v>
      </c>
      <c r="M35" s="339" t="s">
        <v>207</v>
      </c>
    </row>
    <row r="36" spans="1:13" ht="126" x14ac:dyDescent="0.25">
      <c r="A36" s="341" t="s">
        <v>557</v>
      </c>
      <c r="B36" s="337" t="s">
        <v>335</v>
      </c>
      <c r="C36" s="337" t="s">
        <v>350</v>
      </c>
      <c r="D36" s="337" t="s">
        <v>9</v>
      </c>
      <c r="E36" s="337" t="s">
        <v>584</v>
      </c>
      <c r="F36" s="337" t="s">
        <v>584</v>
      </c>
      <c r="G36" s="337" t="s">
        <v>699</v>
      </c>
      <c r="H36" s="337" t="s">
        <v>700</v>
      </c>
      <c r="I36" s="337"/>
      <c r="J36" s="337" t="s">
        <v>701</v>
      </c>
      <c r="K36" s="337" t="s">
        <v>513</v>
      </c>
      <c r="L36" s="337" t="s">
        <v>513</v>
      </c>
      <c r="M36" s="339" t="s">
        <v>207</v>
      </c>
    </row>
    <row r="37" spans="1:13" ht="126" x14ac:dyDescent="0.25">
      <c r="A37" s="341" t="s">
        <v>557</v>
      </c>
      <c r="B37" s="337" t="s">
        <v>335</v>
      </c>
      <c r="C37" s="337" t="s">
        <v>350</v>
      </c>
      <c r="D37" s="337" t="s">
        <v>163</v>
      </c>
      <c r="E37" s="337" t="s">
        <v>585</v>
      </c>
      <c r="F37" s="337" t="s">
        <v>585</v>
      </c>
      <c r="G37" s="337" t="s">
        <v>699</v>
      </c>
      <c r="H37" s="337" t="s">
        <v>700</v>
      </c>
      <c r="I37" s="337"/>
      <c r="J37" s="337" t="s">
        <v>701</v>
      </c>
      <c r="K37" s="337" t="s">
        <v>513</v>
      </c>
      <c r="L37" s="337" t="s">
        <v>513</v>
      </c>
      <c r="M37" s="339" t="s">
        <v>207</v>
      </c>
    </row>
    <row r="38" spans="1:13" ht="110.25" x14ac:dyDescent="0.25">
      <c r="A38" s="341" t="s">
        <v>557</v>
      </c>
      <c r="B38" s="337" t="s">
        <v>335</v>
      </c>
      <c r="C38" s="337" t="s">
        <v>350</v>
      </c>
      <c r="D38" s="337" t="s">
        <v>164</v>
      </c>
      <c r="E38" s="337" t="s">
        <v>405</v>
      </c>
      <c r="F38" s="337" t="s">
        <v>405</v>
      </c>
      <c r="G38" s="337" t="s">
        <v>702</v>
      </c>
      <c r="H38" s="337" t="s">
        <v>703</v>
      </c>
      <c r="I38" s="337"/>
      <c r="J38" s="337"/>
      <c r="K38" s="337" t="s">
        <v>165</v>
      </c>
      <c r="L38" s="337"/>
      <c r="M38" s="339" t="s">
        <v>208</v>
      </c>
    </row>
    <row r="39" spans="1:13" ht="204.75" x14ac:dyDescent="0.25">
      <c r="A39" s="341" t="s">
        <v>557</v>
      </c>
      <c r="B39" s="337" t="s">
        <v>335</v>
      </c>
      <c r="C39" s="337" t="s">
        <v>351</v>
      </c>
      <c r="D39" s="337" t="s">
        <v>14</v>
      </c>
      <c r="E39" s="337" t="s">
        <v>426</v>
      </c>
      <c r="F39" s="337" t="s">
        <v>704</v>
      </c>
      <c r="G39" s="337" t="s">
        <v>705</v>
      </c>
      <c r="H39" s="337" t="s">
        <v>706</v>
      </c>
      <c r="I39" s="339" t="s">
        <v>707</v>
      </c>
      <c r="J39" s="337" t="s">
        <v>708</v>
      </c>
      <c r="K39" s="337" t="s">
        <v>663</v>
      </c>
      <c r="L39" s="337" t="s">
        <v>709</v>
      </c>
      <c r="M39" s="339" t="s">
        <v>209</v>
      </c>
    </row>
    <row r="40" spans="1:13" ht="141.75" x14ac:dyDescent="0.25">
      <c r="A40" s="341" t="s">
        <v>557</v>
      </c>
      <c r="B40" s="337" t="s">
        <v>335</v>
      </c>
      <c r="C40" s="337" t="s">
        <v>351</v>
      </c>
      <c r="D40" s="337" t="s">
        <v>15</v>
      </c>
      <c r="E40" s="337" t="s">
        <v>427</v>
      </c>
      <c r="F40" s="337" t="s">
        <v>722</v>
      </c>
      <c r="G40" s="337" t="s">
        <v>723</v>
      </c>
      <c r="H40" s="337" t="s">
        <v>724</v>
      </c>
      <c r="I40" s="339" t="s">
        <v>210</v>
      </c>
      <c r="J40" s="337"/>
      <c r="K40" s="337" t="s">
        <v>663</v>
      </c>
      <c r="L40" s="337" t="s">
        <v>712</v>
      </c>
      <c r="M40" s="339" t="s">
        <v>211</v>
      </c>
    </row>
    <row r="41" spans="1:13" ht="94.5" x14ac:dyDescent="0.25">
      <c r="A41" s="341" t="s">
        <v>557</v>
      </c>
      <c r="B41" s="337" t="s">
        <v>335</v>
      </c>
      <c r="C41" s="337" t="s">
        <v>351</v>
      </c>
      <c r="D41" s="337" t="s">
        <v>225</v>
      </c>
      <c r="E41" s="337" t="s">
        <v>434</v>
      </c>
      <c r="F41" s="337" t="s">
        <v>789</v>
      </c>
      <c r="G41" s="337" t="s">
        <v>790</v>
      </c>
      <c r="H41" s="337" t="s">
        <v>791</v>
      </c>
      <c r="I41" s="337"/>
      <c r="J41" s="337" t="s">
        <v>792</v>
      </c>
      <c r="K41" s="337" t="s">
        <v>710</v>
      </c>
      <c r="L41" s="337" t="s">
        <v>511</v>
      </c>
      <c r="M41" s="337"/>
    </row>
    <row r="42" spans="1:13" ht="141.75" x14ac:dyDescent="0.25">
      <c r="A42" s="341" t="s">
        <v>557</v>
      </c>
      <c r="B42" s="337" t="s">
        <v>335</v>
      </c>
      <c r="C42" s="337" t="s">
        <v>351</v>
      </c>
      <c r="D42" s="337" t="s">
        <v>226</v>
      </c>
      <c r="E42" s="337" t="s">
        <v>435</v>
      </c>
      <c r="F42" s="337" t="s">
        <v>793</v>
      </c>
      <c r="G42" s="337" t="s">
        <v>794</v>
      </c>
      <c r="H42" s="337" t="s">
        <v>795</v>
      </c>
      <c r="I42" s="337"/>
      <c r="J42" s="337" t="s">
        <v>796</v>
      </c>
      <c r="K42" s="337" t="s">
        <v>710</v>
      </c>
      <c r="L42" s="337" t="s">
        <v>511</v>
      </c>
      <c r="M42" s="337"/>
    </row>
    <row r="43" spans="1:13" ht="236.25" x14ac:dyDescent="0.25">
      <c r="A43" s="341" t="s">
        <v>557</v>
      </c>
      <c r="B43" s="337" t="s">
        <v>335</v>
      </c>
      <c r="C43" s="337" t="s">
        <v>352</v>
      </c>
      <c r="D43" s="337" t="s">
        <v>16</v>
      </c>
      <c r="E43" s="337" t="s">
        <v>586</v>
      </c>
      <c r="F43" s="337" t="s">
        <v>725</v>
      </c>
      <c r="G43" s="337" t="s">
        <v>726</v>
      </c>
      <c r="H43" s="337" t="s">
        <v>727</v>
      </c>
      <c r="I43" s="337"/>
      <c r="J43" s="339" t="s">
        <v>713</v>
      </c>
      <c r="K43" s="337" t="s">
        <v>711</v>
      </c>
      <c r="L43" s="337"/>
      <c r="M43" s="339" t="s">
        <v>40</v>
      </c>
    </row>
    <row r="44" spans="1:13" ht="362.25" x14ac:dyDescent="0.25">
      <c r="A44" s="341" t="s">
        <v>557</v>
      </c>
      <c r="B44" s="337" t="s">
        <v>335</v>
      </c>
      <c r="C44" s="337" t="s">
        <v>353</v>
      </c>
      <c r="D44" s="337" t="s">
        <v>17</v>
      </c>
      <c r="E44" s="337" t="s">
        <v>430</v>
      </c>
      <c r="F44" s="337" t="s">
        <v>430</v>
      </c>
      <c r="G44" s="337" t="s">
        <v>728</v>
      </c>
      <c r="H44" s="337" t="s">
        <v>729</v>
      </c>
      <c r="I44" s="339" t="s">
        <v>717</v>
      </c>
      <c r="J44" s="337" t="s">
        <v>714</v>
      </c>
      <c r="K44" s="337" t="s">
        <v>235</v>
      </c>
      <c r="L44" s="337"/>
      <c r="M44" s="339" t="s">
        <v>195</v>
      </c>
    </row>
    <row r="45" spans="1:13" ht="51.75" customHeight="1" x14ac:dyDescent="0.25">
      <c r="A45" s="341" t="s">
        <v>557</v>
      </c>
      <c r="B45" s="337" t="s">
        <v>335</v>
      </c>
      <c r="C45" s="337" t="s">
        <v>354</v>
      </c>
      <c r="D45" s="337" t="s">
        <v>18</v>
      </c>
      <c r="E45" s="337" t="s">
        <v>431</v>
      </c>
      <c r="F45" s="337" t="s">
        <v>587</v>
      </c>
      <c r="G45" s="337" t="s">
        <v>721</v>
      </c>
      <c r="H45" s="337" t="s">
        <v>719</v>
      </c>
      <c r="I45" s="337"/>
      <c r="J45" s="337" t="s">
        <v>715</v>
      </c>
      <c r="K45" s="337"/>
      <c r="L45" s="337" t="s">
        <v>512</v>
      </c>
      <c r="M45" s="339" t="s">
        <v>10</v>
      </c>
    </row>
    <row r="46" spans="1:13" ht="141.75" x14ac:dyDescent="0.25">
      <c r="A46" s="341" t="s">
        <v>557</v>
      </c>
      <c r="B46" s="337" t="s">
        <v>335</v>
      </c>
      <c r="C46" s="337" t="s">
        <v>354</v>
      </c>
      <c r="D46" s="337" t="s">
        <v>19</v>
      </c>
      <c r="E46" s="337" t="s">
        <v>432</v>
      </c>
      <c r="F46" s="337" t="s">
        <v>590</v>
      </c>
      <c r="G46" s="337" t="s">
        <v>720</v>
      </c>
      <c r="H46" s="337" t="s">
        <v>718</v>
      </c>
      <c r="I46" s="339" t="s">
        <v>716</v>
      </c>
      <c r="J46" s="337"/>
      <c r="K46" s="337"/>
      <c r="L46" s="337" t="s">
        <v>512</v>
      </c>
      <c r="M46" s="339" t="s">
        <v>10</v>
      </c>
    </row>
    <row r="47" spans="1:13" ht="94.5" x14ac:dyDescent="0.25">
      <c r="A47" s="341" t="s">
        <v>557</v>
      </c>
      <c r="B47" s="337" t="s">
        <v>335</v>
      </c>
      <c r="C47" s="337" t="s">
        <v>354</v>
      </c>
      <c r="D47" s="337" t="s">
        <v>166</v>
      </c>
      <c r="E47" s="337" t="s">
        <v>588</v>
      </c>
      <c r="F47" s="337" t="s">
        <v>589</v>
      </c>
      <c r="G47" s="337" t="s">
        <v>730</v>
      </c>
      <c r="H47" s="337" t="s">
        <v>731</v>
      </c>
      <c r="I47" s="337"/>
      <c r="J47" s="337"/>
      <c r="K47" s="337"/>
      <c r="L47" s="337" t="s">
        <v>512</v>
      </c>
      <c r="M47" s="339" t="s">
        <v>10</v>
      </c>
    </row>
    <row r="48" spans="1:13" ht="78.75" x14ac:dyDescent="0.25">
      <c r="A48" s="342" t="s">
        <v>364</v>
      </c>
      <c r="B48" s="337" t="s">
        <v>359</v>
      </c>
      <c r="C48" s="337" t="s">
        <v>571</v>
      </c>
      <c r="D48" s="337" t="s">
        <v>20</v>
      </c>
      <c r="E48" s="337" t="s">
        <v>437</v>
      </c>
      <c r="F48" s="337" t="s">
        <v>437</v>
      </c>
      <c r="G48" s="337" t="s">
        <v>732</v>
      </c>
      <c r="H48" s="337" t="s">
        <v>733</v>
      </c>
      <c r="I48" s="337"/>
      <c r="J48" s="337"/>
      <c r="K48" s="337"/>
      <c r="L48" s="337" t="s">
        <v>783</v>
      </c>
      <c r="M48" s="339" t="s">
        <v>212</v>
      </c>
    </row>
    <row r="49" spans="1:13" ht="173.25" x14ac:dyDescent="0.25">
      <c r="A49" s="342" t="s">
        <v>364</v>
      </c>
      <c r="B49" s="337" t="s">
        <v>359</v>
      </c>
      <c r="C49" s="337" t="s">
        <v>572</v>
      </c>
      <c r="D49" s="337" t="s">
        <v>167</v>
      </c>
      <c r="E49" s="337" t="s">
        <v>484</v>
      </c>
      <c r="F49" s="337" t="s">
        <v>438</v>
      </c>
      <c r="G49" s="337" t="s">
        <v>735</v>
      </c>
      <c r="H49" s="337" t="s">
        <v>734</v>
      </c>
      <c r="I49" s="337"/>
      <c r="J49" s="337"/>
      <c r="K49" s="337" t="s">
        <v>663</v>
      </c>
      <c r="L49" s="337" t="s">
        <v>781</v>
      </c>
      <c r="M49" s="339" t="s">
        <v>213</v>
      </c>
    </row>
    <row r="50" spans="1:13" ht="63" x14ac:dyDescent="0.25">
      <c r="A50" s="342" t="s">
        <v>364</v>
      </c>
      <c r="B50" s="337" t="s">
        <v>359</v>
      </c>
      <c r="C50" s="337" t="s">
        <v>572</v>
      </c>
      <c r="D50" s="337" t="s">
        <v>168</v>
      </c>
      <c r="E50" s="337" t="s">
        <v>591</v>
      </c>
      <c r="F50" s="337" t="s">
        <v>439</v>
      </c>
      <c r="G50" s="337" t="s">
        <v>736</v>
      </c>
      <c r="H50" s="337" t="s">
        <v>737</v>
      </c>
      <c r="I50" s="337"/>
      <c r="J50" s="337"/>
      <c r="K50" s="337"/>
      <c r="L50" s="337" t="s">
        <v>782</v>
      </c>
      <c r="M50" s="339" t="s">
        <v>214</v>
      </c>
    </row>
    <row r="51" spans="1:13" ht="47.25" x14ac:dyDescent="0.25">
      <c r="A51" s="342" t="s">
        <v>364</v>
      </c>
      <c r="B51" s="337" t="s">
        <v>359</v>
      </c>
      <c r="C51" s="337" t="s">
        <v>573</v>
      </c>
      <c r="D51" s="337" t="s">
        <v>169</v>
      </c>
      <c r="E51" s="337" t="s">
        <v>440</v>
      </c>
      <c r="F51" s="337" t="s">
        <v>440</v>
      </c>
      <c r="G51" s="337" t="s">
        <v>738</v>
      </c>
      <c r="H51" s="337" t="s">
        <v>739</v>
      </c>
      <c r="I51" s="337"/>
      <c r="J51" s="337"/>
      <c r="K51" s="337" t="s">
        <v>784</v>
      </c>
      <c r="L51" s="337"/>
      <c r="M51" s="339"/>
    </row>
    <row r="52" spans="1:13" ht="54.75" customHeight="1" x14ac:dyDescent="0.25">
      <c r="A52" s="342" t="s">
        <v>364</v>
      </c>
      <c r="B52" s="337" t="s">
        <v>359</v>
      </c>
      <c r="C52" s="337" t="s">
        <v>573</v>
      </c>
      <c r="D52" s="337" t="s">
        <v>170</v>
      </c>
      <c r="E52" s="337" t="s">
        <v>441</v>
      </c>
      <c r="F52" s="337" t="s">
        <v>441</v>
      </c>
      <c r="G52" s="337" t="s">
        <v>740</v>
      </c>
      <c r="H52" s="337" t="s">
        <v>741</v>
      </c>
      <c r="I52" s="337"/>
      <c r="J52" s="337"/>
      <c r="K52" s="337"/>
      <c r="L52" s="337" t="s">
        <v>510</v>
      </c>
      <c r="M52" s="339" t="s">
        <v>171</v>
      </c>
    </row>
    <row r="53" spans="1:13" ht="56.25" customHeight="1" x14ac:dyDescent="0.25">
      <c r="A53" s="342" t="s">
        <v>364</v>
      </c>
      <c r="B53" s="337" t="s">
        <v>359</v>
      </c>
      <c r="C53" s="337" t="s">
        <v>573</v>
      </c>
      <c r="D53" s="337" t="s">
        <v>172</v>
      </c>
      <c r="E53" s="337" t="s">
        <v>442</v>
      </c>
      <c r="F53" s="337" t="s">
        <v>442</v>
      </c>
      <c r="G53" s="337" t="s">
        <v>742</v>
      </c>
      <c r="H53" s="337" t="s">
        <v>743</v>
      </c>
      <c r="I53" s="337"/>
      <c r="J53" s="337"/>
      <c r="K53" s="337"/>
      <c r="L53" s="337" t="s">
        <v>510</v>
      </c>
      <c r="M53" s="339"/>
    </row>
    <row r="54" spans="1:13" ht="165.75" customHeight="1" x14ac:dyDescent="0.25">
      <c r="A54" s="342" t="s">
        <v>364</v>
      </c>
      <c r="B54" s="337" t="s">
        <v>359</v>
      </c>
      <c r="C54" s="337" t="s">
        <v>358</v>
      </c>
      <c r="D54" s="337" t="s">
        <v>227</v>
      </c>
      <c r="E54" s="337" t="s">
        <v>443</v>
      </c>
      <c r="F54" s="337" t="s">
        <v>744</v>
      </c>
      <c r="G54" s="337" t="s">
        <v>745</v>
      </c>
      <c r="H54" s="337" t="s">
        <v>746</v>
      </c>
      <c r="I54" s="337" t="s">
        <v>747</v>
      </c>
      <c r="J54" s="337" t="s">
        <v>748</v>
      </c>
      <c r="K54" s="337"/>
      <c r="L54" s="337" t="s">
        <v>785</v>
      </c>
      <c r="M54" s="337" t="s">
        <v>217</v>
      </c>
    </row>
    <row r="55" spans="1:13" ht="84" customHeight="1" x14ac:dyDescent="0.25">
      <c r="A55" s="342" t="s">
        <v>364</v>
      </c>
      <c r="B55" s="337" t="s">
        <v>359</v>
      </c>
      <c r="C55" s="337" t="s">
        <v>358</v>
      </c>
      <c r="D55" s="337" t="s">
        <v>228</v>
      </c>
      <c r="E55" s="337" t="s">
        <v>444</v>
      </c>
      <c r="F55" s="337" t="s">
        <v>749</v>
      </c>
      <c r="G55" s="337" t="s">
        <v>750</v>
      </c>
      <c r="H55" s="337" t="s">
        <v>751</v>
      </c>
      <c r="I55" s="337" t="s">
        <v>752</v>
      </c>
      <c r="J55" s="337"/>
      <c r="K55" s="337"/>
      <c r="L55" s="337" t="s">
        <v>785</v>
      </c>
      <c r="M55" s="337" t="s">
        <v>217</v>
      </c>
    </row>
    <row r="56" spans="1:13" ht="165" customHeight="1" x14ac:dyDescent="0.25">
      <c r="A56" s="342" t="s">
        <v>364</v>
      </c>
      <c r="B56" s="337" t="s">
        <v>359</v>
      </c>
      <c r="C56" s="337" t="s">
        <v>358</v>
      </c>
      <c r="D56" s="337" t="s">
        <v>229</v>
      </c>
      <c r="E56" s="337" t="s">
        <v>445</v>
      </c>
      <c r="F56" s="337" t="s">
        <v>805</v>
      </c>
      <c r="G56" s="337" t="s">
        <v>754</v>
      </c>
      <c r="H56" s="337" t="s">
        <v>753</v>
      </c>
      <c r="I56" s="337" t="s">
        <v>755</v>
      </c>
      <c r="J56" s="337" t="s">
        <v>756</v>
      </c>
      <c r="K56" s="337"/>
      <c r="L56" s="337" t="s">
        <v>785</v>
      </c>
      <c r="M56" s="339" t="s">
        <v>217</v>
      </c>
    </row>
    <row r="57" spans="1:13" ht="77.25" customHeight="1" x14ac:dyDescent="0.25">
      <c r="A57" s="342" t="s">
        <v>364</v>
      </c>
      <c r="B57" s="337" t="s">
        <v>359</v>
      </c>
      <c r="C57" s="337" t="s">
        <v>358</v>
      </c>
      <c r="D57" s="337" t="s">
        <v>230</v>
      </c>
      <c r="E57" s="337" t="s">
        <v>446</v>
      </c>
      <c r="F57" s="337" t="s">
        <v>757</v>
      </c>
      <c r="G57" s="337" t="s">
        <v>758</v>
      </c>
      <c r="H57" s="337" t="s">
        <v>759</v>
      </c>
      <c r="I57" s="337" t="s">
        <v>760</v>
      </c>
      <c r="J57" s="337" t="s">
        <v>756</v>
      </c>
      <c r="K57" s="337"/>
      <c r="L57" s="337" t="s">
        <v>785</v>
      </c>
      <c r="M57" s="339" t="s">
        <v>217</v>
      </c>
    </row>
    <row r="58" spans="1:13" ht="173.25" x14ac:dyDescent="0.25">
      <c r="A58" s="342" t="s">
        <v>364</v>
      </c>
      <c r="B58" s="337" t="s">
        <v>575</v>
      </c>
      <c r="C58" s="337" t="s">
        <v>360</v>
      </c>
      <c r="D58" s="337" t="s">
        <v>21</v>
      </c>
      <c r="E58" s="337" t="s">
        <v>447</v>
      </c>
      <c r="F58" s="337" t="s">
        <v>761</v>
      </c>
      <c r="G58" s="337" t="s">
        <v>762</v>
      </c>
      <c r="H58" s="337" t="s">
        <v>763</v>
      </c>
      <c r="I58" s="339" t="s">
        <v>764</v>
      </c>
      <c r="J58" s="337"/>
      <c r="K58" s="337" t="s">
        <v>663</v>
      </c>
      <c r="L58" s="337" t="s">
        <v>782</v>
      </c>
      <c r="M58" s="339" t="s">
        <v>215</v>
      </c>
    </row>
    <row r="59" spans="1:13" ht="173.25" x14ac:dyDescent="0.25">
      <c r="A59" s="342" t="s">
        <v>364</v>
      </c>
      <c r="B59" s="337" t="s">
        <v>575</v>
      </c>
      <c r="C59" s="337" t="s">
        <v>360</v>
      </c>
      <c r="D59" s="337" t="s">
        <v>22</v>
      </c>
      <c r="E59" s="337" t="s">
        <v>448</v>
      </c>
      <c r="F59" s="337" t="s">
        <v>765</v>
      </c>
      <c r="G59" s="337" t="s">
        <v>766</v>
      </c>
      <c r="H59" s="337" t="s">
        <v>763</v>
      </c>
      <c r="I59" s="339" t="s">
        <v>767</v>
      </c>
      <c r="J59" s="337"/>
      <c r="K59" s="337" t="s">
        <v>663</v>
      </c>
      <c r="L59" s="337" t="s">
        <v>782</v>
      </c>
      <c r="M59" s="339" t="s">
        <v>12</v>
      </c>
    </row>
    <row r="60" spans="1:13" ht="409.5" x14ac:dyDescent="0.25">
      <c r="A60" s="342" t="s">
        <v>364</v>
      </c>
      <c r="B60" s="337" t="s">
        <v>575</v>
      </c>
      <c r="C60" s="337" t="s">
        <v>361</v>
      </c>
      <c r="D60" s="337" t="s">
        <v>23</v>
      </c>
      <c r="E60" s="337" t="s">
        <v>449</v>
      </c>
      <c r="F60" s="337" t="s">
        <v>449</v>
      </c>
      <c r="G60" s="337" t="s">
        <v>768</v>
      </c>
      <c r="H60" s="337" t="s">
        <v>769</v>
      </c>
      <c r="I60" s="337" t="s">
        <v>773</v>
      </c>
      <c r="J60" s="337"/>
      <c r="K60" s="337" t="s">
        <v>663</v>
      </c>
      <c r="L60" s="337" t="s">
        <v>786</v>
      </c>
      <c r="M60" s="339" t="s">
        <v>192</v>
      </c>
    </row>
    <row r="61" spans="1:13" ht="409.5" x14ac:dyDescent="0.25">
      <c r="A61" s="342" t="s">
        <v>364</v>
      </c>
      <c r="B61" s="337" t="s">
        <v>575</v>
      </c>
      <c r="C61" s="337" t="s">
        <v>173</v>
      </c>
      <c r="D61" s="337" t="s">
        <v>24</v>
      </c>
      <c r="E61" s="337" t="s">
        <v>801</v>
      </c>
      <c r="F61" s="337" t="s">
        <v>801</v>
      </c>
      <c r="G61" s="337" t="s">
        <v>771</v>
      </c>
      <c r="H61" s="337" t="s">
        <v>770</v>
      </c>
      <c r="I61" s="337" t="s">
        <v>772</v>
      </c>
      <c r="J61" s="337"/>
      <c r="K61" s="337" t="s">
        <v>663</v>
      </c>
      <c r="L61" s="337" t="s">
        <v>786</v>
      </c>
      <c r="M61" s="339" t="s">
        <v>192</v>
      </c>
    </row>
    <row r="62" spans="1:13" s="18" customFormat="1" ht="110.25" x14ac:dyDescent="0.25">
      <c r="A62" s="342" t="s">
        <v>364</v>
      </c>
      <c r="B62" s="337" t="s">
        <v>575</v>
      </c>
      <c r="C62" s="337" t="s">
        <v>173</v>
      </c>
      <c r="D62" s="337" t="s">
        <v>25</v>
      </c>
      <c r="E62" s="337" t="s">
        <v>451</v>
      </c>
      <c r="F62" s="337" t="s">
        <v>774</v>
      </c>
      <c r="G62" s="337" t="s">
        <v>775</v>
      </c>
      <c r="H62" s="337" t="s">
        <v>778</v>
      </c>
      <c r="I62" s="337"/>
      <c r="J62" s="337"/>
      <c r="K62" s="337" t="s">
        <v>222</v>
      </c>
      <c r="L62" s="337"/>
      <c r="M62" s="339" t="s">
        <v>39</v>
      </c>
    </row>
    <row r="63" spans="1:13" ht="63" x14ac:dyDescent="0.25">
      <c r="A63" s="342" t="s">
        <v>364</v>
      </c>
      <c r="B63" s="337" t="s">
        <v>575</v>
      </c>
      <c r="C63" s="337" t="s">
        <v>362</v>
      </c>
      <c r="D63" s="337" t="s">
        <v>26</v>
      </c>
      <c r="E63" s="337" t="s">
        <v>452</v>
      </c>
      <c r="F63" s="337" t="s">
        <v>776</v>
      </c>
      <c r="G63" s="337" t="s">
        <v>777</v>
      </c>
      <c r="H63" s="337" t="s">
        <v>778</v>
      </c>
      <c r="I63" s="337"/>
      <c r="J63" s="337"/>
      <c r="K63" s="337"/>
      <c r="L63" s="337" t="s">
        <v>787</v>
      </c>
      <c r="M63" s="339" t="s">
        <v>216</v>
      </c>
    </row>
    <row r="64" spans="1:13" ht="110.25" x14ac:dyDescent="0.25">
      <c r="A64" s="342" t="s">
        <v>364</v>
      </c>
      <c r="B64" s="337" t="s">
        <v>575</v>
      </c>
      <c r="C64" s="337" t="s">
        <v>362</v>
      </c>
      <c r="D64" s="337" t="s">
        <v>231</v>
      </c>
      <c r="E64" s="337" t="s">
        <v>592</v>
      </c>
      <c r="F64" s="337" t="s">
        <v>595</v>
      </c>
      <c r="G64" s="337" t="s">
        <v>596</v>
      </c>
      <c r="H64" s="337" t="s">
        <v>797</v>
      </c>
      <c r="I64" s="337"/>
      <c r="J64" s="337" t="s">
        <v>779</v>
      </c>
      <c r="K64" s="337" t="s">
        <v>710</v>
      </c>
      <c r="L64" s="337" t="s">
        <v>511</v>
      </c>
      <c r="M64" s="337"/>
    </row>
    <row r="65" spans="1:13" ht="49.5" customHeight="1" x14ac:dyDescent="0.25">
      <c r="A65" s="331" t="s">
        <v>574</v>
      </c>
      <c r="B65" s="332"/>
      <c r="C65" s="332"/>
      <c r="D65" s="339" t="s">
        <v>218</v>
      </c>
      <c r="E65" s="339" t="s">
        <v>455</v>
      </c>
      <c r="F65" s="339" t="s">
        <v>594</v>
      </c>
      <c r="G65" s="339"/>
      <c r="H65" s="332"/>
      <c r="I65" s="332"/>
      <c r="J65" s="332"/>
      <c r="K65" s="339" t="s">
        <v>780</v>
      </c>
      <c r="L65" s="332"/>
      <c r="M65" s="339" t="s">
        <v>220</v>
      </c>
    </row>
    <row r="66" spans="1:13" ht="70.5" customHeight="1" x14ac:dyDescent="0.25">
      <c r="A66" s="331" t="s">
        <v>574</v>
      </c>
      <c r="B66" s="332"/>
      <c r="C66" s="332"/>
      <c r="D66" s="339" t="s">
        <v>219</v>
      </c>
      <c r="E66" s="339" t="s">
        <v>454</v>
      </c>
      <c r="F66" s="339" t="s">
        <v>593</v>
      </c>
      <c r="G66" s="339"/>
      <c r="H66" s="332"/>
      <c r="I66" s="332"/>
      <c r="J66" s="332"/>
      <c r="K66" s="337" t="s">
        <v>663</v>
      </c>
      <c r="L66" s="332"/>
      <c r="M66" s="339"/>
    </row>
    <row r="67" spans="1:13" ht="15.75" x14ac:dyDescent="0.25">
      <c r="A67" s="331" t="s">
        <v>574</v>
      </c>
      <c r="B67" s="332"/>
      <c r="C67" s="332"/>
      <c r="D67" s="332"/>
      <c r="E67" s="339" t="s">
        <v>453</v>
      </c>
      <c r="F67" s="332"/>
      <c r="G67" s="332"/>
      <c r="H67" s="332"/>
      <c r="I67" s="332"/>
      <c r="J67" s="332"/>
      <c r="K67" s="337" t="s">
        <v>142</v>
      </c>
      <c r="L67" s="332"/>
      <c r="M67" s="339" t="s">
        <v>221</v>
      </c>
    </row>
  </sheetData>
  <hyperlinks>
    <hyperlink ref="M32" r:id="rId1" display="http://fts.unocha.org/pageloader.aspx; " xr:uid="{00000000-0004-0000-0700-000000000000}"/>
    <hyperlink ref="M59" r:id="rId2" xr:uid="{00000000-0004-0000-0700-000001000000}"/>
    <hyperlink ref="M62" r:id="rId3" xr:uid="{00000000-0004-0000-0700-000002000000}"/>
    <hyperlink ref="M7" r:id="rId4" display="http://data.euro.who.int/e-atlas/europe/data.html" xr:uid="{00000000-0004-0000-0700-000003000000}"/>
    <hyperlink ref="M34" r:id="rId5" location="CheckedItem" display="http://www.cbr.ru/eng/statistics/default.aspx?Prtid=svs&amp;ch=ITM_43505#CheckedItem" xr:uid="{00000000-0004-0000-0700-000004000000}"/>
    <hyperlink ref="M52" r:id="rId6" display="http://www.unocha.org/cerf/" xr:uid="{00000000-0004-0000-0700-000005000000}"/>
    <hyperlink ref="M60" r:id="rId7" xr:uid="{00000000-0004-0000-0700-000006000000}"/>
    <hyperlink ref="M61" r:id="rId8" xr:uid="{00000000-0004-0000-0700-000007000000}"/>
    <hyperlink ref="M8:M10" r:id="rId9" display="http://data.euro.who.int/e-atlas/europe/data.html" xr:uid="{00000000-0004-0000-0700-000008000000}"/>
    <hyperlink ref="K14" r:id="rId10" display="https://www.emdat.be/" xr:uid="{00000000-0004-0000-0700-000009000000}"/>
    <hyperlink ref="K15" r:id="rId11" display="https://www.emdat.be/" xr:uid="{00000000-0004-0000-0700-00000A000000}"/>
    <hyperlink ref="M18" r:id="rId12" xr:uid="{00000000-0004-0000-0700-00000B000000}"/>
    <hyperlink ref="M19" r:id="rId13" xr:uid="{00000000-0004-0000-0700-00000C000000}"/>
    <hyperlink ref="M33" r:id="rId14" xr:uid="{00000000-0004-0000-0700-00000D000000}"/>
    <hyperlink ref="M38" r:id="rId15" location="core" xr:uid="{00000000-0004-0000-0700-00000E000000}"/>
    <hyperlink ref="M39" r:id="rId16" xr:uid="{00000000-0004-0000-0700-00000F000000}"/>
    <hyperlink ref="K44" r:id="rId17" display="https://www.emdat.be/" xr:uid="{00000000-0004-0000-0700-000010000000}"/>
    <hyperlink ref="M50" r:id="rId18" xr:uid="{00000000-0004-0000-0700-000011000000}"/>
    <hyperlink ref="M65" r:id="rId19" xr:uid="{00000000-0004-0000-0700-000012000000}"/>
  </hyperlinks>
  <pageMargins left="0.7" right="0.7" top="0.75" bottom="0.75" header="0.3" footer="0.3"/>
  <pageSetup paperSize="9" orientation="portrait" r:id="rId2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K86"/>
  <sheetViews>
    <sheetView showGridLines="0" zoomScale="57" zoomScaleNormal="57" workbookViewId="0">
      <pane xSplit="2" ySplit="3" topLeftCell="C4" activePane="bottomRight" state="frozen"/>
      <selection pane="topRight" activeCell="C1" sqref="C1"/>
      <selection pane="bottomLeft" activeCell="A5" sqref="A5"/>
      <selection pane="bottomRight" activeCell="I2" sqref="I2"/>
    </sheetView>
  </sheetViews>
  <sheetFormatPr defaultColWidth="9.140625" defaultRowHeight="15" x14ac:dyDescent="0.25"/>
  <cols>
    <col min="1" max="1" width="33.42578125" style="3" bestFit="1" customWidth="1"/>
    <col min="2" max="2" width="12.85546875" style="3" bestFit="1" customWidth="1"/>
    <col min="3" max="11" width="11.42578125" style="3" customWidth="1"/>
    <col min="12" max="12" width="7.42578125" style="3" bestFit="1" customWidth="1"/>
    <col min="13" max="37" width="11.42578125" style="3" customWidth="1"/>
    <col min="38" max="38" width="8.140625" style="51" bestFit="1" customWidth="1"/>
    <col min="39" max="45" width="11.42578125" style="3" customWidth="1"/>
    <col min="46" max="16384" width="9.140625" style="3"/>
  </cols>
  <sheetData>
    <row r="1" spans="1:63" x14ac:dyDescent="0.25">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row>
    <row r="2" spans="1:63" s="55" customFormat="1" ht="121.5" customHeight="1" x14ac:dyDescent="0.25">
      <c r="A2" s="189" t="s">
        <v>338</v>
      </c>
      <c r="B2" s="271" t="s">
        <v>368</v>
      </c>
      <c r="C2" s="343" t="s">
        <v>395</v>
      </c>
      <c r="D2" s="343" t="s">
        <v>396</v>
      </c>
      <c r="E2" s="343" t="s">
        <v>398</v>
      </c>
      <c r="F2" s="343" t="s">
        <v>399</v>
      </c>
      <c r="G2" s="343" t="s">
        <v>397</v>
      </c>
      <c r="H2" s="343" t="s">
        <v>401</v>
      </c>
      <c r="I2" s="343" t="s">
        <v>804</v>
      </c>
      <c r="J2" s="343" t="s">
        <v>403</v>
      </c>
      <c r="K2" s="343" t="s">
        <v>404</v>
      </c>
      <c r="L2" s="343" t="s">
        <v>405</v>
      </c>
      <c r="M2" s="343" t="s">
        <v>406</v>
      </c>
      <c r="N2" s="343" t="s">
        <v>407</v>
      </c>
      <c r="O2" s="343" t="s">
        <v>408</v>
      </c>
      <c r="P2" s="343" t="s">
        <v>409</v>
      </c>
      <c r="Q2" s="343" t="s">
        <v>410</v>
      </c>
      <c r="R2" s="343" t="s">
        <v>411</v>
      </c>
      <c r="S2" s="343" t="s">
        <v>412</v>
      </c>
      <c r="T2" s="343" t="s">
        <v>413</v>
      </c>
      <c r="U2" s="343" t="s">
        <v>414</v>
      </c>
      <c r="V2" s="343" t="s">
        <v>415</v>
      </c>
      <c r="W2" s="343" t="s">
        <v>416</v>
      </c>
      <c r="X2" s="343" t="s">
        <v>417</v>
      </c>
      <c r="Y2" s="343" t="s">
        <v>418</v>
      </c>
      <c r="Z2" s="343" t="s">
        <v>419</v>
      </c>
      <c r="AA2" s="343" t="s">
        <v>420</v>
      </c>
      <c r="AB2" s="343" t="s">
        <v>421</v>
      </c>
      <c r="AC2" s="343" t="s">
        <v>421</v>
      </c>
      <c r="AD2" s="343" t="s">
        <v>422</v>
      </c>
      <c r="AE2" s="343" t="s">
        <v>423</v>
      </c>
      <c r="AF2" s="343" t="s">
        <v>424</v>
      </c>
      <c r="AG2" s="343" t="s">
        <v>425</v>
      </c>
      <c r="AH2" s="343" t="s">
        <v>426</v>
      </c>
      <c r="AI2" s="343" t="s">
        <v>427</v>
      </c>
      <c r="AJ2" s="343" t="s">
        <v>428</v>
      </c>
      <c r="AK2" s="343" t="s">
        <v>429</v>
      </c>
      <c r="AL2" s="343" t="s">
        <v>430</v>
      </c>
      <c r="AM2" s="343" t="s">
        <v>431</v>
      </c>
      <c r="AN2" s="343" t="s">
        <v>432</v>
      </c>
      <c r="AO2" s="343" t="s">
        <v>433</v>
      </c>
      <c r="AP2" s="343" t="s">
        <v>434</v>
      </c>
      <c r="AQ2" s="343" t="s">
        <v>435</v>
      </c>
      <c r="AR2" s="343" t="s">
        <v>436</v>
      </c>
      <c r="AS2" s="343" t="s">
        <v>437</v>
      </c>
      <c r="AT2" s="343" t="s">
        <v>438</v>
      </c>
      <c r="AU2" s="343" t="s">
        <v>439</v>
      </c>
      <c r="AV2" s="343" t="s">
        <v>440</v>
      </c>
      <c r="AW2" s="343" t="s">
        <v>441</v>
      </c>
      <c r="AX2" s="343" t="s">
        <v>442</v>
      </c>
      <c r="AY2" s="343" t="s">
        <v>443</v>
      </c>
      <c r="AZ2" s="343" t="s">
        <v>444</v>
      </c>
      <c r="BA2" s="343" t="s">
        <v>445</v>
      </c>
      <c r="BB2" s="343" t="s">
        <v>446</v>
      </c>
      <c r="BC2" s="343" t="s">
        <v>447</v>
      </c>
      <c r="BD2" s="343" t="s">
        <v>448</v>
      </c>
      <c r="BE2" s="343" t="s">
        <v>449</v>
      </c>
      <c r="BF2" s="343" t="s">
        <v>801</v>
      </c>
      <c r="BG2" s="343" t="s">
        <v>451</v>
      </c>
      <c r="BH2" s="343" t="s">
        <v>452</v>
      </c>
      <c r="BI2" s="343" t="s">
        <v>453</v>
      </c>
      <c r="BJ2" s="343" t="s">
        <v>454</v>
      </c>
      <c r="BK2" s="343" t="s">
        <v>455</v>
      </c>
    </row>
    <row r="3" spans="1:63" ht="31.5" x14ac:dyDescent="0.25">
      <c r="A3" s="276" t="s">
        <v>375</v>
      </c>
      <c r="B3" s="188"/>
      <c r="C3" s="277">
        <v>2015</v>
      </c>
      <c r="D3" s="277">
        <v>2015</v>
      </c>
      <c r="E3" s="277" t="s">
        <v>130</v>
      </c>
      <c r="F3" s="277" t="s">
        <v>130</v>
      </c>
      <c r="G3" s="277">
        <v>2015</v>
      </c>
      <c r="H3" s="277" t="s">
        <v>224</v>
      </c>
      <c r="I3" s="277" t="s">
        <v>224</v>
      </c>
      <c r="J3" s="277">
        <v>2020</v>
      </c>
      <c r="K3" s="277">
        <v>2020</v>
      </c>
      <c r="L3" s="277">
        <v>2021</v>
      </c>
      <c r="M3" s="277">
        <v>2021</v>
      </c>
      <c r="N3" s="277">
        <v>2021</v>
      </c>
      <c r="O3" s="277" t="s">
        <v>175</v>
      </c>
      <c r="P3" s="277" t="s">
        <v>176</v>
      </c>
      <c r="Q3" s="277" t="s">
        <v>177</v>
      </c>
      <c r="R3" s="277" t="s">
        <v>178</v>
      </c>
      <c r="S3" s="277">
        <v>2019</v>
      </c>
      <c r="T3" s="277" t="s">
        <v>189</v>
      </c>
      <c r="U3" s="277" t="s">
        <v>189</v>
      </c>
      <c r="V3" s="277" t="s">
        <v>178</v>
      </c>
      <c r="W3" s="277" t="s">
        <v>178</v>
      </c>
      <c r="X3" s="277" t="s">
        <v>185</v>
      </c>
      <c r="Y3" s="277" t="s">
        <v>185</v>
      </c>
      <c r="Z3" s="277" t="s">
        <v>185</v>
      </c>
      <c r="AA3" s="277" t="s">
        <v>179</v>
      </c>
      <c r="AB3" s="277">
        <v>2018</v>
      </c>
      <c r="AC3" s="277">
        <v>2019</v>
      </c>
      <c r="AD3" s="277" t="s">
        <v>177</v>
      </c>
      <c r="AE3" s="277">
        <v>2020</v>
      </c>
      <c r="AF3" s="277">
        <v>2020</v>
      </c>
      <c r="AG3" s="277">
        <v>2020</v>
      </c>
      <c r="AH3" s="277">
        <v>2019</v>
      </c>
      <c r="AI3" s="277">
        <v>2019</v>
      </c>
      <c r="AJ3" s="277" t="s">
        <v>178</v>
      </c>
      <c r="AK3" s="277" t="s">
        <v>185</v>
      </c>
      <c r="AL3" s="277" t="s">
        <v>182</v>
      </c>
      <c r="AM3" s="277" t="s">
        <v>178</v>
      </c>
      <c r="AN3" s="277" t="s">
        <v>180</v>
      </c>
      <c r="AO3" s="277" t="s">
        <v>181</v>
      </c>
      <c r="AP3" s="277">
        <v>2020</v>
      </c>
      <c r="AQ3" s="277">
        <v>2020</v>
      </c>
      <c r="AR3" s="277">
        <v>2021</v>
      </c>
      <c r="AS3" s="277">
        <v>2019</v>
      </c>
      <c r="AT3" s="277" t="s">
        <v>182</v>
      </c>
      <c r="AU3" s="277" t="s">
        <v>183</v>
      </c>
      <c r="AV3" s="277">
        <v>2020</v>
      </c>
      <c r="AW3" s="277" t="s">
        <v>188</v>
      </c>
      <c r="AX3" s="277" t="s">
        <v>188</v>
      </c>
      <c r="AY3" s="277">
        <v>2019</v>
      </c>
      <c r="AZ3" s="277">
        <v>2019</v>
      </c>
      <c r="BA3" s="277">
        <v>2019</v>
      </c>
      <c r="BB3" s="277">
        <v>2019</v>
      </c>
      <c r="BC3" s="277" t="s">
        <v>178</v>
      </c>
      <c r="BD3" s="277" t="s">
        <v>178</v>
      </c>
      <c r="BE3" s="277" t="s">
        <v>178</v>
      </c>
      <c r="BF3" s="277" t="s">
        <v>178</v>
      </c>
      <c r="BG3" s="277">
        <v>2021</v>
      </c>
      <c r="BH3" s="277">
        <v>2018</v>
      </c>
      <c r="BI3" s="277">
        <v>2020</v>
      </c>
      <c r="BJ3" s="277" t="s">
        <v>191</v>
      </c>
      <c r="BK3" s="344">
        <v>2015</v>
      </c>
    </row>
    <row r="4" spans="1:63" ht="15.75" x14ac:dyDescent="0.25">
      <c r="A4" s="187" t="s">
        <v>238</v>
      </c>
      <c r="B4" s="188" t="s">
        <v>48</v>
      </c>
      <c r="C4" s="345">
        <v>2015</v>
      </c>
      <c r="D4" s="345">
        <v>2015</v>
      </c>
      <c r="E4" s="345">
        <v>2010</v>
      </c>
      <c r="F4" s="345">
        <v>2010</v>
      </c>
      <c r="G4" s="345">
        <v>2015</v>
      </c>
      <c r="H4" s="345">
        <v>2019</v>
      </c>
      <c r="I4" s="283">
        <v>2019</v>
      </c>
      <c r="J4" s="346">
        <v>2020</v>
      </c>
      <c r="K4" s="346">
        <v>2020</v>
      </c>
      <c r="L4" s="315">
        <v>2021</v>
      </c>
      <c r="M4" s="346">
        <v>2021</v>
      </c>
      <c r="N4" s="346">
        <v>2021</v>
      </c>
      <c r="O4" s="346">
        <v>2019</v>
      </c>
      <c r="P4" s="346">
        <v>2015</v>
      </c>
      <c r="Q4" s="346">
        <v>2019</v>
      </c>
      <c r="R4" s="346">
        <v>2017</v>
      </c>
      <c r="S4" s="346">
        <v>2019</v>
      </c>
      <c r="T4" s="346">
        <v>2011</v>
      </c>
      <c r="U4" s="346">
        <v>2011</v>
      </c>
      <c r="V4" s="346">
        <v>2019</v>
      </c>
      <c r="W4" s="346">
        <v>2019</v>
      </c>
      <c r="X4" s="346">
        <v>2017</v>
      </c>
      <c r="Y4" s="346">
        <v>2017</v>
      </c>
      <c r="Z4" s="346">
        <v>2019</v>
      </c>
      <c r="AA4" s="346">
        <v>2021</v>
      </c>
      <c r="AB4" s="346">
        <v>2018</v>
      </c>
      <c r="AC4" s="346">
        <v>2019</v>
      </c>
      <c r="AD4" s="346">
        <v>2019</v>
      </c>
      <c r="AE4" s="346">
        <v>2020</v>
      </c>
      <c r="AF4" s="346">
        <v>2020</v>
      </c>
      <c r="AG4" s="346">
        <v>2020</v>
      </c>
      <c r="AH4" s="347">
        <v>2019</v>
      </c>
      <c r="AI4" s="346">
        <v>2019</v>
      </c>
      <c r="AJ4" s="346">
        <v>2019</v>
      </c>
      <c r="AK4" s="346">
        <v>2016</v>
      </c>
      <c r="AL4" s="346">
        <v>2020</v>
      </c>
      <c r="AM4" s="348">
        <v>2019</v>
      </c>
      <c r="AN4" s="348">
        <v>2019</v>
      </c>
      <c r="AO4" s="346">
        <v>2017</v>
      </c>
      <c r="AP4" s="348">
        <v>2020</v>
      </c>
      <c r="AQ4" s="348">
        <v>2020</v>
      </c>
      <c r="AR4" s="348">
        <v>2021</v>
      </c>
      <c r="AS4" s="348">
        <v>2019</v>
      </c>
      <c r="AT4" s="348">
        <v>2020</v>
      </c>
      <c r="AU4" s="348">
        <v>2018</v>
      </c>
      <c r="AV4" s="348">
        <v>2020</v>
      </c>
      <c r="AW4" s="348">
        <v>2020</v>
      </c>
      <c r="AX4" s="348">
        <v>2020</v>
      </c>
      <c r="AY4" s="348">
        <v>2019</v>
      </c>
      <c r="AZ4" s="348">
        <v>2019</v>
      </c>
      <c r="BA4" s="348">
        <v>2019</v>
      </c>
      <c r="BB4" s="348" t="s">
        <v>456</v>
      </c>
      <c r="BC4" s="348">
        <v>2019</v>
      </c>
      <c r="BD4" s="348">
        <v>2019</v>
      </c>
      <c r="BE4" s="348">
        <v>2017</v>
      </c>
      <c r="BF4" s="348">
        <v>2017</v>
      </c>
      <c r="BG4" s="346">
        <v>2020</v>
      </c>
      <c r="BH4" s="346">
        <v>2018</v>
      </c>
      <c r="BI4" s="346">
        <v>2020</v>
      </c>
      <c r="BJ4" s="346">
        <v>2020</v>
      </c>
      <c r="BK4" s="346">
        <v>2015</v>
      </c>
    </row>
    <row r="5" spans="1:63" ht="15.75" x14ac:dyDescent="0.25">
      <c r="A5" s="187" t="s">
        <v>239</v>
      </c>
      <c r="B5" s="188" t="s">
        <v>49</v>
      </c>
      <c r="C5" s="345">
        <v>2015</v>
      </c>
      <c r="D5" s="345">
        <v>2015</v>
      </c>
      <c r="E5" s="345">
        <v>2010</v>
      </c>
      <c r="F5" s="345">
        <v>2010</v>
      </c>
      <c r="G5" s="345">
        <v>2015</v>
      </c>
      <c r="H5" s="345">
        <v>2019</v>
      </c>
      <c r="I5" s="283">
        <v>2019</v>
      </c>
      <c r="J5" s="346">
        <v>2020</v>
      </c>
      <c r="K5" s="346">
        <v>2020</v>
      </c>
      <c r="L5" s="315">
        <v>2021</v>
      </c>
      <c r="M5" s="346">
        <v>2021</v>
      </c>
      <c r="N5" s="346">
        <v>2021</v>
      </c>
      <c r="O5" s="346">
        <v>2019</v>
      </c>
      <c r="P5" s="346">
        <v>2015</v>
      </c>
      <c r="Q5" s="346">
        <v>2019</v>
      </c>
      <c r="R5" s="346">
        <v>2017</v>
      </c>
      <c r="S5" s="346">
        <v>2019</v>
      </c>
      <c r="T5" s="346">
        <v>2011</v>
      </c>
      <c r="U5" s="346">
        <v>2011</v>
      </c>
      <c r="V5" s="346">
        <v>2019</v>
      </c>
      <c r="W5" s="346">
        <v>2019</v>
      </c>
      <c r="X5" s="346">
        <v>2017</v>
      </c>
      <c r="Y5" s="346">
        <v>2017</v>
      </c>
      <c r="Z5" s="346">
        <v>2019</v>
      </c>
      <c r="AA5" s="346">
        <v>2021</v>
      </c>
      <c r="AB5" s="346">
        <v>2018</v>
      </c>
      <c r="AC5" s="346">
        <v>2019</v>
      </c>
      <c r="AD5" s="346">
        <v>2019</v>
      </c>
      <c r="AE5" s="346">
        <v>2020</v>
      </c>
      <c r="AF5" s="346">
        <v>2020</v>
      </c>
      <c r="AG5" s="346">
        <v>2020</v>
      </c>
      <c r="AH5" s="347">
        <v>2019</v>
      </c>
      <c r="AI5" s="346">
        <v>2019</v>
      </c>
      <c r="AJ5" s="346">
        <v>2019</v>
      </c>
      <c r="AK5" s="346">
        <v>2016</v>
      </c>
      <c r="AL5" s="346">
        <v>2020</v>
      </c>
      <c r="AM5" s="348">
        <v>2019</v>
      </c>
      <c r="AN5" s="348">
        <v>2019</v>
      </c>
      <c r="AO5" s="346">
        <v>2017</v>
      </c>
      <c r="AP5" s="348">
        <v>2020</v>
      </c>
      <c r="AQ5" s="348">
        <v>2020</v>
      </c>
      <c r="AR5" s="348">
        <v>2021</v>
      </c>
      <c r="AS5" s="348">
        <v>2019</v>
      </c>
      <c r="AT5" s="348">
        <v>2020</v>
      </c>
      <c r="AU5" s="348">
        <v>2018</v>
      </c>
      <c r="AV5" s="348">
        <v>2020</v>
      </c>
      <c r="AW5" s="348">
        <v>2020</v>
      </c>
      <c r="AX5" s="348">
        <v>2020</v>
      </c>
      <c r="AY5" s="348">
        <v>2019</v>
      </c>
      <c r="AZ5" s="348">
        <v>2019</v>
      </c>
      <c r="BA5" s="348">
        <v>2019</v>
      </c>
      <c r="BB5" s="348" t="s">
        <v>456</v>
      </c>
      <c r="BC5" s="348">
        <v>2019</v>
      </c>
      <c r="BD5" s="348">
        <v>2019</v>
      </c>
      <c r="BE5" s="348">
        <v>2017</v>
      </c>
      <c r="BF5" s="348">
        <v>2017</v>
      </c>
      <c r="BG5" s="346">
        <v>2020</v>
      </c>
      <c r="BH5" s="346">
        <v>2018</v>
      </c>
      <c r="BI5" s="346">
        <v>2020</v>
      </c>
      <c r="BJ5" s="346">
        <v>2020</v>
      </c>
      <c r="BK5" s="346">
        <v>2015</v>
      </c>
    </row>
    <row r="6" spans="1:63" ht="15.75" x14ac:dyDescent="0.25">
      <c r="A6" s="187" t="s">
        <v>240</v>
      </c>
      <c r="B6" s="188" t="s">
        <v>50</v>
      </c>
      <c r="C6" s="345">
        <v>2015</v>
      </c>
      <c r="D6" s="345">
        <v>2015</v>
      </c>
      <c r="E6" s="345">
        <v>2010</v>
      </c>
      <c r="F6" s="345">
        <v>2010</v>
      </c>
      <c r="G6" s="345">
        <v>2015</v>
      </c>
      <c r="H6" s="345">
        <v>2019</v>
      </c>
      <c r="I6" s="283">
        <v>2019</v>
      </c>
      <c r="J6" s="346">
        <v>2020</v>
      </c>
      <c r="K6" s="346">
        <v>2020</v>
      </c>
      <c r="L6" s="315">
        <v>2021</v>
      </c>
      <c r="M6" s="346">
        <v>2021</v>
      </c>
      <c r="N6" s="346">
        <v>2021</v>
      </c>
      <c r="O6" s="346">
        <v>2019</v>
      </c>
      <c r="P6" s="346">
        <v>2015</v>
      </c>
      <c r="Q6" s="346">
        <v>2019</v>
      </c>
      <c r="R6" s="346">
        <v>2017</v>
      </c>
      <c r="S6" s="346">
        <v>2019</v>
      </c>
      <c r="T6" s="346">
        <v>2011</v>
      </c>
      <c r="U6" s="346">
        <v>2011</v>
      </c>
      <c r="V6" s="346">
        <v>2019</v>
      </c>
      <c r="W6" s="346">
        <v>2019</v>
      </c>
      <c r="X6" s="346">
        <v>2017</v>
      </c>
      <c r="Y6" s="346">
        <v>2017</v>
      </c>
      <c r="Z6" s="346">
        <v>2019</v>
      </c>
      <c r="AA6" s="346">
        <v>2021</v>
      </c>
      <c r="AB6" s="346">
        <v>2018</v>
      </c>
      <c r="AC6" s="346">
        <v>2019</v>
      </c>
      <c r="AD6" s="346">
        <v>2019</v>
      </c>
      <c r="AE6" s="346">
        <v>2020</v>
      </c>
      <c r="AF6" s="346">
        <v>2020</v>
      </c>
      <c r="AG6" s="346">
        <v>2020</v>
      </c>
      <c r="AH6" s="347">
        <v>2019</v>
      </c>
      <c r="AI6" s="346">
        <v>2019</v>
      </c>
      <c r="AJ6" s="346">
        <v>2019</v>
      </c>
      <c r="AK6" s="346">
        <v>2016</v>
      </c>
      <c r="AL6" s="346">
        <v>2020</v>
      </c>
      <c r="AM6" s="348">
        <v>2019</v>
      </c>
      <c r="AN6" s="348">
        <v>2019</v>
      </c>
      <c r="AO6" s="346">
        <v>2017</v>
      </c>
      <c r="AP6" s="348">
        <v>2020</v>
      </c>
      <c r="AQ6" s="348">
        <v>2020</v>
      </c>
      <c r="AR6" s="348">
        <v>2021</v>
      </c>
      <c r="AS6" s="348">
        <v>2019</v>
      </c>
      <c r="AT6" s="348">
        <v>2020</v>
      </c>
      <c r="AU6" s="348">
        <v>2018</v>
      </c>
      <c r="AV6" s="348">
        <v>2020</v>
      </c>
      <c r="AW6" s="348">
        <v>2020</v>
      </c>
      <c r="AX6" s="348">
        <v>2020</v>
      </c>
      <c r="AY6" s="348">
        <v>2019</v>
      </c>
      <c r="AZ6" s="348">
        <v>2019</v>
      </c>
      <c r="BA6" s="348">
        <v>2019</v>
      </c>
      <c r="BB6" s="348" t="s">
        <v>456</v>
      </c>
      <c r="BC6" s="348">
        <v>2019</v>
      </c>
      <c r="BD6" s="348">
        <v>2019</v>
      </c>
      <c r="BE6" s="348">
        <v>2017</v>
      </c>
      <c r="BF6" s="348">
        <v>2017</v>
      </c>
      <c r="BG6" s="346">
        <v>2020</v>
      </c>
      <c r="BH6" s="346">
        <v>2018</v>
      </c>
      <c r="BI6" s="346">
        <v>2020</v>
      </c>
      <c r="BJ6" s="346">
        <v>2020</v>
      </c>
      <c r="BK6" s="346">
        <v>2015</v>
      </c>
    </row>
    <row r="7" spans="1:63" ht="15.75" x14ac:dyDescent="0.25">
      <c r="A7" s="187" t="s">
        <v>241</v>
      </c>
      <c r="B7" s="188" t="s">
        <v>51</v>
      </c>
      <c r="C7" s="345">
        <v>2015</v>
      </c>
      <c r="D7" s="345">
        <v>2015</v>
      </c>
      <c r="E7" s="345">
        <v>2010</v>
      </c>
      <c r="F7" s="345">
        <v>2010</v>
      </c>
      <c r="G7" s="345">
        <v>2015</v>
      </c>
      <c r="H7" s="345">
        <v>2019</v>
      </c>
      <c r="I7" s="283">
        <v>2019</v>
      </c>
      <c r="J7" s="346">
        <v>2020</v>
      </c>
      <c r="K7" s="346">
        <v>2020</v>
      </c>
      <c r="L7" s="315">
        <v>2021</v>
      </c>
      <c r="M7" s="346">
        <v>2021</v>
      </c>
      <c r="N7" s="346">
        <v>2021</v>
      </c>
      <c r="O7" s="346">
        <v>2019</v>
      </c>
      <c r="P7" s="346">
        <v>2015</v>
      </c>
      <c r="Q7" s="346">
        <v>2019</v>
      </c>
      <c r="R7" s="346">
        <v>2017</v>
      </c>
      <c r="S7" s="346">
        <v>2019</v>
      </c>
      <c r="T7" s="346">
        <v>2011</v>
      </c>
      <c r="U7" s="346">
        <v>2011</v>
      </c>
      <c r="V7" s="346">
        <v>2019</v>
      </c>
      <c r="W7" s="346">
        <v>2019</v>
      </c>
      <c r="X7" s="346">
        <v>2017</v>
      </c>
      <c r="Y7" s="346">
        <v>2017</v>
      </c>
      <c r="Z7" s="346">
        <v>2019</v>
      </c>
      <c r="AA7" s="346">
        <v>2021</v>
      </c>
      <c r="AB7" s="346">
        <v>2018</v>
      </c>
      <c r="AC7" s="346">
        <v>2019</v>
      </c>
      <c r="AD7" s="346">
        <v>2019</v>
      </c>
      <c r="AE7" s="346">
        <v>2020</v>
      </c>
      <c r="AF7" s="346">
        <v>2020</v>
      </c>
      <c r="AG7" s="346">
        <v>2020</v>
      </c>
      <c r="AH7" s="347">
        <v>2019</v>
      </c>
      <c r="AI7" s="346">
        <v>2019</v>
      </c>
      <c r="AJ7" s="346">
        <v>2019</v>
      </c>
      <c r="AK7" s="346">
        <v>2016</v>
      </c>
      <c r="AL7" s="346">
        <v>2020</v>
      </c>
      <c r="AM7" s="348">
        <v>2019</v>
      </c>
      <c r="AN7" s="348">
        <v>2019</v>
      </c>
      <c r="AO7" s="346">
        <v>2017</v>
      </c>
      <c r="AP7" s="346">
        <v>2020</v>
      </c>
      <c r="AQ7" s="346">
        <v>2020</v>
      </c>
      <c r="AR7" s="346">
        <v>2021</v>
      </c>
      <c r="AS7" s="346">
        <v>2019</v>
      </c>
      <c r="AT7" s="346">
        <v>2020</v>
      </c>
      <c r="AU7" s="346">
        <v>2018</v>
      </c>
      <c r="AV7" s="346">
        <v>2020</v>
      </c>
      <c r="AW7" s="346">
        <v>2020</v>
      </c>
      <c r="AX7" s="346">
        <v>2020</v>
      </c>
      <c r="AY7" s="346">
        <v>2019</v>
      </c>
      <c r="AZ7" s="346">
        <v>2019</v>
      </c>
      <c r="BA7" s="346">
        <v>2019</v>
      </c>
      <c r="BB7" s="346" t="s">
        <v>456</v>
      </c>
      <c r="BC7" s="346">
        <v>2019</v>
      </c>
      <c r="BD7" s="346">
        <v>2019</v>
      </c>
      <c r="BE7" s="346">
        <v>2017</v>
      </c>
      <c r="BF7" s="346">
        <v>2017</v>
      </c>
      <c r="BG7" s="346">
        <v>2020</v>
      </c>
      <c r="BH7" s="346">
        <v>2018</v>
      </c>
      <c r="BI7" s="346">
        <v>2020</v>
      </c>
      <c r="BJ7" s="346">
        <v>2020</v>
      </c>
      <c r="BK7" s="346">
        <v>2015</v>
      </c>
    </row>
    <row r="8" spans="1:63" ht="15.75" x14ac:dyDescent="0.25">
      <c r="A8" s="187" t="s">
        <v>242</v>
      </c>
      <c r="B8" s="188" t="s">
        <v>52</v>
      </c>
      <c r="C8" s="345">
        <v>2015</v>
      </c>
      <c r="D8" s="345">
        <v>2015</v>
      </c>
      <c r="E8" s="345">
        <v>2010</v>
      </c>
      <c r="F8" s="345">
        <v>2010</v>
      </c>
      <c r="G8" s="345">
        <v>2015</v>
      </c>
      <c r="H8" s="345">
        <v>2019</v>
      </c>
      <c r="I8" s="283">
        <v>2019</v>
      </c>
      <c r="J8" s="346">
        <v>2020</v>
      </c>
      <c r="K8" s="346">
        <v>2020</v>
      </c>
      <c r="L8" s="315">
        <v>2021</v>
      </c>
      <c r="M8" s="346">
        <v>2021</v>
      </c>
      <c r="N8" s="346">
        <v>2021</v>
      </c>
      <c r="O8" s="346">
        <v>2019</v>
      </c>
      <c r="P8" s="346">
        <v>2015</v>
      </c>
      <c r="Q8" s="346">
        <v>2019</v>
      </c>
      <c r="R8" s="346">
        <v>2017</v>
      </c>
      <c r="S8" s="346">
        <v>2019</v>
      </c>
      <c r="T8" s="346">
        <v>2011</v>
      </c>
      <c r="U8" s="346">
        <v>2011</v>
      </c>
      <c r="V8" s="346">
        <v>2019</v>
      </c>
      <c r="W8" s="346">
        <v>2019</v>
      </c>
      <c r="X8" s="346">
        <v>2017</v>
      </c>
      <c r="Y8" s="346">
        <v>2017</v>
      </c>
      <c r="Z8" s="346">
        <v>2019</v>
      </c>
      <c r="AA8" s="346">
        <v>2021</v>
      </c>
      <c r="AB8" s="346">
        <v>2018</v>
      </c>
      <c r="AC8" s="346">
        <v>2019</v>
      </c>
      <c r="AD8" s="346">
        <v>2019</v>
      </c>
      <c r="AE8" s="346">
        <v>2020</v>
      </c>
      <c r="AF8" s="346">
        <v>2020</v>
      </c>
      <c r="AG8" s="346">
        <v>2020</v>
      </c>
      <c r="AH8" s="347">
        <v>2019</v>
      </c>
      <c r="AI8" s="346">
        <v>2019</v>
      </c>
      <c r="AJ8" s="346">
        <v>2019</v>
      </c>
      <c r="AK8" s="346">
        <v>2016</v>
      </c>
      <c r="AL8" s="346">
        <v>2020</v>
      </c>
      <c r="AM8" s="348">
        <v>2019</v>
      </c>
      <c r="AN8" s="348">
        <v>2019</v>
      </c>
      <c r="AO8" s="346">
        <v>2017</v>
      </c>
      <c r="AP8" s="346">
        <v>2020</v>
      </c>
      <c r="AQ8" s="346">
        <v>2020</v>
      </c>
      <c r="AR8" s="346">
        <v>2021</v>
      </c>
      <c r="AS8" s="346">
        <v>2019</v>
      </c>
      <c r="AT8" s="346">
        <v>2020</v>
      </c>
      <c r="AU8" s="346">
        <v>2018</v>
      </c>
      <c r="AV8" s="346">
        <v>2020</v>
      </c>
      <c r="AW8" s="346">
        <v>2020</v>
      </c>
      <c r="AX8" s="346">
        <v>2020</v>
      </c>
      <c r="AY8" s="346">
        <v>2019</v>
      </c>
      <c r="AZ8" s="346">
        <v>2019</v>
      </c>
      <c r="BA8" s="346">
        <v>2019</v>
      </c>
      <c r="BB8" s="346" t="s">
        <v>456</v>
      </c>
      <c r="BC8" s="346">
        <v>2019</v>
      </c>
      <c r="BD8" s="346">
        <v>2019</v>
      </c>
      <c r="BE8" s="346">
        <v>2017</v>
      </c>
      <c r="BF8" s="346">
        <v>2017</v>
      </c>
      <c r="BG8" s="346">
        <v>2020</v>
      </c>
      <c r="BH8" s="346">
        <v>2018</v>
      </c>
      <c r="BI8" s="346">
        <v>2020</v>
      </c>
      <c r="BJ8" s="346">
        <v>2020</v>
      </c>
      <c r="BK8" s="346">
        <v>2015</v>
      </c>
    </row>
    <row r="9" spans="1:63" ht="15.75" x14ac:dyDescent="0.25">
      <c r="A9" s="187" t="s">
        <v>243</v>
      </c>
      <c r="B9" s="188" t="s">
        <v>53</v>
      </c>
      <c r="C9" s="345">
        <v>2015</v>
      </c>
      <c r="D9" s="345">
        <v>2015</v>
      </c>
      <c r="E9" s="345">
        <v>2010</v>
      </c>
      <c r="F9" s="345">
        <v>2010</v>
      </c>
      <c r="G9" s="345">
        <v>2015</v>
      </c>
      <c r="H9" s="345">
        <v>2019</v>
      </c>
      <c r="I9" s="283">
        <v>2019</v>
      </c>
      <c r="J9" s="346">
        <v>2020</v>
      </c>
      <c r="K9" s="346">
        <v>2020</v>
      </c>
      <c r="L9" s="315">
        <v>2021</v>
      </c>
      <c r="M9" s="346">
        <v>2021</v>
      </c>
      <c r="N9" s="346">
        <v>2021</v>
      </c>
      <c r="O9" s="346">
        <v>2019</v>
      </c>
      <c r="P9" s="346">
        <v>2015</v>
      </c>
      <c r="Q9" s="346">
        <v>2019</v>
      </c>
      <c r="R9" s="346">
        <v>2017</v>
      </c>
      <c r="S9" s="346">
        <v>2019</v>
      </c>
      <c r="T9" s="346">
        <v>2011</v>
      </c>
      <c r="U9" s="346">
        <v>2011</v>
      </c>
      <c r="V9" s="346">
        <v>2019</v>
      </c>
      <c r="W9" s="346">
        <v>2019</v>
      </c>
      <c r="X9" s="346">
        <v>2017</v>
      </c>
      <c r="Y9" s="346">
        <v>2017</v>
      </c>
      <c r="Z9" s="346">
        <v>2019</v>
      </c>
      <c r="AA9" s="346">
        <v>2021</v>
      </c>
      <c r="AB9" s="346">
        <v>2018</v>
      </c>
      <c r="AC9" s="346">
        <v>2019</v>
      </c>
      <c r="AD9" s="346">
        <v>2019</v>
      </c>
      <c r="AE9" s="346">
        <v>2020</v>
      </c>
      <c r="AF9" s="346">
        <v>2020</v>
      </c>
      <c r="AG9" s="346">
        <v>2020</v>
      </c>
      <c r="AH9" s="347">
        <v>2019</v>
      </c>
      <c r="AI9" s="346">
        <v>2019</v>
      </c>
      <c r="AJ9" s="346">
        <v>2019</v>
      </c>
      <c r="AK9" s="346">
        <v>2016</v>
      </c>
      <c r="AL9" s="346">
        <v>2020</v>
      </c>
      <c r="AM9" s="348">
        <v>2019</v>
      </c>
      <c r="AN9" s="348">
        <v>2019</v>
      </c>
      <c r="AO9" s="346">
        <v>2017</v>
      </c>
      <c r="AP9" s="346">
        <v>2020</v>
      </c>
      <c r="AQ9" s="346">
        <v>2020</v>
      </c>
      <c r="AR9" s="346">
        <v>2021</v>
      </c>
      <c r="AS9" s="346">
        <v>2019</v>
      </c>
      <c r="AT9" s="346">
        <v>2020</v>
      </c>
      <c r="AU9" s="346">
        <v>2018</v>
      </c>
      <c r="AV9" s="346">
        <v>2020</v>
      </c>
      <c r="AW9" s="346">
        <v>2020</v>
      </c>
      <c r="AX9" s="346">
        <v>2020</v>
      </c>
      <c r="AY9" s="346">
        <v>2019</v>
      </c>
      <c r="AZ9" s="346">
        <v>2019</v>
      </c>
      <c r="BA9" s="346">
        <v>2019</v>
      </c>
      <c r="BB9" s="346" t="s">
        <v>456</v>
      </c>
      <c r="BC9" s="346">
        <v>2019</v>
      </c>
      <c r="BD9" s="346">
        <v>2019</v>
      </c>
      <c r="BE9" s="346">
        <v>2017</v>
      </c>
      <c r="BF9" s="346">
        <v>2017</v>
      </c>
      <c r="BG9" s="346">
        <v>2020</v>
      </c>
      <c r="BH9" s="346">
        <v>2018</v>
      </c>
      <c r="BI9" s="346">
        <v>2020</v>
      </c>
      <c r="BJ9" s="346">
        <v>2020</v>
      </c>
      <c r="BK9" s="346">
        <v>2015</v>
      </c>
    </row>
    <row r="10" spans="1:63" ht="15.75" x14ac:dyDescent="0.25">
      <c r="A10" s="187" t="s">
        <v>244</v>
      </c>
      <c r="B10" s="188" t="s">
        <v>54</v>
      </c>
      <c r="C10" s="345">
        <v>2015</v>
      </c>
      <c r="D10" s="345">
        <v>2015</v>
      </c>
      <c r="E10" s="345">
        <v>2010</v>
      </c>
      <c r="F10" s="345">
        <v>2010</v>
      </c>
      <c r="G10" s="345">
        <v>2015</v>
      </c>
      <c r="H10" s="345">
        <v>2019</v>
      </c>
      <c r="I10" s="283">
        <v>2019</v>
      </c>
      <c r="J10" s="346">
        <v>2020</v>
      </c>
      <c r="K10" s="346">
        <v>2020</v>
      </c>
      <c r="L10" s="315">
        <v>2021</v>
      </c>
      <c r="M10" s="346">
        <v>2021</v>
      </c>
      <c r="N10" s="346">
        <v>2021</v>
      </c>
      <c r="O10" s="346">
        <v>2019</v>
      </c>
      <c r="P10" s="346">
        <v>2015</v>
      </c>
      <c r="Q10" s="346">
        <v>2019</v>
      </c>
      <c r="R10" s="346">
        <v>2017</v>
      </c>
      <c r="S10" s="346">
        <v>2019</v>
      </c>
      <c r="T10" s="346">
        <v>2011</v>
      </c>
      <c r="U10" s="346">
        <v>2011</v>
      </c>
      <c r="V10" s="346">
        <v>2019</v>
      </c>
      <c r="W10" s="346">
        <v>2019</v>
      </c>
      <c r="X10" s="346">
        <v>2017</v>
      </c>
      <c r="Y10" s="346">
        <v>2017</v>
      </c>
      <c r="Z10" s="346">
        <v>2019</v>
      </c>
      <c r="AA10" s="346">
        <v>2021</v>
      </c>
      <c r="AB10" s="346">
        <v>2018</v>
      </c>
      <c r="AC10" s="346">
        <v>2019</v>
      </c>
      <c r="AD10" s="346">
        <v>2019</v>
      </c>
      <c r="AE10" s="346">
        <v>2020</v>
      </c>
      <c r="AF10" s="346">
        <v>2020</v>
      </c>
      <c r="AG10" s="346">
        <v>2020</v>
      </c>
      <c r="AH10" s="347">
        <v>2019</v>
      </c>
      <c r="AI10" s="346">
        <v>2019</v>
      </c>
      <c r="AJ10" s="346">
        <v>2019</v>
      </c>
      <c r="AK10" s="346">
        <v>2016</v>
      </c>
      <c r="AL10" s="346">
        <v>2020</v>
      </c>
      <c r="AM10" s="348">
        <v>2019</v>
      </c>
      <c r="AN10" s="348">
        <v>2019</v>
      </c>
      <c r="AO10" s="346">
        <v>2017</v>
      </c>
      <c r="AP10" s="346">
        <v>2020</v>
      </c>
      <c r="AQ10" s="346">
        <v>2020</v>
      </c>
      <c r="AR10" s="346">
        <v>2021</v>
      </c>
      <c r="AS10" s="346">
        <v>2019</v>
      </c>
      <c r="AT10" s="346">
        <v>2020</v>
      </c>
      <c r="AU10" s="346">
        <v>2018</v>
      </c>
      <c r="AV10" s="346">
        <v>2020</v>
      </c>
      <c r="AW10" s="346">
        <v>2020</v>
      </c>
      <c r="AX10" s="346">
        <v>2020</v>
      </c>
      <c r="AY10" s="346">
        <v>2019</v>
      </c>
      <c r="AZ10" s="346">
        <v>2019</v>
      </c>
      <c r="BA10" s="346">
        <v>2019</v>
      </c>
      <c r="BB10" s="346" t="s">
        <v>456</v>
      </c>
      <c r="BC10" s="346">
        <v>2019</v>
      </c>
      <c r="BD10" s="346">
        <v>2019</v>
      </c>
      <c r="BE10" s="346">
        <v>2017</v>
      </c>
      <c r="BF10" s="346">
        <v>2017</v>
      </c>
      <c r="BG10" s="346">
        <v>2020</v>
      </c>
      <c r="BH10" s="346">
        <v>2018</v>
      </c>
      <c r="BI10" s="346">
        <v>2020</v>
      </c>
      <c r="BJ10" s="346">
        <v>2020</v>
      </c>
      <c r="BK10" s="346">
        <v>2015</v>
      </c>
    </row>
    <row r="11" spans="1:63" ht="15.75" x14ac:dyDescent="0.25">
      <c r="A11" s="187" t="s">
        <v>245</v>
      </c>
      <c r="B11" s="188" t="s">
        <v>55</v>
      </c>
      <c r="C11" s="345">
        <v>2015</v>
      </c>
      <c r="D11" s="345">
        <v>2015</v>
      </c>
      <c r="E11" s="345">
        <v>2010</v>
      </c>
      <c r="F11" s="345">
        <v>2010</v>
      </c>
      <c r="G11" s="345">
        <v>2015</v>
      </c>
      <c r="H11" s="345">
        <v>2019</v>
      </c>
      <c r="I11" s="283">
        <v>2019</v>
      </c>
      <c r="J11" s="346">
        <v>2020</v>
      </c>
      <c r="K11" s="346">
        <v>2020</v>
      </c>
      <c r="L11" s="315">
        <v>2021</v>
      </c>
      <c r="M11" s="346">
        <v>2021</v>
      </c>
      <c r="N11" s="346">
        <v>2021</v>
      </c>
      <c r="O11" s="346">
        <v>2019</v>
      </c>
      <c r="P11" s="346">
        <v>2015</v>
      </c>
      <c r="Q11" s="346">
        <v>2019</v>
      </c>
      <c r="R11" s="346">
        <v>2017</v>
      </c>
      <c r="S11" s="346">
        <v>2019</v>
      </c>
      <c r="T11" s="346">
        <v>2011</v>
      </c>
      <c r="U11" s="346">
        <v>2011</v>
      </c>
      <c r="V11" s="346">
        <v>2019</v>
      </c>
      <c r="W11" s="346">
        <v>2019</v>
      </c>
      <c r="X11" s="346">
        <v>2017</v>
      </c>
      <c r="Y11" s="346">
        <v>2017</v>
      </c>
      <c r="Z11" s="346">
        <v>2019</v>
      </c>
      <c r="AA11" s="346">
        <v>2021</v>
      </c>
      <c r="AB11" s="346">
        <v>2018</v>
      </c>
      <c r="AC11" s="346">
        <v>2019</v>
      </c>
      <c r="AD11" s="346">
        <v>2019</v>
      </c>
      <c r="AE11" s="346">
        <v>2020</v>
      </c>
      <c r="AF11" s="346">
        <v>2020</v>
      </c>
      <c r="AG11" s="346">
        <v>2020</v>
      </c>
      <c r="AH11" s="347">
        <v>2019</v>
      </c>
      <c r="AI11" s="346">
        <v>2019</v>
      </c>
      <c r="AJ11" s="346">
        <v>2019</v>
      </c>
      <c r="AK11" s="346">
        <v>2016</v>
      </c>
      <c r="AL11" s="346">
        <v>2020</v>
      </c>
      <c r="AM11" s="348">
        <v>2019</v>
      </c>
      <c r="AN11" s="348">
        <v>2019</v>
      </c>
      <c r="AO11" s="346">
        <v>2017</v>
      </c>
      <c r="AP11" s="346">
        <v>2020</v>
      </c>
      <c r="AQ11" s="346">
        <v>2020</v>
      </c>
      <c r="AR11" s="346">
        <v>2021</v>
      </c>
      <c r="AS11" s="346">
        <v>2019</v>
      </c>
      <c r="AT11" s="346">
        <v>2020</v>
      </c>
      <c r="AU11" s="346">
        <v>2018</v>
      </c>
      <c r="AV11" s="346">
        <v>2020</v>
      </c>
      <c r="AW11" s="346">
        <v>2020</v>
      </c>
      <c r="AX11" s="346">
        <v>2020</v>
      </c>
      <c r="AY11" s="346">
        <v>2019</v>
      </c>
      <c r="AZ11" s="346">
        <v>2019</v>
      </c>
      <c r="BA11" s="346">
        <v>2019</v>
      </c>
      <c r="BB11" s="346" t="s">
        <v>456</v>
      </c>
      <c r="BC11" s="346">
        <v>2019</v>
      </c>
      <c r="BD11" s="346">
        <v>2019</v>
      </c>
      <c r="BE11" s="346">
        <v>2017</v>
      </c>
      <c r="BF11" s="346">
        <v>2017</v>
      </c>
      <c r="BG11" s="346">
        <v>2020</v>
      </c>
      <c r="BH11" s="346">
        <v>2018</v>
      </c>
      <c r="BI11" s="346">
        <v>2020</v>
      </c>
      <c r="BJ11" s="346">
        <v>2020</v>
      </c>
      <c r="BK11" s="346">
        <v>2015</v>
      </c>
    </row>
    <row r="12" spans="1:63" ht="15.75" x14ac:dyDescent="0.25">
      <c r="A12" s="187" t="s">
        <v>246</v>
      </c>
      <c r="B12" s="188" t="s">
        <v>56</v>
      </c>
      <c r="C12" s="345">
        <v>2015</v>
      </c>
      <c r="D12" s="345">
        <v>2015</v>
      </c>
      <c r="E12" s="345">
        <v>2010</v>
      </c>
      <c r="F12" s="345">
        <v>2010</v>
      </c>
      <c r="G12" s="345">
        <v>2015</v>
      </c>
      <c r="H12" s="345">
        <v>2019</v>
      </c>
      <c r="I12" s="283">
        <v>2019</v>
      </c>
      <c r="J12" s="346">
        <v>2020</v>
      </c>
      <c r="K12" s="346">
        <v>2020</v>
      </c>
      <c r="L12" s="315">
        <v>2021</v>
      </c>
      <c r="M12" s="346">
        <v>2021</v>
      </c>
      <c r="N12" s="346">
        <v>2021</v>
      </c>
      <c r="O12" s="346">
        <v>2019</v>
      </c>
      <c r="P12" s="346">
        <v>2015</v>
      </c>
      <c r="Q12" s="346">
        <v>2019</v>
      </c>
      <c r="R12" s="346">
        <v>2017</v>
      </c>
      <c r="S12" s="346">
        <v>2019</v>
      </c>
      <c r="T12" s="346">
        <v>2011</v>
      </c>
      <c r="U12" s="346">
        <v>2011</v>
      </c>
      <c r="V12" s="346">
        <v>2019</v>
      </c>
      <c r="W12" s="346">
        <v>2019</v>
      </c>
      <c r="X12" s="346">
        <v>2017</v>
      </c>
      <c r="Y12" s="346">
        <v>2017</v>
      </c>
      <c r="Z12" s="346">
        <v>2019</v>
      </c>
      <c r="AA12" s="346">
        <v>2021</v>
      </c>
      <c r="AB12" s="346">
        <v>2018</v>
      </c>
      <c r="AC12" s="346">
        <v>2019</v>
      </c>
      <c r="AD12" s="346">
        <v>2019</v>
      </c>
      <c r="AE12" s="346">
        <v>2020</v>
      </c>
      <c r="AF12" s="346">
        <v>2020</v>
      </c>
      <c r="AG12" s="346">
        <v>2020</v>
      </c>
      <c r="AH12" s="347">
        <v>2019</v>
      </c>
      <c r="AI12" s="346">
        <v>2019</v>
      </c>
      <c r="AJ12" s="346">
        <v>2019</v>
      </c>
      <c r="AK12" s="346">
        <v>2016</v>
      </c>
      <c r="AL12" s="346">
        <v>2020</v>
      </c>
      <c r="AM12" s="348">
        <v>2019</v>
      </c>
      <c r="AN12" s="348">
        <v>2019</v>
      </c>
      <c r="AO12" s="346">
        <v>2017</v>
      </c>
      <c r="AP12" s="346">
        <v>2020</v>
      </c>
      <c r="AQ12" s="346">
        <v>2020</v>
      </c>
      <c r="AR12" s="346">
        <v>2021</v>
      </c>
      <c r="AS12" s="346">
        <v>2019</v>
      </c>
      <c r="AT12" s="346">
        <v>2020</v>
      </c>
      <c r="AU12" s="346">
        <v>2018</v>
      </c>
      <c r="AV12" s="346">
        <v>2020</v>
      </c>
      <c r="AW12" s="346">
        <v>2020</v>
      </c>
      <c r="AX12" s="346">
        <v>2020</v>
      </c>
      <c r="AY12" s="346">
        <v>2019</v>
      </c>
      <c r="AZ12" s="346">
        <v>2019</v>
      </c>
      <c r="BA12" s="346">
        <v>2019</v>
      </c>
      <c r="BB12" s="346" t="s">
        <v>456</v>
      </c>
      <c r="BC12" s="346">
        <v>2019</v>
      </c>
      <c r="BD12" s="346">
        <v>2019</v>
      </c>
      <c r="BE12" s="346">
        <v>2017</v>
      </c>
      <c r="BF12" s="346">
        <v>2017</v>
      </c>
      <c r="BG12" s="346">
        <v>2020</v>
      </c>
      <c r="BH12" s="346">
        <v>2018</v>
      </c>
      <c r="BI12" s="346">
        <v>2020</v>
      </c>
      <c r="BJ12" s="346">
        <v>2020</v>
      </c>
      <c r="BK12" s="346">
        <v>2015</v>
      </c>
    </row>
    <row r="13" spans="1:63" ht="15.75" x14ac:dyDescent="0.25">
      <c r="A13" s="187" t="s">
        <v>247</v>
      </c>
      <c r="B13" s="188" t="s">
        <v>57</v>
      </c>
      <c r="C13" s="345">
        <v>2015</v>
      </c>
      <c r="D13" s="345">
        <v>2015</v>
      </c>
      <c r="E13" s="345">
        <v>2010</v>
      </c>
      <c r="F13" s="345">
        <v>2010</v>
      </c>
      <c r="G13" s="345">
        <v>2015</v>
      </c>
      <c r="H13" s="345">
        <v>2019</v>
      </c>
      <c r="I13" s="283">
        <v>2019</v>
      </c>
      <c r="J13" s="346">
        <v>2020</v>
      </c>
      <c r="K13" s="346">
        <v>2020</v>
      </c>
      <c r="L13" s="315">
        <v>2021</v>
      </c>
      <c r="M13" s="346">
        <v>2021</v>
      </c>
      <c r="N13" s="346">
        <v>2021</v>
      </c>
      <c r="O13" s="346">
        <v>2019</v>
      </c>
      <c r="P13" s="346">
        <v>2015</v>
      </c>
      <c r="Q13" s="346">
        <v>2019</v>
      </c>
      <c r="R13" s="283" t="s">
        <v>456</v>
      </c>
      <c r="S13" s="346">
        <v>2019</v>
      </c>
      <c r="T13" s="346">
        <v>2011</v>
      </c>
      <c r="U13" s="346">
        <v>2011</v>
      </c>
      <c r="V13" s="346">
        <v>2019</v>
      </c>
      <c r="W13" s="346">
        <v>2019</v>
      </c>
      <c r="X13" s="346">
        <v>2017</v>
      </c>
      <c r="Y13" s="346">
        <v>2017</v>
      </c>
      <c r="Z13" s="346">
        <v>2019</v>
      </c>
      <c r="AA13" s="346">
        <v>2021</v>
      </c>
      <c r="AB13" s="346">
        <v>2018</v>
      </c>
      <c r="AC13" s="346">
        <v>2019</v>
      </c>
      <c r="AD13" s="346">
        <v>2019</v>
      </c>
      <c r="AE13" s="346">
        <v>2020</v>
      </c>
      <c r="AF13" s="346">
        <v>2020</v>
      </c>
      <c r="AG13" s="346">
        <v>2020</v>
      </c>
      <c r="AH13" s="347">
        <v>2019</v>
      </c>
      <c r="AI13" s="346">
        <v>2019</v>
      </c>
      <c r="AJ13" s="346">
        <v>2019</v>
      </c>
      <c r="AK13" s="346">
        <v>2016</v>
      </c>
      <c r="AL13" s="346">
        <v>2020</v>
      </c>
      <c r="AM13" s="348">
        <v>2019</v>
      </c>
      <c r="AN13" s="348">
        <v>2019</v>
      </c>
      <c r="AO13" s="346">
        <v>2017</v>
      </c>
      <c r="AP13" s="346">
        <v>2020</v>
      </c>
      <c r="AQ13" s="346">
        <v>2020</v>
      </c>
      <c r="AR13" s="346">
        <v>2021</v>
      </c>
      <c r="AS13" s="346">
        <v>2019</v>
      </c>
      <c r="AT13" s="346">
        <v>2020</v>
      </c>
      <c r="AU13" s="346">
        <v>2018</v>
      </c>
      <c r="AV13" s="346">
        <v>2020</v>
      </c>
      <c r="AW13" s="346">
        <v>2020</v>
      </c>
      <c r="AX13" s="346">
        <v>2020</v>
      </c>
      <c r="AY13" s="346">
        <v>2019</v>
      </c>
      <c r="AZ13" s="346">
        <v>2019</v>
      </c>
      <c r="BA13" s="346">
        <v>2019</v>
      </c>
      <c r="BB13" s="346" t="s">
        <v>456</v>
      </c>
      <c r="BC13" s="346">
        <v>2019</v>
      </c>
      <c r="BD13" s="346">
        <v>2019</v>
      </c>
      <c r="BE13" s="346">
        <v>2017</v>
      </c>
      <c r="BF13" s="346">
        <v>2017</v>
      </c>
      <c r="BG13" s="346">
        <v>2020</v>
      </c>
      <c r="BH13" s="346">
        <v>2018</v>
      </c>
      <c r="BI13" s="346">
        <v>2020</v>
      </c>
      <c r="BJ13" s="346">
        <v>2020</v>
      </c>
      <c r="BK13" s="346">
        <v>2015</v>
      </c>
    </row>
    <row r="14" spans="1:63" ht="15.75" x14ac:dyDescent="0.25">
      <c r="A14" s="187" t="s">
        <v>248</v>
      </c>
      <c r="B14" s="188" t="s">
        <v>58</v>
      </c>
      <c r="C14" s="345">
        <v>2015</v>
      </c>
      <c r="D14" s="345">
        <v>2015</v>
      </c>
      <c r="E14" s="345">
        <v>2010</v>
      </c>
      <c r="F14" s="345">
        <v>2010</v>
      </c>
      <c r="G14" s="345">
        <v>2015</v>
      </c>
      <c r="H14" s="345">
        <v>2019</v>
      </c>
      <c r="I14" s="283">
        <v>2019</v>
      </c>
      <c r="J14" s="346">
        <v>2020</v>
      </c>
      <c r="K14" s="346">
        <v>2020</v>
      </c>
      <c r="L14" s="315">
        <v>2021</v>
      </c>
      <c r="M14" s="346">
        <v>2021</v>
      </c>
      <c r="N14" s="346">
        <v>2021</v>
      </c>
      <c r="O14" s="346">
        <v>2019</v>
      </c>
      <c r="P14" s="346">
        <v>2015</v>
      </c>
      <c r="Q14" s="346">
        <v>2019</v>
      </c>
      <c r="R14" s="346">
        <v>2017</v>
      </c>
      <c r="S14" s="346">
        <v>2019</v>
      </c>
      <c r="T14" s="346">
        <v>2011</v>
      </c>
      <c r="U14" s="346">
        <v>2011</v>
      </c>
      <c r="V14" s="346">
        <v>2019</v>
      </c>
      <c r="W14" s="346">
        <v>2019</v>
      </c>
      <c r="X14" s="346">
        <v>2017</v>
      </c>
      <c r="Y14" s="346">
        <v>2017</v>
      </c>
      <c r="Z14" s="346">
        <v>2019</v>
      </c>
      <c r="AA14" s="346">
        <v>2021</v>
      </c>
      <c r="AB14" s="346">
        <v>2018</v>
      </c>
      <c r="AC14" s="346">
        <v>2019</v>
      </c>
      <c r="AD14" s="346">
        <v>2019</v>
      </c>
      <c r="AE14" s="346">
        <v>2020</v>
      </c>
      <c r="AF14" s="346">
        <v>2020</v>
      </c>
      <c r="AG14" s="346">
        <v>2020</v>
      </c>
      <c r="AH14" s="347">
        <v>2019</v>
      </c>
      <c r="AI14" s="346">
        <v>2019</v>
      </c>
      <c r="AJ14" s="346">
        <v>2019</v>
      </c>
      <c r="AK14" s="346">
        <v>2016</v>
      </c>
      <c r="AL14" s="346">
        <v>2020</v>
      </c>
      <c r="AM14" s="348">
        <v>2019</v>
      </c>
      <c r="AN14" s="348">
        <v>2019</v>
      </c>
      <c r="AO14" s="346">
        <v>2017</v>
      </c>
      <c r="AP14" s="346">
        <v>2020</v>
      </c>
      <c r="AQ14" s="346">
        <v>2020</v>
      </c>
      <c r="AR14" s="346">
        <v>2021</v>
      </c>
      <c r="AS14" s="346">
        <v>2019</v>
      </c>
      <c r="AT14" s="346">
        <v>2020</v>
      </c>
      <c r="AU14" s="346">
        <v>2018</v>
      </c>
      <c r="AV14" s="346">
        <v>2020</v>
      </c>
      <c r="AW14" s="346">
        <v>2020</v>
      </c>
      <c r="AX14" s="346">
        <v>2020</v>
      </c>
      <c r="AY14" s="346">
        <v>2019</v>
      </c>
      <c r="AZ14" s="346">
        <v>2019</v>
      </c>
      <c r="BA14" s="346">
        <v>2019</v>
      </c>
      <c r="BB14" s="346" t="s">
        <v>456</v>
      </c>
      <c r="BC14" s="346">
        <v>2019</v>
      </c>
      <c r="BD14" s="346">
        <v>2019</v>
      </c>
      <c r="BE14" s="346">
        <v>2017</v>
      </c>
      <c r="BF14" s="346">
        <v>2017</v>
      </c>
      <c r="BG14" s="346">
        <v>2020</v>
      </c>
      <c r="BH14" s="346">
        <v>2018</v>
      </c>
      <c r="BI14" s="346">
        <v>2020</v>
      </c>
      <c r="BJ14" s="346">
        <v>2020</v>
      </c>
      <c r="BK14" s="346">
        <v>2015</v>
      </c>
    </row>
    <row r="15" spans="1:63" ht="15.75" x14ac:dyDescent="0.25">
      <c r="A15" s="187" t="s">
        <v>250</v>
      </c>
      <c r="B15" s="188" t="s">
        <v>59</v>
      </c>
      <c r="C15" s="345">
        <v>2015</v>
      </c>
      <c r="D15" s="345">
        <v>2015</v>
      </c>
      <c r="E15" s="345">
        <v>2010</v>
      </c>
      <c r="F15" s="345">
        <v>2010</v>
      </c>
      <c r="G15" s="345">
        <v>2015</v>
      </c>
      <c r="H15" s="345">
        <v>2019</v>
      </c>
      <c r="I15" s="315" t="s">
        <v>456</v>
      </c>
      <c r="J15" s="346">
        <v>2020</v>
      </c>
      <c r="K15" s="346">
        <v>2020</v>
      </c>
      <c r="L15" s="315">
        <v>2021</v>
      </c>
      <c r="M15" s="346">
        <v>2021</v>
      </c>
      <c r="N15" s="346">
        <v>2021</v>
      </c>
      <c r="O15" s="346">
        <v>2019</v>
      </c>
      <c r="P15" s="346">
        <v>2006</v>
      </c>
      <c r="Q15" s="346">
        <v>2019</v>
      </c>
      <c r="R15" s="346">
        <v>2019</v>
      </c>
      <c r="S15" s="346">
        <v>2019</v>
      </c>
      <c r="T15" s="346">
        <v>2019</v>
      </c>
      <c r="U15" s="346">
        <v>2019</v>
      </c>
      <c r="V15" s="346">
        <v>2019</v>
      </c>
      <c r="W15" s="346">
        <v>2019</v>
      </c>
      <c r="X15" s="346">
        <v>2019</v>
      </c>
      <c r="Y15" s="346">
        <v>2019</v>
      </c>
      <c r="Z15" s="346" t="s">
        <v>456</v>
      </c>
      <c r="AA15" s="346">
        <v>2021</v>
      </c>
      <c r="AB15" s="346">
        <v>2018</v>
      </c>
      <c r="AC15" s="346">
        <v>2019</v>
      </c>
      <c r="AD15" s="346">
        <v>2019</v>
      </c>
      <c r="AE15" s="346">
        <v>2020</v>
      </c>
      <c r="AF15" s="346">
        <v>2020</v>
      </c>
      <c r="AG15" s="346">
        <v>2020</v>
      </c>
      <c r="AH15" s="347">
        <v>2019</v>
      </c>
      <c r="AI15" s="346">
        <v>2019</v>
      </c>
      <c r="AJ15" s="346">
        <v>2019</v>
      </c>
      <c r="AK15" s="346">
        <v>2019</v>
      </c>
      <c r="AL15" s="346" t="s">
        <v>456</v>
      </c>
      <c r="AM15" s="348">
        <v>2019</v>
      </c>
      <c r="AN15" s="348">
        <v>2019</v>
      </c>
      <c r="AO15" s="346">
        <v>2017</v>
      </c>
      <c r="AP15" s="346">
        <v>2020</v>
      </c>
      <c r="AQ15" s="346">
        <v>2020</v>
      </c>
      <c r="AR15" s="346">
        <v>2021</v>
      </c>
      <c r="AS15" s="346">
        <v>2019</v>
      </c>
      <c r="AT15" s="346">
        <v>2019</v>
      </c>
      <c r="AU15" s="346">
        <v>2018</v>
      </c>
      <c r="AV15" s="346">
        <v>2020</v>
      </c>
      <c r="AW15" s="346">
        <v>2020</v>
      </c>
      <c r="AX15" s="346">
        <v>2020</v>
      </c>
      <c r="AY15" s="346" t="s">
        <v>456</v>
      </c>
      <c r="AZ15" s="346" t="s">
        <v>456</v>
      </c>
      <c r="BA15" s="346" t="s">
        <v>456</v>
      </c>
      <c r="BB15" s="346" t="s">
        <v>456</v>
      </c>
      <c r="BC15" s="346">
        <v>2019</v>
      </c>
      <c r="BD15" s="346">
        <v>2019</v>
      </c>
      <c r="BE15" s="346">
        <v>2017</v>
      </c>
      <c r="BF15" s="346">
        <v>2017</v>
      </c>
      <c r="BG15" s="346">
        <v>2020</v>
      </c>
      <c r="BH15" s="346">
        <v>2018</v>
      </c>
      <c r="BI15" s="346">
        <v>2020</v>
      </c>
      <c r="BJ15" s="346">
        <v>2020</v>
      </c>
      <c r="BK15" s="346">
        <v>2015</v>
      </c>
    </row>
    <row r="16" spans="1:63" ht="15.75" x14ac:dyDescent="0.25">
      <c r="A16" s="187" t="s">
        <v>251</v>
      </c>
      <c r="B16" s="188" t="s">
        <v>60</v>
      </c>
      <c r="C16" s="345">
        <v>2015</v>
      </c>
      <c r="D16" s="345">
        <v>2015</v>
      </c>
      <c r="E16" s="345">
        <v>2010</v>
      </c>
      <c r="F16" s="345">
        <v>2010</v>
      </c>
      <c r="G16" s="345">
        <v>2015</v>
      </c>
      <c r="H16" s="345">
        <v>2019</v>
      </c>
      <c r="I16" s="315" t="s">
        <v>456</v>
      </c>
      <c r="J16" s="346">
        <v>2020</v>
      </c>
      <c r="K16" s="346">
        <v>2020</v>
      </c>
      <c r="L16" s="315">
        <v>2021</v>
      </c>
      <c r="M16" s="346">
        <v>2021</v>
      </c>
      <c r="N16" s="346">
        <v>2021</v>
      </c>
      <c r="O16" s="346">
        <v>2019</v>
      </c>
      <c r="P16" s="346">
        <v>2006</v>
      </c>
      <c r="Q16" s="346">
        <v>2019</v>
      </c>
      <c r="R16" s="346">
        <v>2019</v>
      </c>
      <c r="S16" s="346">
        <v>2019</v>
      </c>
      <c r="T16" s="346">
        <v>2019</v>
      </c>
      <c r="U16" s="346">
        <v>2019</v>
      </c>
      <c r="V16" s="346">
        <v>2019</v>
      </c>
      <c r="W16" s="346">
        <v>2019</v>
      </c>
      <c r="X16" s="346">
        <v>2019</v>
      </c>
      <c r="Y16" s="346">
        <v>2019</v>
      </c>
      <c r="Z16" s="346" t="s">
        <v>456</v>
      </c>
      <c r="AA16" s="346">
        <v>2021</v>
      </c>
      <c r="AB16" s="346">
        <v>2018</v>
      </c>
      <c r="AC16" s="346">
        <v>2019</v>
      </c>
      <c r="AD16" s="346">
        <v>2019</v>
      </c>
      <c r="AE16" s="346">
        <v>2020</v>
      </c>
      <c r="AF16" s="346">
        <v>2020</v>
      </c>
      <c r="AG16" s="346">
        <v>2020</v>
      </c>
      <c r="AH16" s="347">
        <v>2019</v>
      </c>
      <c r="AI16" s="346">
        <v>2019</v>
      </c>
      <c r="AJ16" s="346">
        <v>2019</v>
      </c>
      <c r="AK16" s="346">
        <v>2019</v>
      </c>
      <c r="AL16" s="346" t="s">
        <v>456</v>
      </c>
      <c r="AM16" s="348">
        <v>2019</v>
      </c>
      <c r="AN16" s="348">
        <v>2019</v>
      </c>
      <c r="AO16" s="346">
        <v>2017</v>
      </c>
      <c r="AP16" s="346">
        <v>2020</v>
      </c>
      <c r="AQ16" s="346">
        <v>2020</v>
      </c>
      <c r="AR16" s="346">
        <v>2021</v>
      </c>
      <c r="AS16" s="346">
        <v>2019</v>
      </c>
      <c r="AT16" s="346">
        <v>2019</v>
      </c>
      <c r="AU16" s="346">
        <v>2018</v>
      </c>
      <c r="AV16" s="346">
        <v>2020</v>
      </c>
      <c r="AW16" s="346">
        <v>2020</v>
      </c>
      <c r="AX16" s="346">
        <v>2020</v>
      </c>
      <c r="AY16" s="346" t="s">
        <v>456</v>
      </c>
      <c r="AZ16" s="346" t="s">
        <v>456</v>
      </c>
      <c r="BA16" s="346" t="s">
        <v>456</v>
      </c>
      <c r="BB16" s="346" t="s">
        <v>456</v>
      </c>
      <c r="BC16" s="346">
        <v>2019</v>
      </c>
      <c r="BD16" s="346">
        <v>2019</v>
      </c>
      <c r="BE16" s="346">
        <v>2017</v>
      </c>
      <c r="BF16" s="346">
        <v>2017</v>
      </c>
      <c r="BG16" s="346">
        <v>2020</v>
      </c>
      <c r="BH16" s="346">
        <v>2018</v>
      </c>
      <c r="BI16" s="346">
        <v>2020</v>
      </c>
      <c r="BJ16" s="346">
        <v>2020</v>
      </c>
      <c r="BK16" s="346">
        <v>2015</v>
      </c>
    </row>
    <row r="17" spans="1:63" ht="15.75" x14ac:dyDescent="0.25">
      <c r="A17" s="187" t="s">
        <v>252</v>
      </c>
      <c r="B17" s="188" t="s">
        <v>68</v>
      </c>
      <c r="C17" s="345">
        <v>2015</v>
      </c>
      <c r="D17" s="345">
        <v>2015</v>
      </c>
      <c r="E17" s="345">
        <v>2010</v>
      </c>
      <c r="F17" s="345">
        <v>2010</v>
      </c>
      <c r="G17" s="345">
        <v>2015</v>
      </c>
      <c r="H17" s="345">
        <v>2019</v>
      </c>
      <c r="I17" s="315" t="s">
        <v>456</v>
      </c>
      <c r="J17" s="346">
        <v>2020</v>
      </c>
      <c r="K17" s="346">
        <v>2020</v>
      </c>
      <c r="L17" s="315">
        <v>2021</v>
      </c>
      <c r="M17" s="346">
        <v>2021</v>
      </c>
      <c r="N17" s="346">
        <v>2021</v>
      </c>
      <c r="O17" s="346">
        <v>2019</v>
      </c>
      <c r="P17" s="346">
        <v>2006</v>
      </c>
      <c r="Q17" s="346">
        <v>2019</v>
      </c>
      <c r="R17" s="346">
        <v>2019</v>
      </c>
      <c r="S17" s="346">
        <v>2019</v>
      </c>
      <c r="T17" s="346">
        <v>2019</v>
      </c>
      <c r="U17" s="346">
        <v>2019</v>
      </c>
      <c r="V17" s="346">
        <v>2019</v>
      </c>
      <c r="W17" s="346">
        <v>2019</v>
      </c>
      <c r="X17" s="346">
        <v>2019</v>
      </c>
      <c r="Y17" s="346">
        <v>2019</v>
      </c>
      <c r="Z17" s="346" t="s">
        <v>456</v>
      </c>
      <c r="AA17" s="346">
        <v>2021</v>
      </c>
      <c r="AB17" s="346">
        <v>2018</v>
      </c>
      <c r="AC17" s="346">
        <v>2019</v>
      </c>
      <c r="AD17" s="346">
        <v>2019</v>
      </c>
      <c r="AE17" s="346">
        <v>2020</v>
      </c>
      <c r="AF17" s="346">
        <v>2020</v>
      </c>
      <c r="AG17" s="346">
        <v>2020</v>
      </c>
      <c r="AH17" s="347">
        <v>2019</v>
      </c>
      <c r="AI17" s="346">
        <v>2019</v>
      </c>
      <c r="AJ17" s="346">
        <v>2019</v>
      </c>
      <c r="AK17" s="346">
        <v>2019</v>
      </c>
      <c r="AL17" s="346" t="s">
        <v>456</v>
      </c>
      <c r="AM17" s="348">
        <v>2019</v>
      </c>
      <c r="AN17" s="348">
        <v>2019</v>
      </c>
      <c r="AO17" s="346">
        <v>2017</v>
      </c>
      <c r="AP17" s="346">
        <v>2020</v>
      </c>
      <c r="AQ17" s="346">
        <v>2020</v>
      </c>
      <c r="AR17" s="346">
        <v>2021</v>
      </c>
      <c r="AS17" s="346">
        <v>2019</v>
      </c>
      <c r="AT17" s="346">
        <v>2019</v>
      </c>
      <c r="AU17" s="346">
        <v>2018</v>
      </c>
      <c r="AV17" s="346">
        <v>2020</v>
      </c>
      <c r="AW17" s="346">
        <v>2020</v>
      </c>
      <c r="AX17" s="346">
        <v>2020</v>
      </c>
      <c r="AY17" s="346" t="s">
        <v>456</v>
      </c>
      <c r="AZ17" s="346" t="s">
        <v>456</v>
      </c>
      <c r="BA17" s="346" t="s">
        <v>456</v>
      </c>
      <c r="BB17" s="346" t="s">
        <v>456</v>
      </c>
      <c r="BC17" s="346">
        <v>2019</v>
      </c>
      <c r="BD17" s="346">
        <v>2019</v>
      </c>
      <c r="BE17" s="346">
        <v>2017</v>
      </c>
      <c r="BF17" s="346">
        <v>2017</v>
      </c>
      <c r="BG17" s="346">
        <v>2020</v>
      </c>
      <c r="BH17" s="346">
        <v>2018</v>
      </c>
      <c r="BI17" s="346">
        <v>2020</v>
      </c>
      <c r="BJ17" s="346">
        <v>2020</v>
      </c>
      <c r="BK17" s="346">
        <v>2015</v>
      </c>
    </row>
    <row r="18" spans="1:63" ht="15.75" x14ac:dyDescent="0.25">
      <c r="A18" s="187" t="s">
        <v>253</v>
      </c>
      <c r="B18" s="188" t="s">
        <v>61</v>
      </c>
      <c r="C18" s="345">
        <v>2015</v>
      </c>
      <c r="D18" s="345">
        <v>2015</v>
      </c>
      <c r="E18" s="345">
        <v>2010</v>
      </c>
      <c r="F18" s="345">
        <v>2010</v>
      </c>
      <c r="G18" s="345">
        <v>2015</v>
      </c>
      <c r="H18" s="345">
        <v>2019</v>
      </c>
      <c r="I18" s="315" t="s">
        <v>456</v>
      </c>
      <c r="J18" s="346">
        <v>2020</v>
      </c>
      <c r="K18" s="346">
        <v>2020</v>
      </c>
      <c r="L18" s="315">
        <v>2021</v>
      </c>
      <c r="M18" s="346">
        <v>2021</v>
      </c>
      <c r="N18" s="346">
        <v>2021</v>
      </c>
      <c r="O18" s="346">
        <v>2019</v>
      </c>
      <c r="P18" s="346">
        <v>2006</v>
      </c>
      <c r="Q18" s="346">
        <v>2019</v>
      </c>
      <c r="R18" s="346">
        <v>2019</v>
      </c>
      <c r="S18" s="346">
        <v>2019</v>
      </c>
      <c r="T18" s="346">
        <v>2019</v>
      </c>
      <c r="U18" s="346">
        <v>2019</v>
      </c>
      <c r="V18" s="346">
        <v>2019</v>
      </c>
      <c r="W18" s="346">
        <v>2019</v>
      </c>
      <c r="X18" s="346">
        <v>2019</v>
      </c>
      <c r="Y18" s="346">
        <v>2019</v>
      </c>
      <c r="Z18" s="346" t="s">
        <v>456</v>
      </c>
      <c r="AA18" s="346">
        <v>2021</v>
      </c>
      <c r="AB18" s="346">
        <v>2018</v>
      </c>
      <c r="AC18" s="346">
        <v>2019</v>
      </c>
      <c r="AD18" s="346">
        <v>2019</v>
      </c>
      <c r="AE18" s="346">
        <v>2020</v>
      </c>
      <c r="AF18" s="346">
        <v>2020</v>
      </c>
      <c r="AG18" s="346">
        <v>2020</v>
      </c>
      <c r="AH18" s="347">
        <v>2019</v>
      </c>
      <c r="AI18" s="346">
        <v>2019</v>
      </c>
      <c r="AJ18" s="346">
        <v>2019</v>
      </c>
      <c r="AK18" s="346">
        <v>2019</v>
      </c>
      <c r="AL18" s="346" t="s">
        <v>456</v>
      </c>
      <c r="AM18" s="348">
        <v>2019</v>
      </c>
      <c r="AN18" s="348">
        <v>2019</v>
      </c>
      <c r="AO18" s="346">
        <v>2017</v>
      </c>
      <c r="AP18" s="346">
        <v>2020</v>
      </c>
      <c r="AQ18" s="346">
        <v>2020</v>
      </c>
      <c r="AR18" s="346">
        <v>2021</v>
      </c>
      <c r="AS18" s="346">
        <v>2019</v>
      </c>
      <c r="AT18" s="346">
        <v>2019</v>
      </c>
      <c r="AU18" s="346">
        <v>2018</v>
      </c>
      <c r="AV18" s="346">
        <v>2020</v>
      </c>
      <c r="AW18" s="346">
        <v>2020</v>
      </c>
      <c r="AX18" s="346">
        <v>2020</v>
      </c>
      <c r="AY18" s="346" t="s">
        <v>456</v>
      </c>
      <c r="AZ18" s="346" t="s">
        <v>456</v>
      </c>
      <c r="BA18" s="346" t="s">
        <v>456</v>
      </c>
      <c r="BB18" s="346" t="s">
        <v>456</v>
      </c>
      <c r="BC18" s="346">
        <v>2019</v>
      </c>
      <c r="BD18" s="346">
        <v>2019</v>
      </c>
      <c r="BE18" s="346">
        <v>2017</v>
      </c>
      <c r="BF18" s="346">
        <v>2017</v>
      </c>
      <c r="BG18" s="346">
        <v>2020</v>
      </c>
      <c r="BH18" s="346">
        <v>2018</v>
      </c>
      <c r="BI18" s="346">
        <v>2020</v>
      </c>
      <c r="BJ18" s="346">
        <v>2020</v>
      </c>
      <c r="BK18" s="346">
        <v>2015</v>
      </c>
    </row>
    <row r="19" spans="1:63" ht="15.75" x14ac:dyDescent="0.25">
      <c r="A19" s="187" t="s">
        <v>254</v>
      </c>
      <c r="B19" s="188" t="s">
        <v>62</v>
      </c>
      <c r="C19" s="345">
        <v>2015</v>
      </c>
      <c r="D19" s="345">
        <v>2015</v>
      </c>
      <c r="E19" s="345">
        <v>2010</v>
      </c>
      <c r="F19" s="345">
        <v>2010</v>
      </c>
      <c r="G19" s="345">
        <v>2015</v>
      </c>
      <c r="H19" s="345">
        <v>2019</v>
      </c>
      <c r="I19" s="315" t="s">
        <v>456</v>
      </c>
      <c r="J19" s="346">
        <v>2020</v>
      </c>
      <c r="K19" s="346">
        <v>2020</v>
      </c>
      <c r="L19" s="315">
        <v>2021</v>
      </c>
      <c r="M19" s="346">
        <v>2021</v>
      </c>
      <c r="N19" s="346">
        <v>2021</v>
      </c>
      <c r="O19" s="346">
        <v>2019</v>
      </c>
      <c r="P19" s="346">
        <v>2006</v>
      </c>
      <c r="Q19" s="346">
        <v>2019</v>
      </c>
      <c r="R19" s="346">
        <v>2019</v>
      </c>
      <c r="S19" s="346">
        <v>2019</v>
      </c>
      <c r="T19" s="346">
        <v>2019</v>
      </c>
      <c r="U19" s="346">
        <v>2019</v>
      </c>
      <c r="V19" s="346">
        <v>2019</v>
      </c>
      <c r="W19" s="346">
        <v>2019</v>
      </c>
      <c r="X19" s="346">
        <v>2019</v>
      </c>
      <c r="Y19" s="346">
        <v>2019</v>
      </c>
      <c r="Z19" s="346" t="s">
        <v>456</v>
      </c>
      <c r="AA19" s="346">
        <v>2021</v>
      </c>
      <c r="AB19" s="346">
        <v>2018</v>
      </c>
      <c r="AC19" s="346">
        <v>2019</v>
      </c>
      <c r="AD19" s="346">
        <v>2019</v>
      </c>
      <c r="AE19" s="346">
        <v>2020</v>
      </c>
      <c r="AF19" s="346">
        <v>2020</v>
      </c>
      <c r="AG19" s="346">
        <v>2020</v>
      </c>
      <c r="AH19" s="347">
        <v>2019</v>
      </c>
      <c r="AI19" s="346">
        <v>2019</v>
      </c>
      <c r="AJ19" s="346">
        <v>2019</v>
      </c>
      <c r="AK19" s="346">
        <v>2019</v>
      </c>
      <c r="AL19" s="346" t="s">
        <v>456</v>
      </c>
      <c r="AM19" s="348">
        <v>2019</v>
      </c>
      <c r="AN19" s="348">
        <v>2019</v>
      </c>
      <c r="AO19" s="346">
        <v>2017</v>
      </c>
      <c r="AP19" s="346">
        <v>2020</v>
      </c>
      <c r="AQ19" s="346">
        <v>2020</v>
      </c>
      <c r="AR19" s="346">
        <v>2021</v>
      </c>
      <c r="AS19" s="346">
        <v>2019</v>
      </c>
      <c r="AT19" s="346">
        <v>2019</v>
      </c>
      <c r="AU19" s="346">
        <v>2018</v>
      </c>
      <c r="AV19" s="346">
        <v>2020</v>
      </c>
      <c r="AW19" s="346">
        <v>2020</v>
      </c>
      <c r="AX19" s="346">
        <v>2020</v>
      </c>
      <c r="AY19" s="346" t="s">
        <v>456</v>
      </c>
      <c r="AZ19" s="346" t="s">
        <v>456</v>
      </c>
      <c r="BA19" s="346" t="s">
        <v>456</v>
      </c>
      <c r="BB19" s="346" t="s">
        <v>456</v>
      </c>
      <c r="BC19" s="346">
        <v>2019</v>
      </c>
      <c r="BD19" s="346">
        <v>2019</v>
      </c>
      <c r="BE19" s="346">
        <v>2017</v>
      </c>
      <c r="BF19" s="346">
        <v>2017</v>
      </c>
      <c r="BG19" s="346">
        <v>2020</v>
      </c>
      <c r="BH19" s="346">
        <v>2018</v>
      </c>
      <c r="BI19" s="346">
        <v>2020</v>
      </c>
      <c r="BJ19" s="346">
        <v>2020</v>
      </c>
      <c r="BK19" s="346">
        <v>2015</v>
      </c>
    </row>
    <row r="20" spans="1:63" ht="15.75" x14ac:dyDescent="0.25">
      <c r="A20" s="187" t="s">
        <v>255</v>
      </c>
      <c r="B20" s="188" t="s">
        <v>63</v>
      </c>
      <c r="C20" s="345">
        <v>2015</v>
      </c>
      <c r="D20" s="345">
        <v>2015</v>
      </c>
      <c r="E20" s="345">
        <v>2010</v>
      </c>
      <c r="F20" s="345">
        <v>2010</v>
      </c>
      <c r="G20" s="345">
        <v>2015</v>
      </c>
      <c r="H20" s="345">
        <v>2019</v>
      </c>
      <c r="I20" s="315" t="s">
        <v>456</v>
      </c>
      <c r="J20" s="346">
        <v>2020</v>
      </c>
      <c r="K20" s="346">
        <v>2020</v>
      </c>
      <c r="L20" s="315">
        <v>2021</v>
      </c>
      <c r="M20" s="346">
        <v>2021</v>
      </c>
      <c r="N20" s="346">
        <v>2021</v>
      </c>
      <c r="O20" s="346">
        <v>2019</v>
      </c>
      <c r="P20" s="346">
        <v>2006</v>
      </c>
      <c r="Q20" s="346">
        <v>2019</v>
      </c>
      <c r="R20" s="346">
        <v>2019</v>
      </c>
      <c r="S20" s="346">
        <v>2019</v>
      </c>
      <c r="T20" s="346">
        <v>2019</v>
      </c>
      <c r="U20" s="346">
        <v>2019</v>
      </c>
      <c r="V20" s="346">
        <v>2019</v>
      </c>
      <c r="W20" s="346">
        <v>2019</v>
      </c>
      <c r="X20" s="346">
        <v>2019</v>
      </c>
      <c r="Y20" s="346">
        <v>2019</v>
      </c>
      <c r="Z20" s="346" t="s">
        <v>456</v>
      </c>
      <c r="AA20" s="346">
        <v>2021</v>
      </c>
      <c r="AB20" s="346">
        <v>2018</v>
      </c>
      <c r="AC20" s="346">
        <v>2019</v>
      </c>
      <c r="AD20" s="346">
        <v>2019</v>
      </c>
      <c r="AE20" s="346">
        <v>2020</v>
      </c>
      <c r="AF20" s="346">
        <v>2020</v>
      </c>
      <c r="AG20" s="346">
        <v>2020</v>
      </c>
      <c r="AH20" s="347">
        <v>2019</v>
      </c>
      <c r="AI20" s="346">
        <v>2019</v>
      </c>
      <c r="AJ20" s="346">
        <v>2019</v>
      </c>
      <c r="AK20" s="346">
        <v>2019</v>
      </c>
      <c r="AL20" s="346" t="s">
        <v>456</v>
      </c>
      <c r="AM20" s="348">
        <v>2019</v>
      </c>
      <c r="AN20" s="348">
        <v>2019</v>
      </c>
      <c r="AO20" s="346">
        <v>2017</v>
      </c>
      <c r="AP20" s="346">
        <v>2020</v>
      </c>
      <c r="AQ20" s="346">
        <v>2020</v>
      </c>
      <c r="AR20" s="346">
        <v>2021</v>
      </c>
      <c r="AS20" s="346">
        <v>2019</v>
      </c>
      <c r="AT20" s="346">
        <v>2019</v>
      </c>
      <c r="AU20" s="346">
        <v>2018</v>
      </c>
      <c r="AV20" s="346">
        <v>2020</v>
      </c>
      <c r="AW20" s="346">
        <v>2020</v>
      </c>
      <c r="AX20" s="346">
        <v>2020</v>
      </c>
      <c r="AY20" s="346" t="s">
        <v>456</v>
      </c>
      <c r="AZ20" s="346" t="s">
        <v>456</v>
      </c>
      <c r="BA20" s="346" t="s">
        <v>456</v>
      </c>
      <c r="BB20" s="346" t="s">
        <v>456</v>
      </c>
      <c r="BC20" s="346">
        <v>2019</v>
      </c>
      <c r="BD20" s="346">
        <v>2019</v>
      </c>
      <c r="BE20" s="346">
        <v>2017</v>
      </c>
      <c r="BF20" s="346">
        <v>2017</v>
      </c>
      <c r="BG20" s="346">
        <v>2020</v>
      </c>
      <c r="BH20" s="346">
        <v>2018</v>
      </c>
      <c r="BI20" s="346">
        <v>2020</v>
      </c>
      <c r="BJ20" s="346">
        <v>2020</v>
      </c>
      <c r="BK20" s="346">
        <v>2015</v>
      </c>
    </row>
    <row r="21" spans="1:63" ht="15.75" x14ac:dyDescent="0.25">
      <c r="A21" s="187" t="s">
        <v>256</v>
      </c>
      <c r="B21" s="188" t="s">
        <v>64</v>
      </c>
      <c r="C21" s="345">
        <v>2015</v>
      </c>
      <c r="D21" s="345">
        <v>2015</v>
      </c>
      <c r="E21" s="345">
        <v>2010</v>
      </c>
      <c r="F21" s="345">
        <v>2010</v>
      </c>
      <c r="G21" s="345">
        <v>2015</v>
      </c>
      <c r="H21" s="345">
        <v>2019</v>
      </c>
      <c r="I21" s="315" t="s">
        <v>456</v>
      </c>
      <c r="J21" s="346">
        <v>2020</v>
      </c>
      <c r="K21" s="346">
        <v>2020</v>
      </c>
      <c r="L21" s="315">
        <v>2021</v>
      </c>
      <c r="M21" s="346">
        <v>2021</v>
      </c>
      <c r="N21" s="346">
        <v>2021</v>
      </c>
      <c r="O21" s="346">
        <v>2019</v>
      </c>
      <c r="P21" s="346">
        <v>2006</v>
      </c>
      <c r="Q21" s="346">
        <v>2019</v>
      </c>
      <c r="R21" s="346">
        <v>2019</v>
      </c>
      <c r="S21" s="346">
        <v>2019</v>
      </c>
      <c r="T21" s="346">
        <v>2019</v>
      </c>
      <c r="U21" s="346">
        <v>2019</v>
      </c>
      <c r="V21" s="346">
        <v>2019</v>
      </c>
      <c r="W21" s="346">
        <v>2019</v>
      </c>
      <c r="X21" s="346">
        <v>2019</v>
      </c>
      <c r="Y21" s="346">
        <v>2019</v>
      </c>
      <c r="Z21" s="346" t="s">
        <v>456</v>
      </c>
      <c r="AA21" s="346">
        <v>2021</v>
      </c>
      <c r="AB21" s="346">
        <v>2018</v>
      </c>
      <c r="AC21" s="346">
        <v>2019</v>
      </c>
      <c r="AD21" s="346">
        <v>2019</v>
      </c>
      <c r="AE21" s="346">
        <v>2020</v>
      </c>
      <c r="AF21" s="346">
        <v>2020</v>
      </c>
      <c r="AG21" s="346">
        <v>2020</v>
      </c>
      <c r="AH21" s="347">
        <v>2019</v>
      </c>
      <c r="AI21" s="346">
        <v>2019</v>
      </c>
      <c r="AJ21" s="346">
        <v>2019</v>
      </c>
      <c r="AK21" s="346">
        <v>2019</v>
      </c>
      <c r="AL21" s="346" t="s">
        <v>456</v>
      </c>
      <c r="AM21" s="348">
        <v>2019</v>
      </c>
      <c r="AN21" s="348">
        <v>2019</v>
      </c>
      <c r="AO21" s="346">
        <v>2017</v>
      </c>
      <c r="AP21" s="346">
        <v>2020</v>
      </c>
      <c r="AQ21" s="346">
        <v>2020</v>
      </c>
      <c r="AR21" s="346">
        <v>2021</v>
      </c>
      <c r="AS21" s="346">
        <v>2019</v>
      </c>
      <c r="AT21" s="346">
        <v>2019</v>
      </c>
      <c r="AU21" s="346">
        <v>2018</v>
      </c>
      <c r="AV21" s="346">
        <v>2020</v>
      </c>
      <c r="AW21" s="346">
        <v>2020</v>
      </c>
      <c r="AX21" s="346">
        <v>2020</v>
      </c>
      <c r="AY21" s="346" t="s">
        <v>456</v>
      </c>
      <c r="AZ21" s="346" t="s">
        <v>456</v>
      </c>
      <c r="BA21" s="346" t="s">
        <v>456</v>
      </c>
      <c r="BB21" s="346" t="s">
        <v>456</v>
      </c>
      <c r="BC21" s="346">
        <v>2019</v>
      </c>
      <c r="BD21" s="346">
        <v>2019</v>
      </c>
      <c r="BE21" s="346">
        <v>2017</v>
      </c>
      <c r="BF21" s="346">
        <v>2017</v>
      </c>
      <c r="BG21" s="346">
        <v>2020</v>
      </c>
      <c r="BH21" s="346">
        <v>2018</v>
      </c>
      <c r="BI21" s="346">
        <v>2020</v>
      </c>
      <c r="BJ21" s="346">
        <v>2020</v>
      </c>
      <c r="BK21" s="346">
        <v>2015</v>
      </c>
    </row>
    <row r="22" spans="1:63" ht="15.75" x14ac:dyDescent="0.25">
      <c r="A22" s="187" t="s">
        <v>257</v>
      </c>
      <c r="B22" s="188" t="s">
        <v>65</v>
      </c>
      <c r="C22" s="345">
        <v>2015</v>
      </c>
      <c r="D22" s="345">
        <v>2015</v>
      </c>
      <c r="E22" s="345">
        <v>2010</v>
      </c>
      <c r="F22" s="345">
        <v>2010</v>
      </c>
      <c r="G22" s="345">
        <v>2015</v>
      </c>
      <c r="H22" s="345">
        <v>2019</v>
      </c>
      <c r="I22" s="315" t="s">
        <v>456</v>
      </c>
      <c r="J22" s="346">
        <v>2020</v>
      </c>
      <c r="K22" s="346">
        <v>2020</v>
      </c>
      <c r="L22" s="315">
        <v>2021</v>
      </c>
      <c r="M22" s="346">
        <v>2021</v>
      </c>
      <c r="N22" s="346">
        <v>2021</v>
      </c>
      <c r="O22" s="346">
        <v>2019</v>
      </c>
      <c r="P22" s="346" t="s">
        <v>456</v>
      </c>
      <c r="Q22" s="346">
        <v>2019</v>
      </c>
      <c r="R22" s="346">
        <v>2019</v>
      </c>
      <c r="S22" s="346">
        <v>2019</v>
      </c>
      <c r="T22" s="346">
        <v>2019</v>
      </c>
      <c r="U22" s="346">
        <v>2019</v>
      </c>
      <c r="V22" s="346">
        <v>2019</v>
      </c>
      <c r="W22" s="346">
        <v>2019</v>
      </c>
      <c r="X22" s="346">
        <v>2019</v>
      </c>
      <c r="Y22" s="346">
        <v>2019</v>
      </c>
      <c r="Z22" s="346" t="s">
        <v>456</v>
      </c>
      <c r="AA22" s="346">
        <v>2021</v>
      </c>
      <c r="AB22" s="346">
        <v>2018</v>
      </c>
      <c r="AC22" s="346">
        <v>2019</v>
      </c>
      <c r="AD22" s="346">
        <v>2019</v>
      </c>
      <c r="AE22" s="346">
        <v>2020</v>
      </c>
      <c r="AF22" s="346">
        <v>2020</v>
      </c>
      <c r="AG22" s="346">
        <v>2020</v>
      </c>
      <c r="AH22" s="347">
        <v>2019</v>
      </c>
      <c r="AI22" s="346">
        <v>2019</v>
      </c>
      <c r="AJ22" s="346">
        <v>2019</v>
      </c>
      <c r="AK22" s="346">
        <v>2019</v>
      </c>
      <c r="AL22" s="346" t="s">
        <v>456</v>
      </c>
      <c r="AM22" s="348">
        <v>2019</v>
      </c>
      <c r="AN22" s="348">
        <v>2019</v>
      </c>
      <c r="AO22" s="346">
        <v>2017</v>
      </c>
      <c r="AP22" s="346">
        <v>2020</v>
      </c>
      <c r="AQ22" s="346">
        <v>2020</v>
      </c>
      <c r="AR22" s="346">
        <v>2021</v>
      </c>
      <c r="AS22" s="346">
        <v>2019</v>
      </c>
      <c r="AT22" s="346">
        <v>2019</v>
      </c>
      <c r="AU22" s="346">
        <v>2018</v>
      </c>
      <c r="AV22" s="346">
        <v>2020</v>
      </c>
      <c r="AW22" s="346">
        <v>2020</v>
      </c>
      <c r="AX22" s="346">
        <v>2020</v>
      </c>
      <c r="AY22" s="346" t="s">
        <v>456</v>
      </c>
      <c r="AZ22" s="346" t="s">
        <v>456</v>
      </c>
      <c r="BA22" s="346" t="s">
        <v>456</v>
      </c>
      <c r="BB22" s="346" t="s">
        <v>456</v>
      </c>
      <c r="BC22" s="346">
        <v>2019</v>
      </c>
      <c r="BD22" s="346">
        <v>2019</v>
      </c>
      <c r="BE22" s="346">
        <v>2017</v>
      </c>
      <c r="BF22" s="346">
        <v>2017</v>
      </c>
      <c r="BG22" s="346">
        <v>2020</v>
      </c>
      <c r="BH22" s="346">
        <v>2018</v>
      </c>
      <c r="BI22" s="346">
        <v>2020</v>
      </c>
      <c r="BJ22" s="346">
        <v>2020</v>
      </c>
      <c r="BK22" s="346">
        <v>2015</v>
      </c>
    </row>
    <row r="23" spans="1:63" ht="15.75" x14ac:dyDescent="0.25">
      <c r="A23" s="187" t="s">
        <v>258</v>
      </c>
      <c r="B23" s="188" t="s">
        <v>66</v>
      </c>
      <c r="C23" s="345">
        <v>2015</v>
      </c>
      <c r="D23" s="345">
        <v>2015</v>
      </c>
      <c r="E23" s="345">
        <v>2010</v>
      </c>
      <c r="F23" s="345">
        <v>2010</v>
      </c>
      <c r="G23" s="345">
        <v>2015</v>
      </c>
      <c r="H23" s="345">
        <v>2019</v>
      </c>
      <c r="I23" s="315" t="s">
        <v>456</v>
      </c>
      <c r="J23" s="346">
        <v>2020</v>
      </c>
      <c r="K23" s="346">
        <v>2020</v>
      </c>
      <c r="L23" s="315">
        <v>2021</v>
      </c>
      <c r="M23" s="346">
        <v>2021</v>
      </c>
      <c r="N23" s="346">
        <v>2021</v>
      </c>
      <c r="O23" s="346">
        <v>2019</v>
      </c>
      <c r="P23" s="346">
        <v>2006</v>
      </c>
      <c r="Q23" s="346">
        <v>2019</v>
      </c>
      <c r="R23" s="346">
        <v>2019</v>
      </c>
      <c r="S23" s="346">
        <v>2019</v>
      </c>
      <c r="T23" s="346">
        <v>2019</v>
      </c>
      <c r="U23" s="346">
        <v>2019</v>
      </c>
      <c r="V23" s="346">
        <v>2019</v>
      </c>
      <c r="W23" s="346">
        <v>2019</v>
      </c>
      <c r="X23" s="346">
        <v>2019</v>
      </c>
      <c r="Y23" s="346">
        <v>2019</v>
      </c>
      <c r="Z23" s="346" t="s">
        <v>456</v>
      </c>
      <c r="AA23" s="346">
        <v>2021</v>
      </c>
      <c r="AB23" s="346">
        <v>2018</v>
      </c>
      <c r="AC23" s="346">
        <v>2019</v>
      </c>
      <c r="AD23" s="346">
        <v>2019</v>
      </c>
      <c r="AE23" s="346">
        <v>2020</v>
      </c>
      <c r="AF23" s="346">
        <v>2020</v>
      </c>
      <c r="AG23" s="346">
        <v>2020</v>
      </c>
      <c r="AH23" s="347">
        <v>2019</v>
      </c>
      <c r="AI23" s="346">
        <v>2019</v>
      </c>
      <c r="AJ23" s="346">
        <v>2019</v>
      </c>
      <c r="AK23" s="346">
        <v>2019</v>
      </c>
      <c r="AL23" s="346" t="s">
        <v>456</v>
      </c>
      <c r="AM23" s="348">
        <v>2019</v>
      </c>
      <c r="AN23" s="348">
        <v>2019</v>
      </c>
      <c r="AO23" s="346">
        <v>2017</v>
      </c>
      <c r="AP23" s="346">
        <v>2020</v>
      </c>
      <c r="AQ23" s="346">
        <v>2020</v>
      </c>
      <c r="AR23" s="346">
        <v>2021</v>
      </c>
      <c r="AS23" s="346">
        <v>2019</v>
      </c>
      <c r="AT23" s="346">
        <v>2019</v>
      </c>
      <c r="AU23" s="346">
        <v>2018</v>
      </c>
      <c r="AV23" s="346">
        <v>2020</v>
      </c>
      <c r="AW23" s="346">
        <v>2020</v>
      </c>
      <c r="AX23" s="346">
        <v>2020</v>
      </c>
      <c r="AY23" s="346" t="s">
        <v>456</v>
      </c>
      <c r="AZ23" s="346" t="s">
        <v>456</v>
      </c>
      <c r="BA23" s="346" t="s">
        <v>456</v>
      </c>
      <c r="BB23" s="346" t="s">
        <v>456</v>
      </c>
      <c r="BC23" s="346">
        <v>2019</v>
      </c>
      <c r="BD23" s="346">
        <v>2019</v>
      </c>
      <c r="BE23" s="346">
        <v>2017</v>
      </c>
      <c r="BF23" s="346">
        <v>2017</v>
      </c>
      <c r="BG23" s="346">
        <v>2020</v>
      </c>
      <c r="BH23" s="346">
        <v>2018</v>
      </c>
      <c r="BI23" s="346">
        <v>2020</v>
      </c>
      <c r="BJ23" s="346">
        <v>2020</v>
      </c>
      <c r="BK23" s="346">
        <v>2015</v>
      </c>
    </row>
    <row r="24" spans="1:63" ht="15.75" x14ac:dyDescent="0.25">
      <c r="A24" s="187" t="s">
        <v>259</v>
      </c>
      <c r="B24" s="188" t="s">
        <v>67</v>
      </c>
      <c r="C24" s="345">
        <v>2015</v>
      </c>
      <c r="D24" s="345">
        <v>2015</v>
      </c>
      <c r="E24" s="345">
        <v>2010</v>
      </c>
      <c r="F24" s="345">
        <v>2010</v>
      </c>
      <c r="G24" s="345">
        <v>2015</v>
      </c>
      <c r="H24" s="345">
        <v>2019</v>
      </c>
      <c r="I24" s="315" t="s">
        <v>456</v>
      </c>
      <c r="J24" s="346">
        <v>2020</v>
      </c>
      <c r="K24" s="346">
        <v>2020</v>
      </c>
      <c r="L24" s="315">
        <v>2021</v>
      </c>
      <c r="M24" s="346">
        <v>2021</v>
      </c>
      <c r="N24" s="346">
        <v>2021</v>
      </c>
      <c r="O24" s="346">
        <v>2019</v>
      </c>
      <c r="P24" s="346">
        <v>2006</v>
      </c>
      <c r="Q24" s="346">
        <v>2019</v>
      </c>
      <c r="R24" s="346">
        <v>2019</v>
      </c>
      <c r="S24" s="346">
        <v>2019</v>
      </c>
      <c r="T24" s="346">
        <v>2019</v>
      </c>
      <c r="U24" s="346">
        <v>2019</v>
      </c>
      <c r="V24" s="346">
        <v>2019</v>
      </c>
      <c r="W24" s="346">
        <v>2019</v>
      </c>
      <c r="X24" s="346">
        <v>2019</v>
      </c>
      <c r="Y24" s="346">
        <v>2019</v>
      </c>
      <c r="Z24" s="346" t="s">
        <v>456</v>
      </c>
      <c r="AA24" s="346">
        <v>2021</v>
      </c>
      <c r="AB24" s="346">
        <v>2018</v>
      </c>
      <c r="AC24" s="346">
        <v>2019</v>
      </c>
      <c r="AD24" s="346">
        <v>2019</v>
      </c>
      <c r="AE24" s="346">
        <v>2020</v>
      </c>
      <c r="AF24" s="346">
        <v>2020</v>
      </c>
      <c r="AG24" s="346">
        <v>2020</v>
      </c>
      <c r="AH24" s="347">
        <v>2019</v>
      </c>
      <c r="AI24" s="346">
        <v>2019</v>
      </c>
      <c r="AJ24" s="346">
        <v>2019</v>
      </c>
      <c r="AK24" s="346">
        <v>2019</v>
      </c>
      <c r="AL24" s="346" t="s">
        <v>456</v>
      </c>
      <c r="AM24" s="348">
        <v>2019</v>
      </c>
      <c r="AN24" s="348">
        <v>2019</v>
      </c>
      <c r="AO24" s="346">
        <v>2017</v>
      </c>
      <c r="AP24" s="346">
        <v>2020</v>
      </c>
      <c r="AQ24" s="346">
        <v>2020</v>
      </c>
      <c r="AR24" s="346">
        <v>2021</v>
      </c>
      <c r="AS24" s="346">
        <v>2019</v>
      </c>
      <c r="AT24" s="346">
        <v>2019</v>
      </c>
      <c r="AU24" s="346">
        <v>2018</v>
      </c>
      <c r="AV24" s="346">
        <v>2020</v>
      </c>
      <c r="AW24" s="346">
        <v>2020</v>
      </c>
      <c r="AX24" s="346">
        <v>2020</v>
      </c>
      <c r="AY24" s="346" t="s">
        <v>456</v>
      </c>
      <c r="AZ24" s="346" t="s">
        <v>456</v>
      </c>
      <c r="BA24" s="346" t="s">
        <v>456</v>
      </c>
      <c r="BB24" s="346" t="s">
        <v>456</v>
      </c>
      <c r="BC24" s="346">
        <v>2019</v>
      </c>
      <c r="BD24" s="346">
        <v>2019</v>
      </c>
      <c r="BE24" s="346">
        <v>2017</v>
      </c>
      <c r="BF24" s="346">
        <v>2017</v>
      </c>
      <c r="BG24" s="346">
        <v>2020</v>
      </c>
      <c r="BH24" s="346">
        <v>2018</v>
      </c>
      <c r="BI24" s="346">
        <v>2020</v>
      </c>
      <c r="BJ24" s="346">
        <v>2020</v>
      </c>
      <c r="BK24" s="346">
        <v>2015</v>
      </c>
    </row>
    <row r="25" spans="1:63" ht="15.75" x14ac:dyDescent="0.25">
      <c r="A25" s="187" t="s">
        <v>260</v>
      </c>
      <c r="B25" s="188" t="s">
        <v>69</v>
      </c>
      <c r="C25" s="345">
        <v>2015</v>
      </c>
      <c r="D25" s="345">
        <v>2015</v>
      </c>
      <c r="E25" s="345">
        <v>2010</v>
      </c>
      <c r="F25" s="345">
        <v>2010</v>
      </c>
      <c r="G25" s="345">
        <v>2015</v>
      </c>
      <c r="H25" s="345">
        <v>2019</v>
      </c>
      <c r="I25" s="283">
        <v>2019</v>
      </c>
      <c r="J25" s="346">
        <v>2020</v>
      </c>
      <c r="K25" s="346">
        <v>2020</v>
      </c>
      <c r="L25" s="315">
        <v>2021</v>
      </c>
      <c r="M25" s="346">
        <v>2021</v>
      </c>
      <c r="N25" s="346">
        <v>2021</v>
      </c>
      <c r="O25" s="346">
        <v>2019</v>
      </c>
      <c r="P25" s="346">
        <v>2018</v>
      </c>
      <c r="Q25" s="346">
        <v>2019</v>
      </c>
      <c r="R25" s="346">
        <v>2019</v>
      </c>
      <c r="S25" s="346">
        <v>2019</v>
      </c>
      <c r="T25" s="346">
        <v>2019</v>
      </c>
      <c r="U25" s="346">
        <v>2019</v>
      </c>
      <c r="V25" s="346">
        <v>2017</v>
      </c>
      <c r="W25" s="346">
        <v>2017</v>
      </c>
      <c r="X25" s="346">
        <v>2019</v>
      </c>
      <c r="Y25" s="346">
        <v>2019</v>
      </c>
      <c r="Z25" s="346">
        <v>2019</v>
      </c>
      <c r="AA25" s="346">
        <v>2021</v>
      </c>
      <c r="AB25" s="346">
        <v>2018</v>
      </c>
      <c r="AC25" s="346">
        <v>2019</v>
      </c>
      <c r="AD25" s="346">
        <v>2019</v>
      </c>
      <c r="AE25" s="346">
        <v>2020</v>
      </c>
      <c r="AF25" s="346">
        <v>2020</v>
      </c>
      <c r="AG25" s="346">
        <v>2020</v>
      </c>
      <c r="AH25" s="347">
        <v>2019</v>
      </c>
      <c r="AI25" s="346">
        <v>2019</v>
      </c>
      <c r="AJ25" s="346">
        <v>2019</v>
      </c>
      <c r="AK25" s="346">
        <v>2018</v>
      </c>
      <c r="AL25" s="346">
        <v>2020</v>
      </c>
      <c r="AM25" s="348">
        <v>2019</v>
      </c>
      <c r="AN25" s="348">
        <v>2019</v>
      </c>
      <c r="AO25" s="346">
        <v>2017</v>
      </c>
      <c r="AP25" s="346">
        <v>2020</v>
      </c>
      <c r="AQ25" s="346">
        <v>2020</v>
      </c>
      <c r="AR25" s="346">
        <v>2021</v>
      </c>
      <c r="AS25" s="346">
        <v>2019</v>
      </c>
      <c r="AT25" s="346">
        <v>2019</v>
      </c>
      <c r="AU25" s="346">
        <v>2018</v>
      </c>
      <c r="AV25" s="346">
        <v>2020</v>
      </c>
      <c r="AW25" s="346">
        <v>2020</v>
      </c>
      <c r="AX25" s="346">
        <v>2020</v>
      </c>
      <c r="AY25" s="346" t="s">
        <v>456</v>
      </c>
      <c r="AZ25" s="346" t="s">
        <v>456</v>
      </c>
      <c r="BA25" s="346" t="s">
        <v>456</v>
      </c>
      <c r="BB25" s="346" t="s">
        <v>456</v>
      </c>
      <c r="BC25" s="346">
        <v>2019</v>
      </c>
      <c r="BD25" s="346">
        <v>2019</v>
      </c>
      <c r="BE25" s="346">
        <v>2018</v>
      </c>
      <c r="BF25" s="346">
        <v>2018</v>
      </c>
      <c r="BG25" s="346">
        <v>2020</v>
      </c>
      <c r="BH25" s="346">
        <v>2018</v>
      </c>
      <c r="BI25" s="346">
        <v>2020</v>
      </c>
      <c r="BJ25" s="346">
        <v>2020</v>
      </c>
      <c r="BK25" s="346">
        <v>2015</v>
      </c>
    </row>
    <row r="26" spans="1:63" ht="15.75" x14ac:dyDescent="0.25">
      <c r="A26" s="187" t="s">
        <v>261</v>
      </c>
      <c r="B26" s="188" t="s">
        <v>70</v>
      </c>
      <c r="C26" s="345">
        <v>2015</v>
      </c>
      <c r="D26" s="345">
        <v>2015</v>
      </c>
      <c r="E26" s="345">
        <v>2010</v>
      </c>
      <c r="F26" s="345">
        <v>2010</v>
      </c>
      <c r="G26" s="345">
        <v>2015</v>
      </c>
      <c r="H26" s="345">
        <v>2019</v>
      </c>
      <c r="I26" s="283">
        <v>2019</v>
      </c>
      <c r="J26" s="346">
        <v>2020</v>
      </c>
      <c r="K26" s="346">
        <v>2020</v>
      </c>
      <c r="L26" s="315">
        <v>2021</v>
      </c>
      <c r="M26" s="346">
        <v>2021</v>
      </c>
      <c r="N26" s="346">
        <v>2021</v>
      </c>
      <c r="O26" s="346">
        <v>2019</v>
      </c>
      <c r="P26" s="346">
        <v>2018</v>
      </c>
      <c r="Q26" s="346">
        <v>2019</v>
      </c>
      <c r="R26" s="346">
        <v>2019</v>
      </c>
      <c r="S26" s="346">
        <v>2019</v>
      </c>
      <c r="T26" s="346">
        <v>2019</v>
      </c>
      <c r="U26" s="346">
        <v>2019</v>
      </c>
      <c r="V26" s="346">
        <v>2017</v>
      </c>
      <c r="W26" s="346">
        <v>2017</v>
      </c>
      <c r="X26" s="346">
        <v>2019</v>
      </c>
      <c r="Y26" s="346">
        <v>2019</v>
      </c>
      <c r="Z26" s="346">
        <v>2019</v>
      </c>
      <c r="AA26" s="346">
        <v>2021</v>
      </c>
      <c r="AB26" s="346">
        <v>2018</v>
      </c>
      <c r="AC26" s="346">
        <v>2019</v>
      </c>
      <c r="AD26" s="346">
        <v>2019</v>
      </c>
      <c r="AE26" s="346">
        <v>2020</v>
      </c>
      <c r="AF26" s="346">
        <v>2020</v>
      </c>
      <c r="AG26" s="346">
        <v>2020</v>
      </c>
      <c r="AH26" s="347">
        <v>2019</v>
      </c>
      <c r="AI26" s="346">
        <v>2019</v>
      </c>
      <c r="AJ26" s="346">
        <v>2019</v>
      </c>
      <c r="AK26" s="346">
        <v>2018</v>
      </c>
      <c r="AL26" s="346">
        <v>2020</v>
      </c>
      <c r="AM26" s="348">
        <v>2019</v>
      </c>
      <c r="AN26" s="348">
        <v>2019</v>
      </c>
      <c r="AO26" s="346">
        <v>2017</v>
      </c>
      <c r="AP26" s="346">
        <v>2020</v>
      </c>
      <c r="AQ26" s="346">
        <v>2020</v>
      </c>
      <c r="AR26" s="346">
        <v>2021</v>
      </c>
      <c r="AS26" s="346">
        <v>2019</v>
      </c>
      <c r="AT26" s="346">
        <v>2019</v>
      </c>
      <c r="AU26" s="346">
        <v>2018</v>
      </c>
      <c r="AV26" s="346">
        <v>2020</v>
      </c>
      <c r="AW26" s="346">
        <v>2020</v>
      </c>
      <c r="AX26" s="346">
        <v>2020</v>
      </c>
      <c r="AY26" s="346" t="s">
        <v>456</v>
      </c>
      <c r="AZ26" s="346" t="s">
        <v>456</v>
      </c>
      <c r="BA26" s="346" t="s">
        <v>456</v>
      </c>
      <c r="BB26" s="346" t="s">
        <v>456</v>
      </c>
      <c r="BC26" s="346">
        <v>2019</v>
      </c>
      <c r="BD26" s="346">
        <v>2019</v>
      </c>
      <c r="BE26" s="346">
        <v>2018</v>
      </c>
      <c r="BF26" s="346">
        <v>2018</v>
      </c>
      <c r="BG26" s="346">
        <v>2020</v>
      </c>
      <c r="BH26" s="346">
        <v>2018</v>
      </c>
      <c r="BI26" s="346">
        <v>2020</v>
      </c>
      <c r="BJ26" s="346">
        <v>2020</v>
      </c>
      <c r="BK26" s="346">
        <v>2015</v>
      </c>
    </row>
    <row r="27" spans="1:63" ht="15.75" x14ac:dyDescent="0.25">
      <c r="A27" s="187" t="s">
        <v>262</v>
      </c>
      <c r="B27" s="188" t="s">
        <v>71</v>
      </c>
      <c r="C27" s="345">
        <v>2015</v>
      </c>
      <c r="D27" s="345">
        <v>2015</v>
      </c>
      <c r="E27" s="345">
        <v>2010</v>
      </c>
      <c r="F27" s="345">
        <v>2010</v>
      </c>
      <c r="G27" s="345">
        <v>2015</v>
      </c>
      <c r="H27" s="345">
        <v>2019</v>
      </c>
      <c r="I27" s="283">
        <v>2019</v>
      </c>
      <c r="J27" s="346">
        <v>2020</v>
      </c>
      <c r="K27" s="346">
        <v>2020</v>
      </c>
      <c r="L27" s="315">
        <v>2021</v>
      </c>
      <c r="M27" s="346">
        <v>2021</v>
      </c>
      <c r="N27" s="346">
        <v>2021</v>
      </c>
      <c r="O27" s="346">
        <v>2019</v>
      </c>
      <c r="P27" s="346">
        <v>2018</v>
      </c>
      <c r="Q27" s="346">
        <v>2019</v>
      </c>
      <c r="R27" s="346">
        <v>2019</v>
      </c>
      <c r="S27" s="346">
        <v>2019</v>
      </c>
      <c r="T27" s="346">
        <v>2019</v>
      </c>
      <c r="U27" s="346">
        <v>2019</v>
      </c>
      <c r="V27" s="346">
        <v>2017</v>
      </c>
      <c r="W27" s="346">
        <v>2017</v>
      </c>
      <c r="X27" s="346">
        <v>2019</v>
      </c>
      <c r="Y27" s="346">
        <v>2019</v>
      </c>
      <c r="Z27" s="346">
        <v>2019</v>
      </c>
      <c r="AA27" s="346">
        <v>2021</v>
      </c>
      <c r="AB27" s="346">
        <v>2018</v>
      </c>
      <c r="AC27" s="346">
        <v>2019</v>
      </c>
      <c r="AD27" s="346">
        <v>2019</v>
      </c>
      <c r="AE27" s="346">
        <v>2020</v>
      </c>
      <c r="AF27" s="346">
        <v>2020</v>
      </c>
      <c r="AG27" s="346">
        <v>2020</v>
      </c>
      <c r="AH27" s="347">
        <v>2019</v>
      </c>
      <c r="AI27" s="346">
        <v>2019</v>
      </c>
      <c r="AJ27" s="346">
        <v>2019</v>
      </c>
      <c r="AK27" s="346">
        <v>2018</v>
      </c>
      <c r="AL27" s="346">
        <v>2020</v>
      </c>
      <c r="AM27" s="348">
        <v>2019</v>
      </c>
      <c r="AN27" s="348">
        <v>2019</v>
      </c>
      <c r="AO27" s="346">
        <v>2017</v>
      </c>
      <c r="AP27" s="346">
        <v>2020</v>
      </c>
      <c r="AQ27" s="346">
        <v>2020</v>
      </c>
      <c r="AR27" s="346">
        <v>2021</v>
      </c>
      <c r="AS27" s="346">
        <v>2019</v>
      </c>
      <c r="AT27" s="346">
        <v>2019</v>
      </c>
      <c r="AU27" s="346">
        <v>2018</v>
      </c>
      <c r="AV27" s="346">
        <v>2020</v>
      </c>
      <c r="AW27" s="346">
        <v>2020</v>
      </c>
      <c r="AX27" s="346">
        <v>2020</v>
      </c>
      <c r="AY27" s="346" t="s">
        <v>456</v>
      </c>
      <c r="AZ27" s="346" t="s">
        <v>456</v>
      </c>
      <c r="BA27" s="346" t="s">
        <v>456</v>
      </c>
      <c r="BB27" s="346" t="s">
        <v>456</v>
      </c>
      <c r="BC27" s="346">
        <v>2019</v>
      </c>
      <c r="BD27" s="346">
        <v>2019</v>
      </c>
      <c r="BE27" s="346">
        <v>2018</v>
      </c>
      <c r="BF27" s="346">
        <v>2018</v>
      </c>
      <c r="BG27" s="346">
        <v>2020</v>
      </c>
      <c r="BH27" s="346">
        <v>2018</v>
      </c>
      <c r="BI27" s="346">
        <v>2020</v>
      </c>
      <c r="BJ27" s="346">
        <v>2020</v>
      </c>
      <c r="BK27" s="346">
        <v>2015</v>
      </c>
    </row>
    <row r="28" spans="1:63" ht="15.75" x14ac:dyDescent="0.25">
      <c r="A28" s="187" t="s">
        <v>263</v>
      </c>
      <c r="B28" s="188" t="s">
        <v>72</v>
      </c>
      <c r="C28" s="345">
        <v>2015</v>
      </c>
      <c r="D28" s="345">
        <v>2015</v>
      </c>
      <c r="E28" s="345">
        <v>2010</v>
      </c>
      <c r="F28" s="345">
        <v>2010</v>
      </c>
      <c r="G28" s="345">
        <v>2015</v>
      </c>
      <c r="H28" s="345">
        <v>2019</v>
      </c>
      <c r="I28" s="283">
        <v>2019</v>
      </c>
      <c r="J28" s="346">
        <v>2020</v>
      </c>
      <c r="K28" s="346">
        <v>2020</v>
      </c>
      <c r="L28" s="315">
        <v>2021</v>
      </c>
      <c r="M28" s="346">
        <v>2021</v>
      </c>
      <c r="N28" s="346">
        <v>2021</v>
      </c>
      <c r="O28" s="346">
        <v>2019</v>
      </c>
      <c r="P28" s="346">
        <v>2018</v>
      </c>
      <c r="Q28" s="346">
        <v>2019</v>
      </c>
      <c r="R28" s="346">
        <v>2019</v>
      </c>
      <c r="S28" s="346">
        <v>2019</v>
      </c>
      <c r="T28" s="346">
        <v>2019</v>
      </c>
      <c r="U28" s="346">
        <v>2019</v>
      </c>
      <c r="V28" s="346">
        <v>2017</v>
      </c>
      <c r="W28" s="346">
        <v>2017</v>
      </c>
      <c r="X28" s="346">
        <v>2019</v>
      </c>
      <c r="Y28" s="346">
        <v>2019</v>
      </c>
      <c r="Z28" s="346">
        <v>2019</v>
      </c>
      <c r="AA28" s="346">
        <v>2021</v>
      </c>
      <c r="AB28" s="346">
        <v>2018</v>
      </c>
      <c r="AC28" s="346">
        <v>2019</v>
      </c>
      <c r="AD28" s="346">
        <v>2019</v>
      </c>
      <c r="AE28" s="346">
        <v>2020</v>
      </c>
      <c r="AF28" s="346">
        <v>2020</v>
      </c>
      <c r="AG28" s="346">
        <v>2020</v>
      </c>
      <c r="AH28" s="347">
        <v>2019</v>
      </c>
      <c r="AI28" s="346">
        <v>2019</v>
      </c>
      <c r="AJ28" s="346">
        <v>2019</v>
      </c>
      <c r="AK28" s="346">
        <v>2018</v>
      </c>
      <c r="AL28" s="346">
        <v>2020</v>
      </c>
      <c r="AM28" s="348">
        <v>2019</v>
      </c>
      <c r="AN28" s="348">
        <v>2019</v>
      </c>
      <c r="AO28" s="346">
        <v>2017</v>
      </c>
      <c r="AP28" s="346">
        <v>2020</v>
      </c>
      <c r="AQ28" s="346">
        <v>2020</v>
      </c>
      <c r="AR28" s="346">
        <v>2021</v>
      </c>
      <c r="AS28" s="346">
        <v>2019</v>
      </c>
      <c r="AT28" s="346">
        <v>2019</v>
      </c>
      <c r="AU28" s="346">
        <v>2018</v>
      </c>
      <c r="AV28" s="346">
        <v>2020</v>
      </c>
      <c r="AW28" s="346">
        <v>2020</v>
      </c>
      <c r="AX28" s="346">
        <v>2020</v>
      </c>
      <c r="AY28" s="346" t="s">
        <v>456</v>
      </c>
      <c r="AZ28" s="346" t="s">
        <v>456</v>
      </c>
      <c r="BA28" s="346" t="s">
        <v>456</v>
      </c>
      <c r="BB28" s="346" t="s">
        <v>456</v>
      </c>
      <c r="BC28" s="346">
        <v>2019</v>
      </c>
      <c r="BD28" s="346">
        <v>2019</v>
      </c>
      <c r="BE28" s="346">
        <v>2018</v>
      </c>
      <c r="BF28" s="346">
        <v>2018</v>
      </c>
      <c r="BG28" s="346">
        <v>2020</v>
      </c>
      <c r="BH28" s="346">
        <v>2018</v>
      </c>
      <c r="BI28" s="346">
        <v>2020</v>
      </c>
      <c r="BJ28" s="346">
        <v>2020</v>
      </c>
      <c r="BK28" s="346">
        <v>2015</v>
      </c>
    </row>
    <row r="29" spans="1:63" ht="15.75" x14ac:dyDescent="0.25">
      <c r="A29" s="187" t="s">
        <v>264</v>
      </c>
      <c r="B29" s="188" t="s">
        <v>73</v>
      </c>
      <c r="C29" s="345">
        <v>2015</v>
      </c>
      <c r="D29" s="345">
        <v>2015</v>
      </c>
      <c r="E29" s="345">
        <v>2010</v>
      </c>
      <c r="F29" s="345">
        <v>2010</v>
      </c>
      <c r="G29" s="345">
        <v>2015</v>
      </c>
      <c r="H29" s="345">
        <v>2019</v>
      </c>
      <c r="I29" s="283">
        <v>2019</v>
      </c>
      <c r="J29" s="346">
        <v>2020</v>
      </c>
      <c r="K29" s="346">
        <v>2020</v>
      </c>
      <c r="L29" s="315">
        <v>2021</v>
      </c>
      <c r="M29" s="346">
        <v>2021</v>
      </c>
      <c r="N29" s="346">
        <v>2021</v>
      </c>
      <c r="O29" s="346">
        <v>2019</v>
      </c>
      <c r="P29" s="346">
        <v>2018</v>
      </c>
      <c r="Q29" s="346">
        <v>2019</v>
      </c>
      <c r="R29" s="346">
        <v>2019</v>
      </c>
      <c r="S29" s="346">
        <v>2019</v>
      </c>
      <c r="T29" s="346">
        <v>2019</v>
      </c>
      <c r="U29" s="346">
        <v>2019</v>
      </c>
      <c r="V29" s="346">
        <v>2017</v>
      </c>
      <c r="W29" s="346">
        <v>2017</v>
      </c>
      <c r="X29" s="346">
        <v>2019</v>
      </c>
      <c r="Y29" s="346">
        <v>2019</v>
      </c>
      <c r="Z29" s="346">
        <v>2019</v>
      </c>
      <c r="AA29" s="346">
        <v>2021</v>
      </c>
      <c r="AB29" s="346">
        <v>2018</v>
      </c>
      <c r="AC29" s="346">
        <v>2019</v>
      </c>
      <c r="AD29" s="346">
        <v>2019</v>
      </c>
      <c r="AE29" s="346">
        <v>2020</v>
      </c>
      <c r="AF29" s="346">
        <v>2020</v>
      </c>
      <c r="AG29" s="346">
        <v>2020</v>
      </c>
      <c r="AH29" s="347">
        <v>2019</v>
      </c>
      <c r="AI29" s="346">
        <v>2019</v>
      </c>
      <c r="AJ29" s="346">
        <v>2019</v>
      </c>
      <c r="AK29" s="346">
        <v>2018</v>
      </c>
      <c r="AL29" s="346">
        <v>2020</v>
      </c>
      <c r="AM29" s="348">
        <v>2019</v>
      </c>
      <c r="AN29" s="348">
        <v>2019</v>
      </c>
      <c r="AO29" s="346">
        <v>2017</v>
      </c>
      <c r="AP29" s="346">
        <v>2020</v>
      </c>
      <c r="AQ29" s="346">
        <v>2020</v>
      </c>
      <c r="AR29" s="346">
        <v>2021</v>
      </c>
      <c r="AS29" s="346">
        <v>2019</v>
      </c>
      <c r="AT29" s="346">
        <v>2019</v>
      </c>
      <c r="AU29" s="346">
        <v>2018</v>
      </c>
      <c r="AV29" s="346">
        <v>2020</v>
      </c>
      <c r="AW29" s="346">
        <v>2020</v>
      </c>
      <c r="AX29" s="346">
        <v>2020</v>
      </c>
      <c r="AY29" s="346" t="s">
        <v>456</v>
      </c>
      <c r="AZ29" s="346" t="s">
        <v>456</v>
      </c>
      <c r="BA29" s="346" t="s">
        <v>456</v>
      </c>
      <c r="BB29" s="346" t="s">
        <v>456</v>
      </c>
      <c r="BC29" s="346">
        <v>2019</v>
      </c>
      <c r="BD29" s="346">
        <v>2019</v>
      </c>
      <c r="BE29" s="346">
        <v>2018</v>
      </c>
      <c r="BF29" s="346">
        <v>2018</v>
      </c>
      <c r="BG29" s="346">
        <v>2020</v>
      </c>
      <c r="BH29" s="346">
        <v>2018</v>
      </c>
      <c r="BI29" s="346">
        <v>2020</v>
      </c>
      <c r="BJ29" s="346">
        <v>2020</v>
      </c>
      <c r="BK29" s="346">
        <v>2015</v>
      </c>
    </row>
    <row r="30" spans="1:63" ht="15.75" x14ac:dyDescent="0.25">
      <c r="A30" s="187" t="s">
        <v>265</v>
      </c>
      <c r="B30" s="188" t="s">
        <v>74</v>
      </c>
      <c r="C30" s="345">
        <v>2015</v>
      </c>
      <c r="D30" s="345">
        <v>2015</v>
      </c>
      <c r="E30" s="345">
        <v>2010</v>
      </c>
      <c r="F30" s="345">
        <v>2010</v>
      </c>
      <c r="G30" s="345">
        <v>2015</v>
      </c>
      <c r="H30" s="345">
        <v>2019</v>
      </c>
      <c r="I30" s="283">
        <v>2019</v>
      </c>
      <c r="J30" s="346">
        <v>2020</v>
      </c>
      <c r="K30" s="346">
        <v>2020</v>
      </c>
      <c r="L30" s="315">
        <v>2021</v>
      </c>
      <c r="M30" s="346">
        <v>2021</v>
      </c>
      <c r="N30" s="346">
        <v>2021</v>
      </c>
      <c r="O30" s="346">
        <v>2019</v>
      </c>
      <c r="P30" s="346">
        <v>2018</v>
      </c>
      <c r="Q30" s="346">
        <v>2019</v>
      </c>
      <c r="R30" s="346">
        <v>2019</v>
      </c>
      <c r="S30" s="346">
        <v>2019</v>
      </c>
      <c r="T30" s="346">
        <v>2019</v>
      </c>
      <c r="U30" s="346">
        <v>2019</v>
      </c>
      <c r="V30" s="346">
        <v>2017</v>
      </c>
      <c r="W30" s="346">
        <v>2017</v>
      </c>
      <c r="X30" s="346">
        <v>2019</v>
      </c>
      <c r="Y30" s="346">
        <v>2019</v>
      </c>
      <c r="Z30" s="346">
        <v>2019</v>
      </c>
      <c r="AA30" s="346">
        <v>2021</v>
      </c>
      <c r="AB30" s="346">
        <v>2018</v>
      </c>
      <c r="AC30" s="346">
        <v>2019</v>
      </c>
      <c r="AD30" s="346">
        <v>2019</v>
      </c>
      <c r="AE30" s="346">
        <v>2020</v>
      </c>
      <c r="AF30" s="346">
        <v>2020</v>
      </c>
      <c r="AG30" s="346">
        <v>2020</v>
      </c>
      <c r="AH30" s="347">
        <v>2019</v>
      </c>
      <c r="AI30" s="346">
        <v>2019</v>
      </c>
      <c r="AJ30" s="346">
        <v>2019</v>
      </c>
      <c r="AK30" s="346">
        <v>2018</v>
      </c>
      <c r="AL30" s="346">
        <v>2020</v>
      </c>
      <c r="AM30" s="348">
        <v>2019</v>
      </c>
      <c r="AN30" s="348">
        <v>2019</v>
      </c>
      <c r="AO30" s="346">
        <v>2017</v>
      </c>
      <c r="AP30" s="346">
        <v>2020</v>
      </c>
      <c r="AQ30" s="346">
        <v>2020</v>
      </c>
      <c r="AR30" s="346">
        <v>2021</v>
      </c>
      <c r="AS30" s="346">
        <v>2019</v>
      </c>
      <c r="AT30" s="346">
        <v>2019</v>
      </c>
      <c r="AU30" s="346">
        <v>2018</v>
      </c>
      <c r="AV30" s="346">
        <v>2020</v>
      </c>
      <c r="AW30" s="346">
        <v>2020</v>
      </c>
      <c r="AX30" s="346">
        <v>2020</v>
      </c>
      <c r="AY30" s="346" t="s">
        <v>456</v>
      </c>
      <c r="AZ30" s="346" t="s">
        <v>456</v>
      </c>
      <c r="BA30" s="346" t="s">
        <v>456</v>
      </c>
      <c r="BB30" s="346" t="s">
        <v>456</v>
      </c>
      <c r="BC30" s="346">
        <v>2019</v>
      </c>
      <c r="BD30" s="346">
        <v>2019</v>
      </c>
      <c r="BE30" s="346">
        <v>2018</v>
      </c>
      <c r="BF30" s="346">
        <v>2018</v>
      </c>
      <c r="BG30" s="346">
        <v>2020</v>
      </c>
      <c r="BH30" s="346">
        <v>2018</v>
      </c>
      <c r="BI30" s="346">
        <v>2020</v>
      </c>
      <c r="BJ30" s="346">
        <v>2020</v>
      </c>
      <c r="BK30" s="346">
        <v>2015</v>
      </c>
    </row>
    <row r="31" spans="1:63" ht="15.75" x14ac:dyDescent="0.25">
      <c r="A31" s="187" t="s">
        <v>266</v>
      </c>
      <c r="B31" s="188" t="s">
        <v>75</v>
      </c>
      <c r="C31" s="345">
        <v>2015</v>
      </c>
      <c r="D31" s="345">
        <v>2015</v>
      </c>
      <c r="E31" s="345">
        <v>2010</v>
      </c>
      <c r="F31" s="345">
        <v>2010</v>
      </c>
      <c r="G31" s="345">
        <v>2015</v>
      </c>
      <c r="H31" s="345">
        <v>2019</v>
      </c>
      <c r="I31" s="283">
        <v>2019</v>
      </c>
      <c r="J31" s="346">
        <v>2020</v>
      </c>
      <c r="K31" s="346">
        <v>2020</v>
      </c>
      <c r="L31" s="315">
        <v>2021</v>
      </c>
      <c r="M31" s="346">
        <v>2021</v>
      </c>
      <c r="N31" s="346">
        <v>2021</v>
      </c>
      <c r="O31" s="346">
        <v>2019</v>
      </c>
      <c r="P31" s="346">
        <v>2018</v>
      </c>
      <c r="Q31" s="346">
        <v>2019</v>
      </c>
      <c r="R31" s="346">
        <v>2019</v>
      </c>
      <c r="S31" s="346">
        <v>2019</v>
      </c>
      <c r="T31" s="346">
        <v>2019</v>
      </c>
      <c r="U31" s="346">
        <v>2019</v>
      </c>
      <c r="V31" s="346">
        <v>2017</v>
      </c>
      <c r="W31" s="346">
        <v>2017</v>
      </c>
      <c r="X31" s="346">
        <v>2019</v>
      </c>
      <c r="Y31" s="346">
        <v>2019</v>
      </c>
      <c r="Z31" s="346">
        <v>2019</v>
      </c>
      <c r="AA31" s="346">
        <v>2021</v>
      </c>
      <c r="AB31" s="346">
        <v>2018</v>
      </c>
      <c r="AC31" s="346">
        <v>2019</v>
      </c>
      <c r="AD31" s="346">
        <v>2019</v>
      </c>
      <c r="AE31" s="346">
        <v>2020</v>
      </c>
      <c r="AF31" s="346">
        <v>2020</v>
      </c>
      <c r="AG31" s="346">
        <v>2020</v>
      </c>
      <c r="AH31" s="347">
        <v>2019</v>
      </c>
      <c r="AI31" s="346">
        <v>2019</v>
      </c>
      <c r="AJ31" s="346">
        <v>2019</v>
      </c>
      <c r="AK31" s="346">
        <v>2018</v>
      </c>
      <c r="AL31" s="346">
        <v>2020</v>
      </c>
      <c r="AM31" s="348">
        <v>2019</v>
      </c>
      <c r="AN31" s="348">
        <v>2019</v>
      </c>
      <c r="AO31" s="346">
        <v>2017</v>
      </c>
      <c r="AP31" s="346">
        <v>2020</v>
      </c>
      <c r="AQ31" s="346">
        <v>2020</v>
      </c>
      <c r="AR31" s="346">
        <v>2021</v>
      </c>
      <c r="AS31" s="346">
        <v>2019</v>
      </c>
      <c r="AT31" s="346">
        <v>2019</v>
      </c>
      <c r="AU31" s="346">
        <v>2018</v>
      </c>
      <c r="AV31" s="346">
        <v>2020</v>
      </c>
      <c r="AW31" s="346">
        <v>2020</v>
      </c>
      <c r="AX31" s="346">
        <v>2020</v>
      </c>
      <c r="AY31" s="346" t="s">
        <v>456</v>
      </c>
      <c r="AZ31" s="346" t="s">
        <v>456</v>
      </c>
      <c r="BA31" s="346" t="s">
        <v>456</v>
      </c>
      <c r="BB31" s="346" t="s">
        <v>456</v>
      </c>
      <c r="BC31" s="346">
        <v>2019</v>
      </c>
      <c r="BD31" s="346">
        <v>2019</v>
      </c>
      <c r="BE31" s="346">
        <v>2018</v>
      </c>
      <c r="BF31" s="346">
        <v>2018</v>
      </c>
      <c r="BG31" s="346">
        <v>2020</v>
      </c>
      <c r="BH31" s="346">
        <v>2018</v>
      </c>
      <c r="BI31" s="346">
        <v>2020</v>
      </c>
      <c r="BJ31" s="346">
        <v>2020</v>
      </c>
      <c r="BK31" s="346">
        <v>2015</v>
      </c>
    </row>
    <row r="32" spans="1:63" ht="15.75" x14ac:dyDescent="0.25">
      <c r="A32" s="187" t="s">
        <v>267</v>
      </c>
      <c r="B32" s="188" t="s">
        <v>76</v>
      </c>
      <c r="C32" s="345">
        <v>2015</v>
      </c>
      <c r="D32" s="345">
        <v>2015</v>
      </c>
      <c r="E32" s="345">
        <v>2010</v>
      </c>
      <c r="F32" s="345">
        <v>2010</v>
      </c>
      <c r="G32" s="345">
        <v>2015</v>
      </c>
      <c r="H32" s="345">
        <v>2019</v>
      </c>
      <c r="I32" s="283">
        <v>2019</v>
      </c>
      <c r="J32" s="346">
        <v>2020</v>
      </c>
      <c r="K32" s="346">
        <v>2020</v>
      </c>
      <c r="L32" s="315">
        <v>2021</v>
      </c>
      <c r="M32" s="346">
        <v>2021</v>
      </c>
      <c r="N32" s="346">
        <v>2021</v>
      </c>
      <c r="O32" s="346">
        <v>2019</v>
      </c>
      <c r="P32" s="346">
        <v>2018</v>
      </c>
      <c r="Q32" s="346">
        <v>2019</v>
      </c>
      <c r="R32" s="346">
        <v>2019</v>
      </c>
      <c r="S32" s="346">
        <v>2019</v>
      </c>
      <c r="T32" s="346">
        <v>2019</v>
      </c>
      <c r="U32" s="346">
        <v>2019</v>
      </c>
      <c r="V32" s="346">
        <v>2017</v>
      </c>
      <c r="W32" s="346">
        <v>2017</v>
      </c>
      <c r="X32" s="346">
        <v>2019</v>
      </c>
      <c r="Y32" s="346">
        <v>2019</v>
      </c>
      <c r="Z32" s="346">
        <v>2019</v>
      </c>
      <c r="AA32" s="346">
        <v>2021</v>
      </c>
      <c r="AB32" s="346">
        <v>2018</v>
      </c>
      <c r="AC32" s="346">
        <v>2019</v>
      </c>
      <c r="AD32" s="346">
        <v>2019</v>
      </c>
      <c r="AE32" s="346">
        <v>2020</v>
      </c>
      <c r="AF32" s="346">
        <v>2020</v>
      </c>
      <c r="AG32" s="346">
        <v>2020</v>
      </c>
      <c r="AH32" s="347">
        <v>2019</v>
      </c>
      <c r="AI32" s="346">
        <v>2019</v>
      </c>
      <c r="AJ32" s="346">
        <v>2019</v>
      </c>
      <c r="AK32" s="346">
        <v>2018</v>
      </c>
      <c r="AL32" s="346">
        <v>2020</v>
      </c>
      <c r="AM32" s="348">
        <v>2019</v>
      </c>
      <c r="AN32" s="348">
        <v>2019</v>
      </c>
      <c r="AO32" s="346">
        <v>2017</v>
      </c>
      <c r="AP32" s="346">
        <v>2020</v>
      </c>
      <c r="AQ32" s="346">
        <v>2020</v>
      </c>
      <c r="AR32" s="346">
        <v>2021</v>
      </c>
      <c r="AS32" s="346">
        <v>2019</v>
      </c>
      <c r="AT32" s="346">
        <v>2019</v>
      </c>
      <c r="AU32" s="346">
        <v>2018</v>
      </c>
      <c r="AV32" s="346">
        <v>2020</v>
      </c>
      <c r="AW32" s="346">
        <v>2020</v>
      </c>
      <c r="AX32" s="346">
        <v>2020</v>
      </c>
      <c r="AY32" s="346" t="s">
        <v>456</v>
      </c>
      <c r="AZ32" s="346" t="s">
        <v>456</v>
      </c>
      <c r="BA32" s="346" t="s">
        <v>456</v>
      </c>
      <c r="BB32" s="346" t="s">
        <v>456</v>
      </c>
      <c r="BC32" s="346">
        <v>2019</v>
      </c>
      <c r="BD32" s="346">
        <v>2019</v>
      </c>
      <c r="BE32" s="346">
        <v>2018</v>
      </c>
      <c r="BF32" s="346">
        <v>2018</v>
      </c>
      <c r="BG32" s="346">
        <v>2020</v>
      </c>
      <c r="BH32" s="346">
        <v>2018</v>
      </c>
      <c r="BI32" s="346">
        <v>2020</v>
      </c>
      <c r="BJ32" s="346">
        <v>2020</v>
      </c>
      <c r="BK32" s="346">
        <v>2015</v>
      </c>
    </row>
    <row r="33" spans="1:63" ht="15.75" x14ac:dyDescent="0.25">
      <c r="A33" s="187" t="s">
        <v>268</v>
      </c>
      <c r="B33" s="188" t="s">
        <v>77</v>
      </c>
      <c r="C33" s="345">
        <v>2015</v>
      </c>
      <c r="D33" s="345">
        <v>2015</v>
      </c>
      <c r="E33" s="345">
        <v>2010</v>
      </c>
      <c r="F33" s="345">
        <v>2010</v>
      </c>
      <c r="G33" s="345">
        <v>2015</v>
      </c>
      <c r="H33" s="345">
        <v>2019</v>
      </c>
      <c r="I33" s="283">
        <v>2019</v>
      </c>
      <c r="J33" s="346">
        <v>2020</v>
      </c>
      <c r="K33" s="346">
        <v>2020</v>
      </c>
      <c r="L33" s="315">
        <v>2021</v>
      </c>
      <c r="M33" s="346">
        <v>2021</v>
      </c>
      <c r="N33" s="346">
        <v>2021</v>
      </c>
      <c r="O33" s="346">
        <v>2019</v>
      </c>
      <c r="P33" s="346">
        <v>2018</v>
      </c>
      <c r="Q33" s="346">
        <v>2019</v>
      </c>
      <c r="R33" s="346">
        <v>2019</v>
      </c>
      <c r="S33" s="346">
        <v>2019</v>
      </c>
      <c r="T33" s="346">
        <v>2019</v>
      </c>
      <c r="U33" s="346">
        <v>2019</v>
      </c>
      <c r="V33" s="346">
        <v>2017</v>
      </c>
      <c r="W33" s="346">
        <v>2017</v>
      </c>
      <c r="X33" s="346">
        <v>2019</v>
      </c>
      <c r="Y33" s="346">
        <v>2019</v>
      </c>
      <c r="Z33" s="346">
        <v>2019</v>
      </c>
      <c r="AA33" s="346">
        <v>2021</v>
      </c>
      <c r="AB33" s="346">
        <v>2018</v>
      </c>
      <c r="AC33" s="346">
        <v>2019</v>
      </c>
      <c r="AD33" s="346">
        <v>2019</v>
      </c>
      <c r="AE33" s="346">
        <v>2020</v>
      </c>
      <c r="AF33" s="346">
        <v>2020</v>
      </c>
      <c r="AG33" s="346">
        <v>2020</v>
      </c>
      <c r="AH33" s="347">
        <v>2019</v>
      </c>
      <c r="AI33" s="346">
        <v>2019</v>
      </c>
      <c r="AJ33" s="346">
        <v>2019</v>
      </c>
      <c r="AK33" s="346">
        <v>2018</v>
      </c>
      <c r="AL33" s="346">
        <v>2020</v>
      </c>
      <c r="AM33" s="348">
        <v>2019</v>
      </c>
      <c r="AN33" s="348">
        <v>2019</v>
      </c>
      <c r="AO33" s="346">
        <v>2017</v>
      </c>
      <c r="AP33" s="346">
        <v>2020</v>
      </c>
      <c r="AQ33" s="346">
        <v>2020</v>
      </c>
      <c r="AR33" s="346">
        <v>2021</v>
      </c>
      <c r="AS33" s="346">
        <v>2019</v>
      </c>
      <c r="AT33" s="346">
        <v>2019</v>
      </c>
      <c r="AU33" s="346">
        <v>2018</v>
      </c>
      <c r="AV33" s="346">
        <v>2020</v>
      </c>
      <c r="AW33" s="346">
        <v>2020</v>
      </c>
      <c r="AX33" s="346">
        <v>2020</v>
      </c>
      <c r="AY33" s="346" t="s">
        <v>456</v>
      </c>
      <c r="AZ33" s="346" t="s">
        <v>456</v>
      </c>
      <c r="BA33" s="346" t="s">
        <v>456</v>
      </c>
      <c r="BB33" s="346" t="s">
        <v>456</v>
      </c>
      <c r="BC33" s="346">
        <v>2019</v>
      </c>
      <c r="BD33" s="346">
        <v>2019</v>
      </c>
      <c r="BE33" s="346">
        <v>2018</v>
      </c>
      <c r="BF33" s="346">
        <v>2018</v>
      </c>
      <c r="BG33" s="346">
        <v>2020</v>
      </c>
      <c r="BH33" s="346">
        <v>2018</v>
      </c>
      <c r="BI33" s="346">
        <v>2020</v>
      </c>
      <c r="BJ33" s="346">
        <v>2020</v>
      </c>
      <c r="BK33" s="346">
        <v>2015</v>
      </c>
    </row>
    <row r="34" spans="1:63" ht="15.75" x14ac:dyDescent="0.25">
      <c r="A34" s="187" t="s">
        <v>269</v>
      </c>
      <c r="B34" s="188" t="s">
        <v>78</v>
      </c>
      <c r="C34" s="345">
        <v>2015</v>
      </c>
      <c r="D34" s="345">
        <v>2015</v>
      </c>
      <c r="E34" s="345">
        <v>2010</v>
      </c>
      <c r="F34" s="345">
        <v>2010</v>
      </c>
      <c r="G34" s="345">
        <v>2015</v>
      </c>
      <c r="H34" s="345">
        <v>2019</v>
      </c>
      <c r="I34" s="283">
        <v>2019</v>
      </c>
      <c r="J34" s="346">
        <v>2020</v>
      </c>
      <c r="K34" s="346">
        <v>2020</v>
      </c>
      <c r="L34" s="315">
        <v>2021</v>
      </c>
      <c r="M34" s="346">
        <v>2021</v>
      </c>
      <c r="N34" s="346">
        <v>2021</v>
      </c>
      <c r="O34" s="346">
        <v>2019</v>
      </c>
      <c r="P34" s="346">
        <v>2018</v>
      </c>
      <c r="Q34" s="346">
        <v>2019</v>
      </c>
      <c r="R34" s="346">
        <v>2019</v>
      </c>
      <c r="S34" s="346">
        <v>2019</v>
      </c>
      <c r="T34" s="346">
        <v>2019</v>
      </c>
      <c r="U34" s="346">
        <v>2019</v>
      </c>
      <c r="V34" s="346">
        <v>2017</v>
      </c>
      <c r="W34" s="346">
        <v>2017</v>
      </c>
      <c r="X34" s="346">
        <v>2019</v>
      </c>
      <c r="Y34" s="346">
        <v>2019</v>
      </c>
      <c r="Z34" s="346">
        <v>2019</v>
      </c>
      <c r="AA34" s="346">
        <v>2021</v>
      </c>
      <c r="AB34" s="346">
        <v>2018</v>
      </c>
      <c r="AC34" s="346">
        <v>2019</v>
      </c>
      <c r="AD34" s="346">
        <v>2019</v>
      </c>
      <c r="AE34" s="346">
        <v>2020</v>
      </c>
      <c r="AF34" s="346">
        <v>2020</v>
      </c>
      <c r="AG34" s="346">
        <v>2020</v>
      </c>
      <c r="AH34" s="347">
        <v>2019</v>
      </c>
      <c r="AI34" s="346">
        <v>2019</v>
      </c>
      <c r="AJ34" s="346">
        <v>2019</v>
      </c>
      <c r="AK34" s="346">
        <v>2018</v>
      </c>
      <c r="AL34" s="346">
        <v>2020</v>
      </c>
      <c r="AM34" s="348">
        <v>2019</v>
      </c>
      <c r="AN34" s="348">
        <v>2019</v>
      </c>
      <c r="AO34" s="346">
        <v>2017</v>
      </c>
      <c r="AP34" s="346">
        <v>2020</v>
      </c>
      <c r="AQ34" s="346">
        <v>2020</v>
      </c>
      <c r="AR34" s="346">
        <v>2021</v>
      </c>
      <c r="AS34" s="346">
        <v>2019</v>
      </c>
      <c r="AT34" s="346">
        <v>2019</v>
      </c>
      <c r="AU34" s="346">
        <v>2018</v>
      </c>
      <c r="AV34" s="346">
        <v>2020</v>
      </c>
      <c r="AW34" s="346">
        <v>2020</v>
      </c>
      <c r="AX34" s="346">
        <v>2020</v>
      </c>
      <c r="AY34" s="346" t="s">
        <v>456</v>
      </c>
      <c r="AZ34" s="346" t="s">
        <v>456</v>
      </c>
      <c r="BA34" s="346" t="s">
        <v>456</v>
      </c>
      <c r="BB34" s="346" t="s">
        <v>456</v>
      </c>
      <c r="BC34" s="346">
        <v>2019</v>
      </c>
      <c r="BD34" s="346">
        <v>2019</v>
      </c>
      <c r="BE34" s="346">
        <v>2018</v>
      </c>
      <c r="BF34" s="346">
        <v>2018</v>
      </c>
      <c r="BG34" s="346">
        <v>2020</v>
      </c>
      <c r="BH34" s="346">
        <v>2018</v>
      </c>
      <c r="BI34" s="346">
        <v>2020</v>
      </c>
      <c r="BJ34" s="346">
        <v>2020</v>
      </c>
      <c r="BK34" s="346">
        <v>2015</v>
      </c>
    </row>
    <row r="35" spans="1:63" ht="15.75" x14ac:dyDescent="0.25">
      <c r="A35" s="187" t="s">
        <v>270</v>
      </c>
      <c r="B35" s="188" t="s">
        <v>79</v>
      </c>
      <c r="C35" s="345">
        <v>2015</v>
      </c>
      <c r="D35" s="345">
        <v>2015</v>
      </c>
      <c r="E35" s="345">
        <v>2010</v>
      </c>
      <c r="F35" s="345">
        <v>2010</v>
      </c>
      <c r="G35" s="345">
        <v>2015</v>
      </c>
      <c r="H35" s="345">
        <v>2019</v>
      </c>
      <c r="I35" s="283">
        <v>2019</v>
      </c>
      <c r="J35" s="346">
        <v>2020</v>
      </c>
      <c r="K35" s="346">
        <v>2020</v>
      </c>
      <c r="L35" s="315">
        <v>2021</v>
      </c>
      <c r="M35" s="346">
        <v>2021</v>
      </c>
      <c r="N35" s="346">
        <v>2021</v>
      </c>
      <c r="O35" s="346">
        <v>2019</v>
      </c>
      <c r="P35" s="346">
        <v>2018</v>
      </c>
      <c r="Q35" s="346">
        <v>2019</v>
      </c>
      <c r="R35" s="346">
        <v>2019</v>
      </c>
      <c r="S35" s="346">
        <v>2019</v>
      </c>
      <c r="T35" s="346">
        <v>2019</v>
      </c>
      <c r="U35" s="346">
        <v>2019</v>
      </c>
      <c r="V35" s="346">
        <v>2017</v>
      </c>
      <c r="W35" s="346">
        <v>2017</v>
      </c>
      <c r="X35" s="346">
        <v>2019</v>
      </c>
      <c r="Y35" s="346">
        <v>2019</v>
      </c>
      <c r="Z35" s="346">
        <v>2019</v>
      </c>
      <c r="AA35" s="346">
        <v>2021</v>
      </c>
      <c r="AB35" s="346">
        <v>2018</v>
      </c>
      <c r="AC35" s="346">
        <v>2019</v>
      </c>
      <c r="AD35" s="346">
        <v>2019</v>
      </c>
      <c r="AE35" s="346">
        <v>2020</v>
      </c>
      <c r="AF35" s="346">
        <v>2020</v>
      </c>
      <c r="AG35" s="346">
        <v>2020</v>
      </c>
      <c r="AH35" s="347">
        <v>2019</v>
      </c>
      <c r="AI35" s="346">
        <v>2019</v>
      </c>
      <c r="AJ35" s="346">
        <v>2019</v>
      </c>
      <c r="AK35" s="346">
        <v>2018</v>
      </c>
      <c r="AL35" s="346">
        <v>2020</v>
      </c>
      <c r="AM35" s="348">
        <v>2019</v>
      </c>
      <c r="AN35" s="348">
        <v>2019</v>
      </c>
      <c r="AO35" s="346">
        <v>2017</v>
      </c>
      <c r="AP35" s="346">
        <v>2020</v>
      </c>
      <c r="AQ35" s="346">
        <v>2020</v>
      </c>
      <c r="AR35" s="346">
        <v>2021</v>
      </c>
      <c r="AS35" s="346">
        <v>2019</v>
      </c>
      <c r="AT35" s="346">
        <v>2019</v>
      </c>
      <c r="AU35" s="346">
        <v>2018</v>
      </c>
      <c r="AV35" s="346">
        <v>2020</v>
      </c>
      <c r="AW35" s="346">
        <v>2020</v>
      </c>
      <c r="AX35" s="346">
        <v>2020</v>
      </c>
      <c r="AY35" s="346" t="s">
        <v>456</v>
      </c>
      <c r="AZ35" s="346" t="s">
        <v>456</v>
      </c>
      <c r="BA35" s="346" t="s">
        <v>456</v>
      </c>
      <c r="BB35" s="346" t="s">
        <v>456</v>
      </c>
      <c r="BC35" s="346">
        <v>2019</v>
      </c>
      <c r="BD35" s="346">
        <v>2019</v>
      </c>
      <c r="BE35" s="346">
        <v>2018</v>
      </c>
      <c r="BF35" s="346">
        <v>2018</v>
      </c>
      <c r="BG35" s="346">
        <v>2020</v>
      </c>
      <c r="BH35" s="346">
        <v>2018</v>
      </c>
      <c r="BI35" s="346">
        <v>2020</v>
      </c>
      <c r="BJ35" s="346">
        <v>2020</v>
      </c>
      <c r="BK35" s="346">
        <v>2015</v>
      </c>
    </row>
    <row r="36" spans="1:63" ht="15.75" x14ac:dyDescent="0.25">
      <c r="A36" s="187" t="s">
        <v>271</v>
      </c>
      <c r="B36" s="188" t="s">
        <v>80</v>
      </c>
      <c r="C36" s="345">
        <v>2015</v>
      </c>
      <c r="D36" s="345">
        <v>2015</v>
      </c>
      <c r="E36" s="345">
        <v>2010</v>
      </c>
      <c r="F36" s="345">
        <v>2010</v>
      </c>
      <c r="G36" s="345">
        <v>2015</v>
      </c>
      <c r="H36" s="345">
        <v>2019</v>
      </c>
      <c r="I36" s="283">
        <v>2019</v>
      </c>
      <c r="J36" s="346">
        <v>2020</v>
      </c>
      <c r="K36" s="346">
        <v>2020</v>
      </c>
      <c r="L36" s="315">
        <v>2021</v>
      </c>
      <c r="M36" s="346">
        <v>2021</v>
      </c>
      <c r="N36" s="346">
        <v>2021</v>
      </c>
      <c r="O36" s="346">
        <v>2014</v>
      </c>
      <c r="P36" s="346">
        <v>2018</v>
      </c>
      <c r="Q36" s="346">
        <v>2019</v>
      </c>
      <c r="R36" s="346">
        <v>2019</v>
      </c>
      <c r="S36" s="346">
        <v>2019</v>
      </c>
      <c r="T36" s="346">
        <v>2009</v>
      </c>
      <c r="U36" s="346">
        <v>2009</v>
      </c>
      <c r="V36" s="346">
        <v>2019</v>
      </c>
      <c r="W36" s="346">
        <v>2019</v>
      </c>
      <c r="X36" s="346">
        <v>2019</v>
      </c>
      <c r="Y36" s="346">
        <v>2019</v>
      </c>
      <c r="Z36" s="346">
        <v>2019</v>
      </c>
      <c r="AA36" s="346">
        <v>2021</v>
      </c>
      <c r="AB36" s="346">
        <v>2018</v>
      </c>
      <c r="AC36" s="346">
        <v>2019</v>
      </c>
      <c r="AD36" s="346">
        <v>2019</v>
      </c>
      <c r="AE36" s="346">
        <v>2020</v>
      </c>
      <c r="AF36" s="346">
        <v>2020</v>
      </c>
      <c r="AG36" s="346">
        <v>2020</v>
      </c>
      <c r="AH36" s="347">
        <v>2019</v>
      </c>
      <c r="AI36" s="346">
        <v>2019</v>
      </c>
      <c r="AJ36" s="346">
        <v>2019</v>
      </c>
      <c r="AK36" s="346">
        <v>2018</v>
      </c>
      <c r="AL36" s="346" t="s">
        <v>456</v>
      </c>
      <c r="AM36" s="348">
        <v>2019</v>
      </c>
      <c r="AN36" s="348">
        <v>2019</v>
      </c>
      <c r="AO36" s="346">
        <v>2017</v>
      </c>
      <c r="AP36" s="346">
        <v>2020</v>
      </c>
      <c r="AQ36" s="346">
        <v>2020</v>
      </c>
      <c r="AR36" s="346">
        <v>2021</v>
      </c>
      <c r="AS36" s="346">
        <v>2019</v>
      </c>
      <c r="AT36" s="346">
        <v>2018</v>
      </c>
      <c r="AU36" s="346">
        <v>2018</v>
      </c>
      <c r="AV36" s="346">
        <v>2020</v>
      </c>
      <c r="AW36" s="346">
        <v>2020</v>
      </c>
      <c r="AX36" s="346">
        <v>2020</v>
      </c>
      <c r="AY36" s="346">
        <v>2019</v>
      </c>
      <c r="AZ36" s="346">
        <v>2019</v>
      </c>
      <c r="BA36" s="346">
        <v>2019</v>
      </c>
      <c r="BB36" s="346">
        <v>2019</v>
      </c>
      <c r="BC36" s="346">
        <v>2019</v>
      </c>
      <c r="BD36" s="346">
        <v>2019</v>
      </c>
      <c r="BE36" s="346">
        <v>2018</v>
      </c>
      <c r="BF36" s="346">
        <v>2018</v>
      </c>
      <c r="BG36" s="346">
        <v>2020</v>
      </c>
      <c r="BH36" s="346">
        <v>2018</v>
      </c>
      <c r="BI36" s="346">
        <v>2020</v>
      </c>
      <c r="BJ36" s="346">
        <v>2020</v>
      </c>
      <c r="BK36" s="346">
        <v>2015</v>
      </c>
    </row>
    <row r="37" spans="1:63" ht="15.75" x14ac:dyDescent="0.25">
      <c r="A37" s="187" t="s">
        <v>272</v>
      </c>
      <c r="B37" s="188" t="s">
        <v>81</v>
      </c>
      <c r="C37" s="345">
        <v>2015</v>
      </c>
      <c r="D37" s="345">
        <v>2015</v>
      </c>
      <c r="E37" s="345">
        <v>2010</v>
      </c>
      <c r="F37" s="345">
        <v>2010</v>
      </c>
      <c r="G37" s="345">
        <v>2015</v>
      </c>
      <c r="H37" s="345">
        <v>2019</v>
      </c>
      <c r="I37" s="283">
        <v>2019</v>
      </c>
      <c r="J37" s="346">
        <v>2020</v>
      </c>
      <c r="K37" s="346">
        <v>2020</v>
      </c>
      <c r="L37" s="315">
        <v>2021</v>
      </c>
      <c r="M37" s="346">
        <v>2021</v>
      </c>
      <c r="N37" s="346">
        <v>2021</v>
      </c>
      <c r="O37" s="346">
        <v>2014</v>
      </c>
      <c r="P37" s="346">
        <v>2018</v>
      </c>
      <c r="Q37" s="346">
        <v>2019</v>
      </c>
      <c r="R37" s="346">
        <v>2019</v>
      </c>
      <c r="S37" s="346">
        <v>2019</v>
      </c>
      <c r="T37" s="346">
        <v>2009</v>
      </c>
      <c r="U37" s="346">
        <v>2009</v>
      </c>
      <c r="V37" s="346">
        <v>2019</v>
      </c>
      <c r="W37" s="346">
        <v>2019</v>
      </c>
      <c r="X37" s="346">
        <v>2019</v>
      </c>
      <c r="Y37" s="346">
        <v>2019</v>
      </c>
      <c r="Z37" s="346">
        <v>2019</v>
      </c>
      <c r="AA37" s="346">
        <v>2021</v>
      </c>
      <c r="AB37" s="346">
        <v>2018</v>
      </c>
      <c r="AC37" s="346">
        <v>2019</v>
      </c>
      <c r="AD37" s="346">
        <v>2019</v>
      </c>
      <c r="AE37" s="346">
        <v>2020</v>
      </c>
      <c r="AF37" s="346">
        <v>2020</v>
      </c>
      <c r="AG37" s="346">
        <v>2020</v>
      </c>
      <c r="AH37" s="347">
        <v>2019</v>
      </c>
      <c r="AI37" s="346">
        <v>2019</v>
      </c>
      <c r="AJ37" s="346">
        <v>2019</v>
      </c>
      <c r="AK37" s="346">
        <v>2018</v>
      </c>
      <c r="AL37" s="346" t="s">
        <v>456</v>
      </c>
      <c r="AM37" s="348">
        <v>2019</v>
      </c>
      <c r="AN37" s="348">
        <v>2019</v>
      </c>
      <c r="AO37" s="346">
        <v>2017</v>
      </c>
      <c r="AP37" s="346">
        <v>2020</v>
      </c>
      <c r="AQ37" s="346">
        <v>2020</v>
      </c>
      <c r="AR37" s="346">
        <v>2021</v>
      </c>
      <c r="AS37" s="346">
        <v>2019</v>
      </c>
      <c r="AT37" s="346">
        <v>2018</v>
      </c>
      <c r="AU37" s="346">
        <v>2018</v>
      </c>
      <c r="AV37" s="346">
        <v>2020</v>
      </c>
      <c r="AW37" s="346">
        <v>2020</v>
      </c>
      <c r="AX37" s="346">
        <v>2020</v>
      </c>
      <c r="AY37" s="346">
        <v>2019</v>
      </c>
      <c r="AZ37" s="346">
        <v>2019</v>
      </c>
      <c r="BA37" s="346">
        <v>2019</v>
      </c>
      <c r="BB37" s="346">
        <v>2019</v>
      </c>
      <c r="BC37" s="346">
        <v>2019</v>
      </c>
      <c r="BD37" s="346">
        <v>2019</v>
      </c>
      <c r="BE37" s="346">
        <v>2018</v>
      </c>
      <c r="BF37" s="346">
        <v>2018</v>
      </c>
      <c r="BG37" s="346">
        <v>2020</v>
      </c>
      <c r="BH37" s="346">
        <v>2018</v>
      </c>
      <c r="BI37" s="346">
        <v>2020</v>
      </c>
      <c r="BJ37" s="346">
        <v>2020</v>
      </c>
      <c r="BK37" s="346">
        <v>2015</v>
      </c>
    </row>
    <row r="38" spans="1:63" ht="15.75" x14ac:dyDescent="0.25">
      <c r="A38" s="187" t="s">
        <v>273</v>
      </c>
      <c r="B38" s="188" t="s">
        <v>82</v>
      </c>
      <c r="C38" s="345">
        <v>2015</v>
      </c>
      <c r="D38" s="345">
        <v>2015</v>
      </c>
      <c r="E38" s="345">
        <v>2010</v>
      </c>
      <c r="F38" s="345">
        <v>2010</v>
      </c>
      <c r="G38" s="345">
        <v>2015</v>
      </c>
      <c r="H38" s="345">
        <v>2019</v>
      </c>
      <c r="I38" s="283">
        <v>2019</v>
      </c>
      <c r="J38" s="346">
        <v>2020</v>
      </c>
      <c r="K38" s="346">
        <v>2020</v>
      </c>
      <c r="L38" s="315">
        <v>2021</v>
      </c>
      <c r="M38" s="346">
        <v>2021</v>
      </c>
      <c r="N38" s="346">
        <v>2021</v>
      </c>
      <c r="O38" s="346">
        <v>2014</v>
      </c>
      <c r="P38" s="346">
        <v>2018</v>
      </c>
      <c r="Q38" s="346">
        <v>2019</v>
      </c>
      <c r="R38" s="346">
        <v>2019</v>
      </c>
      <c r="S38" s="346">
        <v>2019</v>
      </c>
      <c r="T38" s="346">
        <v>2009</v>
      </c>
      <c r="U38" s="346">
        <v>2009</v>
      </c>
      <c r="V38" s="346">
        <v>2019</v>
      </c>
      <c r="W38" s="346">
        <v>2019</v>
      </c>
      <c r="X38" s="346">
        <v>2019</v>
      </c>
      <c r="Y38" s="346">
        <v>2019</v>
      </c>
      <c r="Z38" s="346">
        <v>2019</v>
      </c>
      <c r="AA38" s="346">
        <v>2021</v>
      </c>
      <c r="AB38" s="346">
        <v>2018</v>
      </c>
      <c r="AC38" s="346">
        <v>2019</v>
      </c>
      <c r="AD38" s="346">
        <v>2019</v>
      </c>
      <c r="AE38" s="346">
        <v>2020</v>
      </c>
      <c r="AF38" s="346">
        <v>2020</v>
      </c>
      <c r="AG38" s="346">
        <v>2020</v>
      </c>
      <c r="AH38" s="347">
        <v>2019</v>
      </c>
      <c r="AI38" s="346">
        <v>2019</v>
      </c>
      <c r="AJ38" s="346">
        <v>2019</v>
      </c>
      <c r="AK38" s="346">
        <v>2018</v>
      </c>
      <c r="AL38" s="346" t="s">
        <v>456</v>
      </c>
      <c r="AM38" s="348">
        <v>2019</v>
      </c>
      <c r="AN38" s="348">
        <v>2019</v>
      </c>
      <c r="AO38" s="346">
        <v>2017</v>
      </c>
      <c r="AP38" s="346">
        <v>2020</v>
      </c>
      <c r="AQ38" s="346">
        <v>2020</v>
      </c>
      <c r="AR38" s="346">
        <v>2021</v>
      </c>
      <c r="AS38" s="346">
        <v>2019</v>
      </c>
      <c r="AT38" s="346">
        <v>2018</v>
      </c>
      <c r="AU38" s="346">
        <v>2018</v>
      </c>
      <c r="AV38" s="346">
        <v>2020</v>
      </c>
      <c r="AW38" s="346">
        <v>2020</v>
      </c>
      <c r="AX38" s="346">
        <v>2020</v>
      </c>
      <c r="AY38" s="346">
        <v>2019</v>
      </c>
      <c r="AZ38" s="346">
        <v>2019</v>
      </c>
      <c r="BA38" s="346">
        <v>2019</v>
      </c>
      <c r="BB38" s="346">
        <v>2019</v>
      </c>
      <c r="BC38" s="346">
        <v>2019</v>
      </c>
      <c r="BD38" s="346">
        <v>2019</v>
      </c>
      <c r="BE38" s="346">
        <v>2018</v>
      </c>
      <c r="BF38" s="346">
        <v>2018</v>
      </c>
      <c r="BG38" s="346">
        <v>2020</v>
      </c>
      <c r="BH38" s="346">
        <v>2018</v>
      </c>
      <c r="BI38" s="346">
        <v>2020</v>
      </c>
      <c r="BJ38" s="346">
        <v>2020</v>
      </c>
      <c r="BK38" s="346">
        <v>2015</v>
      </c>
    </row>
    <row r="39" spans="1:63" ht="15.75" x14ac:dyDescent="0.25">
      <c r="A39" s="187" t="s">
        <v>274</v>
      </c>
      <c r="B39" s="188" t="s">
        <v>83</v>
      </c>
      <c r="C39" s="345">
        <v>2015</v>
      </c>
      <c r="D39" s="345">
        <v>2015</v>
      </c>
      <c r="E39" s="345">
        <v>2010</v>
      </c>
      <c r="F39" s="345">
        <v>2010</v>
      </c>
      <c r="G39" s="345">
        <v>2015</v>
      </c>
      <c r="H39" s="345">
        <v>2019</v>
      </c>
      <c r="I39" s="283">
        <v>2019</v>
      </c>
      <c r="J39" s="346">
        <v>2020</v>
      </c>
      <c r="K39" s="346">
        <v>2020</v>
      </c>
      <c r="L39" s="315">
        <v>2021</v>
      </c>
      <c r="M39" s="346">
        <v>2021</v>
      </c>
      <c r="N39" s="346">
        <v>2021</v>
      </c>
      <c r="O39" s="346">
        <v>2014</v>
      </c>
      <c r="P39" s="346">
        <v>2018</v>
      </c>
      <c r="Q39" s="346">
        <v>2019</v>
      </c>
      <c r="R39" s="346">
        <v>2019</v>
      </c>
      <c r="S39" s="346">
        <v>2019</v>
      </c>
      <c r="T39" s="346">
        <v>2009</v>
      </c>
      <c r="U39" s="346">
        <v>2009</v>
      </c>
      <c r="V39" s="346">
        <v>2019</v>
      </c>
      <c r="W39" s="346">
        <v>2019</v>
      </c>
      <c r="X39" s="346">
        <v>2019</v>
      </c>
      <c r="Y39" s="346">
        <v>2019</v>
      </c>
      <c r="Z39" s="346">
        <v>2019</v>
      </c>
      <c r="AA39" s="346">
        <v>2021</v>
      </c>
      <c r="AB39" s="346">
        <v>2018</v>
      </c>
      <c r="AC39" s="346">
        <v>2019</v>
      </c>
      <c r="AD39" s="346">
        <v>2019</v>
      </c>
      <c r="AE39" s="346">
        <v>2020</v>
      </c>
      <c r="AF39" s="346">
        <v>2020</v>
      </c>
      <c r="AG39" s="346">
        <v>2020</v>
      </c>
      <c r="AH39" s="347">
        <v>2019</v>
      </c>
      <c r="AI39" s="346">
        <v>2019</v>
      </c>
      <c r="AJ39" s="346">
        <v>2019</v>
      </c>
      <c r="AK39" s="346">
        <v>2018</v>
      </c>
      <c r="AL39" s="346" t="s">
        <v>456</v>
      </c>
      <c r="AM39" s="348">
        <v>2019</v>
      </c>
      <c r="AN39" s="348">
        <v>2019</v>
      </c>
      <c r="AO39" s="346">
        <v>2017</v>
      </c>
      <c r="AP39" s="346">
        <v>2020</v>
      </c>
      <c r="AQ39" s="346">
        <v>2020</v>
      </c>
      <c r="AR39" s="346">
        <v>2021</v>
      </c>
      <c r="AS39" s="346">
        <v>2019</v>
      </c>
      <c r="AT39" s="346">
        <v>2018</v>
      </c>
      <c r="AU39" s="346">
        <v>2018</v>
      </c>
      <c r="AV39" s="346">
        <v>2020</v>
      </c>
      <c r="AW39" s="346">
        <v>2020</v>
      </c>
      <c r="AX39" s="346">
        <v>2020</v>
      </c>
      <c r="AY39" s="346">
        <v>2019</v>
      </c>
      <c r="AZ39" s="346">
        <v>2019</v>
      </c>
      <c r="BA39" s="346">
        <v>2019</v>
      </c>
      <c r="BB39" s="346">
        <v>2019</v>
      </c>
      <c r="BC39" s="346">
        <v>2019</v>
      </c>
      <c r="BD39" s="346">
        <v>2019</v>
      </c>
      <c r="BE39" s="346">
        <v>2018</v>
      </c>
      <c r="BF39" s="346">
        <v>2018</v>
      </c>
      <c r="BG39" s="346">
        <v>2020</v>
      </c>
      <c r="BH39" s="346">
        <v>2018</v>
      </c>
      <c r="BI39" s="346">
        <v>2020</v>
      </c>
      <c r="BJ39" s="346">
        <v>2020</v>
      </c>
      <c r="BK39" s="346">
        <v>2015</v>
      </c>
    </row>
    <row r="40" spans="1:63" ht="15.75" x14ac:dyDescent="0.25">
      <c r="A40" s="187" t="s">
        <v>275</v>
      </c>
      <c r="B40" s="188" t="s">
        <v>84</v>
      </c>
      <c r="C40" s="345">
        <v>2015</v>
      </c>
      <c r="D40" s="345">
        <v>2015</v>
      </c>
      <c r="E40" s="345">
        <v>2010</v>
      </c>
      <c r="F40" s="345">
        <v>2010</v>
      </c>
      <c r="G40" s="345">
        <v>2015</v>
      </c>
      <c r="H40" s="345">
        <v>2019</v>
      </c>
      <c r="I40" s="283">
        <v>2019</v>
      </c>
      <c r="J40" s="346">
        <v>2020</v>
      </c>
      <c r="K40" s="346">
        <v>2020</v>
      </c>
      <c r="L40" s="315">
        <v>2021</v>
      </c>
      <c r="M40" s="346">
        <v>2021</v>
      </c>
      <c r="N40" s="346">
        <v>2021</v>
      </c>
      <c r="O40" s="346">
        <v>2014</v>
      </c>
      <c r="P40" s="346">
        <v>2018</v>
      </c>
      <c r="Q40" s="346">
        <v>2019</v>
      </c>
      <c r="R40" s="346">
        <v>2019</v>
      </c>
      <c r="S40" s="346">
        <v>2019</v>
      </c>
      <c r="T40" s="346">
        <v>2009</v>
      </c>
      <c r="U40" s="346">
        <v>2009</v>
      </c>
      <c r="V40" s="346">
        <v>2019</v>
      </c>
      <c r="W40" s="346">
        <v>2019</v>
      </c>
      <c r="X40" s="346">
        <v>2019</v>
      </c>
      <c r="Y40" s="346">
        <v>2019</v>
      </c>
      <c r="Z40" s="346">
        <v>2019</v>
      </c>
      <c r="AA40" s="346">
        <v>2021</v>
      </c>
      <c r="AB40" s="346">
        <v>2018</v>
      </c>
      <c r="AC40" s="346">
        <v>2019</v>
      </c>
      <c r="AD40" s="346">
        <v>2019</v>
      </c>
      <c r="AE40" s="346">
        <v>2020</v>
      </c>
      <c r="AF40" s="346">
        <v>2020</v>
      </c>
      <c r="AG40" s="346">
        <v>2020</v>
      </c>
      <c r="AH40" s="347">
        <v>2019</v>
      </c>
      <c r="AI40" s="346">
        <v>2019</v>
      </c>
      <c r="AJ40" s="346">
        <v>2019</v>
      </c>
      <c r="AK40" s="346">
        <v>2018</v>
      </c>
      <c r="AL40" s="346" t="s">
        <v>456</v>
      </c>
      <c r="AM40" s="348">
        <v>2019</v>
      </c>
      <c r="AN40" s="348">
        <v>2019</v>
      </c>
      <c r="AO40" s="346">
        <v>2017</v>
      </c>
      <c r="AP40" s="346">
        <v>2020</v>
      </c>
      <c r="AQ40" s="346">
        <v>2020</v>
      </c>
      <c r="AR40" s="346">
        <v>2021</v>
      </c>
      <c r="AS40" s="346">
        <v>2019</v>
      </c>
      <c r="AT40" s="346">
        <v>2018</v>
      </c>
      <c r="AU40" s="346">
        <v>2018</v>
      </c>
      <c r="AV40" s="346">
        <v>2020</v>
      </c>
      <c r="AW40" s="346">
        <v>2020</v>
      </c>
      <c r="AX40" s="346">
        <v>2020</v>
      </c>
      <c r="AY40" s="346">
        <v>2019</v>
      </c>
      <c r="AZ40" s="346">
        <v>2019</v>
      </c>
      <c r="BA40" s="346">
        <v>2019</v>
      </c>
      <c r="BB40" s="346">
        <v>2019</v>
      </c>
      <c r="BC40" s="346">
        <v>2019</v>
      </c>
      <c r="BD40" s="346">
        <v>2019</v>
      </c>
      <c r="BE40" s="346">
        <v>2018</v>
      </c>
      <c r="BF40" s="346">
        <v>2018</v>
      </c>
      <c r="BG40" s="346">
        <v>2020</v>
      </c>
      <c r="BH40" s="346">
        <v>2018</v>
      </c>
      <c r="BI40" s="346">
        <v>2020</v>
      </c>
      <c r="BJ40" s="346">
        <v>2020</v>
      </c>
      <c r="BK40" s="346">
        <v>2015</v>
      </c>
    </row>
    <row r="41" spans="1:63" ht="15.75" x14ac:dyDescent="0.25">
      <c r="A41" s="187" t="s">
        <v>276</v>
      </c>
      <c r="B41" s="188" t="s">
        <v>85</v>
      </c>
      <c r="C41" s="345">
        <v>2015</v>
      </c>
      <c r="D41" s="345">
        <v>2015</v>
      </c>
      <c r="E41" s="345">
        <v>2010</v>
      </c>
      <c r="F41" s="345">
        <v>2010</v>
      </c>
      <c r="G41" s="345">
        <v>2015</v>
      </c>
      <c r="H41" s="345">
        <v>2019</v>
      </c>
      <c r="I41" s="283">
        <v>2019</v>
      </c>
      <c r="J41" s="346">
        <v>2020</v>
      </c>
      <c r="K41" s="346">
        <v>2020</v>
      </c>
      <c r="L41" s="315">
        <v>2021</v>
      </c>
      <c r="M41" s="346">
        <v>2021</v>
      </c>
      <c r="N41" s="346">
        <v>2021</v>
      </c>
      <c r="O41" s="346">
        <v>2014</v>
      </c>
      <c r="P41" s="346">
        <v>2018</v>
      </c>
      <c r="Q41" s="346">
        <v>2019</v>
      </c>
      <c r="R41" s="346">
        <v>2019</v>
      </c>
      <c r="S41" s="346">
        <v>2019</v>
      </c>
      <c r="T41" s="346">
        <v>2009</v>
      </c>
      <c r="U41" s="346">
        <v>2009</v>
      </c>
      <c r="V41" s="346">
        <v>2019</v>
      </c>
      <c r="W41" s="346">
        <v>2019</v>
      </c>
      <c r="X41" s="346">
        <v>2019</v>
      </c>
      <c r="Y41" s="346">
        <v>2019</v>
      </c>
      <c r="Z41" s="346">
        <v>2019</v>
      </c>
      <c r="AA41" s="346">
        <v>2021</v>
      </c>
      <c r="AB41" s="346">
        <v>2018</v>
      </c>
      <c r="AC41" s="346">
        <v>2019</v>
      </c>
      <c r="AD41" s="346">
        <v>2019</v>
      </c>
      <c r="AE41" s="346">
        <v>2020</v>
      </c>
      <c r="AF41" s="346">
        <v>2020</v>
      </c>
      <c r="AG41" s="346">
        <v>2020</v>
      </c>
      <c r="AH41" s="347">
        <v>2019</v>
      </c>
      <c r="AI41" s="346">
        <v>2019</v>
      </c>
      <c r="AJ41" s="346">
        <v>2019</v>
      </c>
      <c r="AK41" s="346">
        <v>2018</v>
      </c>
      <c r="AL41" s="346" t="s">
        <v>456</v>
      </c>
      <c r="AM41" s="348">
        <v>2019</v>
      </c>
      <c r="AN41" s="348">
        <v>2019</v>
      </c>
      <c r="AO41" s="346">
        <v>2017</v>
      </c>
      <c r="AP41" s="346">
        <v>2020</v>
      </c>
      <c r="AQ41" s="346">
        <v>2020</v>
      </c>
      <c r="AR41" s="346">
        <v>2021</v>
      </c>
      <c r="AS41" s="346">
        <v>2019</v>
      </c>
      <c r="AT41" s="346">
        <v>2018</v>
      </c>
      <c r="AU41" s="346">
        <v>2018</v>
      </c>
      <c r="AV41" s="346">
        <v>2020</v>
      </c>
      <c r="AW41" s="346">
        <v>2020</v>
      </c>
      <c r="AX41" s="346">
        <v>2020</v>
      </c>
      <c r="AY41" s="346">
        <v>2019</v>
      </c>
      <c r="AZ41" s="346">
        <v>2019</v>
      </c>
      <c r="BA41" s="346">
        <v>2019</v>
      </c>
      <c r="BB41" s="346">
        <v>2019</v>
      </c>
      <c r="BC41" s="346">
        <v>2019</v>
      </c>
      <c r="BD41" s="346">
        <v>2019</v>
      </c>
      <c r="BE41" s="346">
        <v>2018</v>
      </c>
      <c r="BF41" s="346">
        <v>2018</v>
      </c>
      <c r="BG41" s="346">
        <v>2020</v>
      </c>
      <c r="BH41" s="346">
        <v>2018</v>
      </c>
      <c r="BI41" s="346">
        <v>2020</v>
      </c>
      <c r="BJ41" s="346">
        <v>2020</v>
      </c>
      <c r="BK41" s="346">
        <v>2015</v>
      </c>
    </row>
    <row r="42" spans="1:63" ht="15.75" x14ac:dyDescent="0.25">
      <c r="A42" s="187" t="s">
        <v>277</v>
      </c>
      <c r="B42" s="188" t="s">
        <v>86</v>
      </c>
      <c r="C42" s="345">
        <v>2015</v>
      </c>
      <c r="D42" s="345">
        <v>2015</v>
      </c>
      <c r="E42" s="345">
        <v>2010</v>
      </c>
      <c r="F42" s="345">
        <v>2010</v>
      </c>
      <c r="G42" s="345">
        <v>2015</v>
      </c>
      <c r="H42" s="345">
        <v>2019</v>
      </c>
      <c r="I42" s="283">
        <v>2019</v>
      </c>
      <c r="J42" s="346">
        <v>2020</v>
      </c>
      <c r="K42" s="346">
        <v>2020</v>
      </c>
      <c r="L42" s="315">
        <v>2021</v>
      </c>
      <c r="M42" s="346">
        <v>2021</v>
      </c>
      <c r="N42" s="346">
        <v>2021</v>
      </c>
      <c r="O42" s="346">
        <v>2014</v>
      </c>
      <c r="P42" s="346">
        <v>2018</v>
      </c>
      <c r="Q42" s="346">
        <v>2019</v>
      </c>
      <c r="R42" s="346">
        <v>2019</v>
      </c>
      <c r="S42" s="346">
        <v>2019</v>
      </c>
      <c r="T42" s="346">
        <v>2009</v>
      </c>
      <c r="U42" s="346">
        <v>2009</v>
      </c>
      <c r="V42" s="346">
        <v>2019</v>
      </c>
      <c r="W42" s="346">
        <v>2019</v>
      </c>
      <c r="X42" s="346">
        <v>2019</v>
      </c>
      <c r="Y42" s="346">
        <v>2019</v>
      </c>
      <c r="Z42" s="346">
        <v>2019</v>
      </c>
      <c r="AA42" s="346">
        <v>2021</v>
      </c>
      <c r="AB42" s="346">
        <v>2018</v>
      </c>
      <c r="AC42" s="346">
        <v>2019</v>
      </c>
      <c r="AD42" s="346">
        <v>2019</v>
      </c>
      <c r="AE42" s="346">
        <v>2020</v>
      </c>
      <c r="AF42" s="346">
        <v>2020</v>
      </c>
      <c r="AG42" s="346">
        <v>2020</v>
      </c>
      <c r="AH42" s="347">
        <v>2019</v>
      </c>
      <c r="AI42" s="346">
        <v>2019</v>
      </c>
      <c r="AJ42" s="346">
        <v>2019</v>
      </c>
      <c r="AK42" s="346">
        <v>2018</v>
      </c>
      <c r="AL42" s="346" t="s">
        <v>456</v>
      </c>
      <c r="AM42" s="348">
        <v>2019</v>
      </c>
      <c r="AN42" s="348">
        <v>2019</v>
      </c>
      <c r="AO42" s="346">
        <v>2017</v>
      </c>
      <c r="AP42" s="346">
        <v>2020</v>
      </c>
      <c r="AQ42" s="346">
        <v>2020</v>
      </c>
      <c r="AR42" s="346">
        <v>2021</v>
      </c>
      <c r="AS42" s="346">
        <v>2019</v>
      </c>
      <c r="AT42" s="346">
        <v>2018</v>
      </c>
      <c r="AU42" s="346">
        <v>2018</v>
      </c>
      <c r="AV42" s="346">
        <v>2020</v>
      </c>
      <c r="AW42" s="346">
        <v>2020</v>
      </c>
      <c r="AX42" s="346">
        <v>2020</v>
      </c>
      <c r="AY42" s="346">
        <v>2019</v>
      </c>
      <c r="AZ42" s="346">
        <v>2019</v>
      </c>
      <c r="BA42" s="346">
        <v>2019</v>
      </c>
      <c r="BB42" s="346">
        <v>2019</v>
      </c>
      <c r="BC42" s="346">
        <v>2019</v>
      </c>
      <c r="BD42" s="346">
        <v>2019</v>
      </c>
      <c r="BE42" s="346">
        <v>2018</v>
      </c>
      <c r="BF42" s="346">
        <v>2018</v>
      </c>
      <c r="BG42" s="346">
        <v>2020</v>
      </c>
      <c r="BH42" s="346">
        <v>2018</v>
      </c>
      <c r="BI42" s="346">
        <v>2020</v>
      </c>
      <c r="BJ42" s="346">
        <v>2020</v>
      </c>
      <c r="BK42" s="346">
        <v>2015</v>
      </c>
    </row>
    <row r="43" spans="1:63" ht="15.75" x14ac:dyDescent="0.25">
      <c r="A43" s="187" t="s">
        <v>278</v>
      </c>
      <c r="B43" s="188" t="s">
        <v>87</v>
      </c>
      <c r="C43" s="345">
        <v>2015</v>
      </c>
      <c r="D43" s="345">
        <v>2015</v>
      </c>
      <c r="E43" s="345">
        <v>2010</v>
      </c>
      <c r="F43" s="345">
        <v>2010</v>
      </c>
      <c r="G43" s="345">
        <v>2015</v>
      </c>
      <c r="H43" s="345">
        <v>2019</v>
      </c>
      <c r="I43" s="283">
        <v>2019</v>
      </c>
      <c r="J43" s="346">
        <v>2020</v>
      </c>
      <c r="K43" s="346">
        <v>2020</v>
      </c>
      <c r="L43" s="315">
        <v>2021</v>
      </c>
      <c r="M43" s="346">
        <v>2021</v>
      </c>
      <c r="N43" s="346">
        <v>2021</v>
      </c>
      <c r="O43" s="346">
        <v>2014</v>
      </c>
      <c r="P43" s="346">
        <v>2018</v>
      </c>
      <c r="Q43" s="346">
        <v>2019</v>
      </c>
      <c r="R43" s="346">
        <v>2019</v>
      </c>
      <c r="S43" s="346">
        <v>2019</v>
      </c>
      <c r="T43" s="346">
        <v>2009</v>
      </c>
      <c r="U43" s="346">
        <v>2009</v>
      </c>
      <c r="V43" s="346">
        <v>2019</v>
      </c>
      <c r="W43" s="346">
        <v>2019</v>
      </c>
      <c r="X43" s="346">
        <v>2019</v>
      </c>
      <c r="Y43" s="346">
        <v>2019</v>
      </c>
      <c r="Z43" s="346">
        <v>2019</v>
      </c>
      <c r="AA43" s="346">
        <v>2021</v>
      </c>
      <c r="AB43" s="346">
        <v>2018</v>
      </c>
      <c r="AC43" s="346">
        <v>2019</v>
      </c>
      <c r="AD43" s="346">
        <v>2019</v>
      </c>
      <c r="AE43" s="346">
        <v>2020</v>
      </c>
      <c r="AF43" s="346">
        <v>2020</v>
      </c>
      <c r="AG43" s="346">
        <v>2020</v>
      </c>
      <c r="AH43" s="347">
        <v>2019</v>
      </c>
      <c r="AI43" s="346">
        <v>2019</v>
      </c>
      <c r="AJ43" s="346">
        <v>2019</v>
      </c>
      <c r="AK43" s="346">
        <v>2018</v>
      </c>
      <c r="AL43" s="346" t="s">
        <v>456</v>
      </c>
      <c r="AM43" s="348">
        <v>2019</v>
      </c>
      <c r="AN43" s="348">
        <v>2019</v>
      </c>
      <c r="AO43" s="346">
        <v>2017</v>
      </c>
      <c r="AP43" s="346">
        <v>2020</v>
      </c>
      <c r="AQ43" s="346">
        <v>2020</v>
      </c>
      <c r="AR43" s="346">
        <v>2021</v>
      </c>
      <c r="AS43" s="346">
        <v>2019</v>
      </c>
      <c r="AT43" s="346">
        <v>2018</v>
      </c>
      <c r="AU43" s="346">
        <v>2018</v>
      </c>
      <c r="AV43" s="346">
        <v>2020</v>
      </c>
      <c r="AW43" s="346">
        <v>2020</v>
      </c>
      <c r="AX43" s="346">
        <v>2020</v>
      </c>
      <c r="AY43" s="346">
        <v>2019</v>
      </c>
      <c r="AZ43" s="346">
        <v>2019</v>
      </c>
      <c r="BA43" s="346">
        <v>2019</v>
      </c>
      <c r="BB43" s="346">
        <v>2019</v>
      </c>
      <c r="BC43" s="346">
        <v>2019</v>
      </c>
      <c r="BD43" s="346">
        <v>2019</v>
      </c>
      <c r="BE43" s="346">
        <v>2018</v>
      </c>
      <c r="BF43" s="346">
        <v>2018</v>
      </c>
      <c r="BG43" s="346">
        <v>2020</v>
      </c>
      <c r="BH43" s="346">
        <v>2018</v>
      </c>
      <c r="BI43" s="346">
        <v>2020</v>
      </c>
      <c r="BJ43" s="346">
        <v>2020</v>
      </c>
      <c r="BK43" s="346">
        <v>2015</v>
      </c>
    </row>
    <row r="44" spans="1:63" ht="15.75" x14ac:dyDescent="0.25">
      <c r="A44" s="187" t="s">
        <v>279</v>
      </c>
      <c r="B44" s="188" t="s">
        <v>88</v>
      </c>
      <c r="C44" s="345">
        <v>2015</v>
      </c>
      <c r="D44" s="345">
        <v>2015</v>
      </c>
      <c r="E44" s="345">
        <v>2010</v>
      </c>
      <c r="F44" s="345">
        <v>2010</v>
      </c>
      <c r="G44" s="345">
        <v>2015</v>
      </c>
      <c r="H44" s="345">
        <v>2019</v>
      </c>
      <c r="I44" s="283">
        <v>2019</v>
      </c>
      <c r="J44" s="346">
        <v>2020</v>
      </c>
      <c r="K44" s="346">
        <v>2020</v>
      </c>
      <c r="L44" s="315">
        <v>2021</v>
      </c>
      <c r="M44" s="346">
        <v>2021</v>
      </c>
      <c r="N44" s="346">
        <v>2021</v>
      </c>
      <c r="O44" s="346">
        <v>2014</v>
      </c>
      <c r="P44" s="346">
        <v>2018</v>
      </c>
      <c r="Q44" s="346">
        <v>2019</v>
      </c>
      <c r="R44" s="346">
        <v>2019</v>
      </c>
      <c r="S44" s="346">
        <v>2019</v>
      </c>
      <c r="T44" s="346">
        <v>2009</v>
      </c>
      <c r="U44" s="346">
        <v>2009</v>
      </c>
      <c r="V44" s="346">
        <v>2019</v>
      </c>
      <c r="W44" s="346">
        <v>2019</v>
      </c>
      <c r="X44" s="346">
        <v>2019</v>
      </c>
      <c r="Y44" s="346">
        <v>2019</v>
      </c>
      <c r="Z44" s="346">
        <v>2019</v>
      </c>
      <c r="AA44" s="346">
        <v>2021</v>
      </c>
      <c r="AB44" s="346">
        <v>2018</v>
      </c>
      <c r="AC44" s="346">
        <v>2019</v>
      </c>
      <c r="AD44" s="346">
        <v>2019</v>
      </c>
      <c r="AE44" s="346">
        <v>2020</v>
      </c>
      <c r="AF44" s="346">
        <v>2020</v>
      </c>
      <c r="AG44" s="346">
        <v>2020</v>
      </c>
      <c r="AH44" s="347">
        <v>2019</v>
      </c>
      <c r="AI44" s="346">
        <v>2019</v>
      </c>
      <c r="AJ44" s="346">
        <v>2019</v>
      </c>
      <c r="AK44" s="346">
        <v>2018</v>
      </c>
      <c r="AL44" s="346" t="s">
        <v>456</v>
      </c>
      <c r="AM44" s="348">
        <v>2019</v>
      </c>
      <c r="AN44" s="348">
        <v>2019</v>
      </c>
      <c r="AO44" s="346">
        <v>2017</v>
      </c>
      <c r="AP44" s="346">
        <v>2020</v>
      </c>
      <c r="AQ44" s="346">
        <v>2020</v>
      </c>
      <c r="AR44" s="346">
        <v>2021</v>
      </c>
      <c r="AS44" s="346">
        <v>2019</v>
      </c>
      <c r="AT44" s="346">
        <v>2018</v>
      </c>
      <c r="AU44" s="346">
        <v>2018</v>
      </c>
      <c r="AV44" s="346">
        <v>2020</v>
      </c>
      <c r="AW44" s="346">
        <v>2020</v>
      </c>
      <c r="AX44" s="346">
        <v>2020</v>
      </c>
      <c r="AY44" s="346">
        <v>2019</v>
      </c>
      <c r="AZ44" s="346">
        <v>2019</v>
      </c>
      <c r="BA44" s="346">
        <v>2019</v>
      </c>
      <c r="BB44" s="346">
        <v>2019</v>
      </c>
      <c r="BC44" s="346">
        <v>2019</v>
      </c>
      <c r="BD44" s="346">
        <v>2019</v>
      </c>
      <c r="BE44" s="346">
        <v>2018</v>
      </c>
      <c r="BF44" s="346">
        <v>2018</v>
      </c>
      <c r="BG44" s="346">
        <v>2020</v>
      </c>
      <c r="BH44" s="346">
        <v>2018</v>
      </c>
      <c r="BI44" s="346">
        <v>2020</v>
      </c>
      <c r="BJ44" s="346">
        <v>2020</v>
      </c>
      <c r="BK44" s="346">
        <v>2015</v>
      </c>
    </row>
    <row r="45" spans="1:63" ht="15.75" x14ac:dyDescent="0.25">
      <c r="A45" s="187" t="s">
        <v>280</v>
      </c>
      <c r="B45" s="188" t="s">
        <v>89</v>
      </c>
      <c r="C45" s="345">
        <v>2015</v>
      </c>
      <c r="D45" s="345">
        <v>2015</v>
      </c>
      <c r="E45" s="345">
        <v>2010</v>
      </c>
      <c r="F45" s="345">
        <v>2010</v>
      </c>
      <c r="G45" s="345">
        <v>2015</v>
      </c>
      <c r="H45" s="345">
        <v>2019</v>
      </c>
      <c r="I45" s="315" t="s">
        <v>456</v>
      </c>
      <c r="J45" s="346">
        <v>2020</v>
      </c>
      <c r="K45" s="346">
        <v>2020</v>
      </c>
      <c r="L45" s="315">
        <v>2021</v>
      </c>
      <c r="M45" s="346">
        <v>2021</v>
      </c>
      <c r="N45" s="346">
        <v>2021</v>
      </c>
      <c r="O45" s="346">
        <v>2017</v>
      </c>
      <c r="P45" s="346">
        <v>2015</v>
      </c>
      <c r="Q45" s="346">
        <v>2019</v>
      </c>
      <c r="R45" s="346">
        <v>2019</v>
      </c>
      <c r="S45" s="346">
        <v>2019</v>
      </c>
      <c r="T45" s="346">
        <v>2009</v>
      </c>
      <c r="U45" s="346">
        <v>2009</v>
      </c>
      <c r="V45" s="346">
        <v>2019</v>
      </c>
      <c r="W45" s="346">
        <v>2019</v>
      </c>
      <c r="X45" s="346">
        <v>2019</v>
      </c>
      <c r="Y45" s="346">
        <v>2019</v>
      </c>
      <c r="Z45" s="346">
        <v>2019</v>
      </c>
      <c r="AA45" s="346">
        <v>2021</v>
      </c>
      <c r="AB45" s="346">
        <v>2018</v>
      </c>
      <c r="AC45" s="346">
        <v>2019</v>
      </c>
      <c r="AD45" s="346">
        <v>2019</v>
      </c>
      <c r="AE45" s="346">
        <v>2020</v>
      </c>
      <c r="AF45" s="346">
        <v>2020</v>
      </c>
      <c r="AG45" s="346">
        <v>2020</v>
      </c>
      <c r="AH45" s="347">
        <v>2019</v>
      </c>
      <c r="AI45" s="346">
        <v>2019</v>
      </c>
      <c r="AJ45" s="346">
        <v>2019</v>
      </c>
      <c r="AK45" s="346">
        <v>2015</v>
      </c>
      <c r="AL45" s="346">
        <v>2020</v>
      </c>
      <c r="AM45" s="348">
        <v>2019</v>
      </c>
      <c r="AN45" s="348">
        <v>2019</v>
      </c>
      <c r="AO45" s="346">
        <v>2017</v>
      </c>
      <c r="AP45" s="346">
        <v>2020</v>
      </c>
      <c r="AQ45" s="346">
        <v>2020</v>
      </c>
      <c r="AR45" s="346">
        <v>2021</v>
      </c>
      <c r="AS45" s="346">
        <v>2019</v>
      </c>
      <c r="AT45" s="346">
        <v>2019</v>
      </c>
      <c r="AU45" s="346">
        <v>2018</v>
      </c>
      <c r="AV45" s="346">
        <v>2020</v>
      </c>
      <c r="AW45" s="346">
        <v>2020</v>
      </c>
      <c r="AX45" s="346">
        <v>2020</v>
      </c>
      <c r="AY45" s="346">
        <v>2019</v>
      </c>
      <c r="AZ45" s="346">
        <v>2019</v>
      </c>
      <c r="BA45" s="346">
        <v>2019</v>
      </c>
      <c r="BB45" s="346">
        <v>2019</v>
      </c>
      <c r="BC45" s="346">
        <v>2019</v>
      </c>
      <c r="BD45" s="346">
        <v>2019</v>
      </c>
      <c r="BE45" s="346">
        <v>2017</v>
      </c>
      <c r="BF45" s="346">
        <v>2017</v>
      </c>
      <c r="BG45" s="346">
        <v>2020</v>
      </c>
      <c r="BH45" s="346">
        <v>2018</v>
      </c>
      <c r="BI45" s="346">
        <v>2020</v>
      </c>
      <c r="BJ45" s="346">
        <v>2020</v>
      </c>
      <c r="BK45" s="346">
        <v>2015</v>
      </c>
    </row>
    <row r="46" spans="1:63" ht="15.75" x14ac:dyDescent="0.25">
      <c r="A46" s="187" t="s">
        <v>281</v>
      </c>
      <c r="B46" s="188" t="s">
        <v>90</v>
      </c>
      <c r="C46" s="345">
        <v>2015</v>
      </c>
      <c r="D46" s="345">
        <v>2015</v>
      </c>
      <c r="E46" s="345">
        <v>2010</v>
      </c>
      <c r="F46" s="345">
        <v>2010</v>
      </c>
      <c r="G46" s="345">
        <v>2015</v>
      </c>
      <c r="H46" s="345">
        <v>2019</v>
      </c>
      <c r="I46" s="315" t="s">
        <v>456</v>
      </c>
      <c r="J46" s="346">
        <v>2020</v>
      </c>
      <c r="K46" s="346">
        <v>2020</v>
      </c>
      <c r="L46" s="315">
        <v>2021</v>
      </c>
      <c r="M46" s="346">
        <v>2021</v>
      </c>
      <c r="N46" s="346">
        <v>2021</v>
      </c>
      <c r="O46" s="346">
        <v>2017</v>
      </c>
      <c r="P46" s="346">
        <v>2015</v>
      </c>
      <c r="Q46" s="346">
        <v>2019</v>
      </c>
      <c r="R46" s="346">
        <v>2019</v>
      </c>
      <c r="S46" s="346">
        <v>2019</v>
      </c>
      <c r="T46" s="346">
        <v>2009</v>
      </c>
      <c r="U46" s="346">
        <v>2009</v>
      </c>
      <c r="V46" s="346">
        <v>2019</v>
      </c>
      <c r="W46" s="346">
        <v>2019</v>
      </c>
      <c r="X46" s="346">
        <v>2019</v>
      </c>
      <c r="Y46" s="346">
        <v>2019</v>
      </c>
      <c r="Z46" s="346">
        <v>2019</v>
      </c>
      <c r="AA46" s="346">
        <v>2021</v>
      </c>
      <c r="AB46" s="346">
        <v>2018</v>
      </c>
      <c r="AC46" s="346">
        <v>2019</v>
      </c>
      <c r="AD46" s="346">
        <v>2019</v>
      </c>
      <c r="AE46" s="346">
        <v>2020</v>
      </c>
      <c r="AF46" s="346">
        <v>2020</v>
      </c>
      <c r="AG46" s="346">
        <v>2020</v>
      </c>
      <c r="AH46" s="347">
        <v>2019</v>
      </c>
      <c r="AI46" s="346">
        <v>2019</v>
      </c>
      <c r="AJ46" s="346">
        <v>2019</v>
      </c>
      <c r="AK46" s="346">
        <v>2015</v>
      </c>
      <c r="AL46" s="346">
        <v>2020</v>
      </c>
      <c r="AM46" s="348">
        <v>2019</v>
      </c>
      <c r="AN46" s="348">
        <v>2019</v>
      </c>
      <c r="AO46" s="346">
        <v>2017</v>
      </c>
      <c r="AP46" s="346">
        <v>2020</v>
      </c>
      <c r="AQ46" s="346">
        <v>2020</v>
      </c>
      <c r="AR46" s="346">
        <v>2021</v>
      </c>
      <c r="AS46" s="346">
        <v>2019</v>
      </c>
      <c r="AT46" s="346">
        <v>2019</v>
      </c>
      <c r="AU46" s="346">
        <v>2018</v>
      </c>
      <c r="AV46" s="346">
        <v>2020</v>
      </c>
      <c r="AW46" s="346">
        <v>2020</v>
      </c>
      <c r="AX46" s="346">
        <v>2020</v>
      </c>
      <c r="AY46" s="346">
        <v>2019</v>
      </c>
      <c r="AZ46" s="346">
        <v>2019</v>
      </c>
      <c r="BA46" s="346">
        <v>2019</v>
      </c>
      <c r="BB46" s="346">
        <v>2019</v>
      </c>
      <c r="BC46" s="346">
        <v>2019</v>
      </c>
      <c r="BD46" s="346">
        <v>2019</v>
      </c>
      <c r="BE46" s="346">
        <v>2017</v>
      </c>
      <c r="BF46" s="346">
        <v>2017</v>
      </c>
      <c r="BG46" s="346">
        <v>2020</v>
      </c>
      <c r="BH46" s="346">
        <v>2018</v>
      </c>
      <c r="BI46" s="346">
        <v>2020</v>
      </c>
      <c r="BJ46" s="346">
        <v>2020</v>
      </c>
      <c r="BK46" s="346">
        <v>2015</v>
      </c>
    </row>
    <row r="47" spans="1:63" ht="15.75" x14ac:dyDescent="0.25">
      <c r="A47" s="187" t="s">
        <v>282</v>
      </c>
      <c r="B47" s="188" t="s">
        <v>91</v>
      </c>
      <c r="C47" s="345">
        <v>2015</v>
      </c>
      <c r="D47" s="345">
        <v>2015</v>
      </c>
      <c r="E47" s="345">
        <v>2010</v>
      </c>
      <c r="F47" s="345">
        <v>2010</v>
      </c>
      <c r="G47" s="345">
        <v>2015</v>
      </c>
      <c r="H47" s="345">
        <v>2019</v>
      </c>
      <c r="I47" s="315" t="s">
        <v>456</v>
      </c>
      <c r="J47" s="346">
        <v>2020</v>
      </c>
      <c r="K47" s="346">
        <v>2020</v>
      </c>
      <c r="L47" s="315">
        <v>2021</v>
      </c>
      <c r="M47" s="346">
        <v>2021</v>
      </c>
      <c r="N47" s="346">
        <v>2021</v>
      </c>
      <c r="O47" s="346">
        <v>2017</v>
      </c>
      <c r="P47" s="346">
        <v>2015</v>
      </c>
      <c r="Q47" s="346">
        <v>2019</v>
      </c>
      <c r="R47" s="346">
        <v>2019</v>
      </c>
      <c r="S47" s="346">
        <v>2019</v>
      </c>
      <c r="T47" s="346">
        <v>2009</v>
      </c>
      <c r="U47" s="346">
        <v>2009</v>
      </c>
      <c r="V47" s="346">
        <v>2019</v>
      </c>
      <c r="W47" s="346">
        <v>2019</v>
      </c>
      <c r="X47" s="346">
        <v>2019</v>
      </c>
      <c r="Y47" s="346">
        <v>2019</v>
      </c>
      <c r="Z47" s="346">
        <v>2019</v>
      </c>
      <c r="AA47" s="346">
        <v>2021</v>
      </c>
      <c r="AB47" s="346">
        <v>2018</v>
      </c>
      <c r="AC47" s="346">
        <v>2019</v>
      </c>
      <c r="AD47" s="346">
        <v>2019</v>
      </c>
      <c r="AE47" s="346">
        <v>2020</v>
      </c>
      <c r="AF47" s="346">
        <v>2020</v>
      </c>
      <c r="AG47" s="346">
        <v>2020</v>
      </c>
      <c r="AH47" s="347">
        <v>2019</v>
      </c>
      <c r="AI47" s="346">
        <v>2019</v>
      </c>
      <c r="AJ47" s="346">
        <v>2019</v>
      </c>
      <c r="AK47" s="346">
        <v>2015</v>
      </c>
      <c r="AL47" s="346">
        <v>2020</v>
      </c>
      <c r="AM47" s="348">
        <v>2019</v>
      </c>
      <c r="AN47" s="348">
        <v>2019</v>
      </c>
      <c r="AO47" s="346">
        <v>2017</v>
      </c>
      <c r="AP47" s="346">
        <v>2020</v>
      </c>
      <c r="AQ47" s="346">
        <v>2020</v>
      </c>
      <c r="AR47" s="346">
        <v>2021</v>
      </c>
      <c r="AS47" s="346">
        <v>2019</v>
      </c>
      <c r="AT47" s="346">
        <v>2019</v>
      </c>
      <c r="AU47" s="346">
        <v>2018</v>
      </c>
      <c r="AV47" s="346">
        <v>2020</v>
      </c>
      <c r="AW47" s="346">
        <v>2020</v>
      </c>
      <c r="AX47" s="346">
        <v>2020</v>
      </c>
      <c r="AY47" s="346">
        <v>2019</v>
      </c>
      <c r="AZ47" s="346">
        <v>2019</v>
      </c>
      <c r="BA47" s="346">
        <v>2019</v>
      </c>
      <c r="BB47" s="346">
        <v>2019</v>
      </c>
      <c r="BC47" s="346">
        <v>2019</v>
      </c>
      <c r="BD47" s="346">
        <v>2019</v>
      </c>
      <c r="BE47" s="346">
        <v>2017</v>
      </c>
      <c r="BF47" s="346">
        <v>2017</v>
      </c>
      <c r="BG47" s="346">
        <v>2020</v>
      </c>
      <c r="BH47" s="346">
        <v>2018</v>
      </c>
      <c r="BI47" s="346">
        <v>2020</v>
      </c>
      <c r="BJ47" s="346">
        <v>2020</v>
      </c>
      <c r="BK47" s="346">
        <v>2015</v>
      </c>
    </row>
    <row r="48" spans="1:63" ht="15.75" x14ac:dyDescent="0.25">
      <c r="A48" s="187" t="s">
        <v>283</v>
      </c>
      <c r="B48" s="188" t="s">
        <v>92</v>
      </c>
      <c r="C48" s="345">
        <v>2015</v>
      </c>
      <c r="D48" s="345">
        <v>2015</v>
      </c>
      <c r="E48" s="345">
        <v>2010</v>
      </c>
      <c r="F48" s="345">
        <v>2010</v>
      </c>
      <c r="G48" s="345">
        <v>2015</v>
      </c>
      <c r="H48" s="345">
        <v>2019</v>
      </c>
      <c r="I48" s="315" t="s">
        <v>456</v>
      </c>
      <c r="J48" s="346">
        <v>2020</v>
      </c>
      <c r="K48" s="346">
        <v>2020</v>
      </c>
      <c r="L48" s="315" t="s">
        <v>456</v>
      </c>
      <c r="M48" s="346">
        <v>2021</v>
      </c>
      <c r="N48" s="346">
        <v>2021</v>
      </c>
      <c r="O48" s="346">
        <v>2017</v>
      </c>
      <c r="P48" s="346">
        <v>2015</v>
      </c>
      <c r="Q48" s="346">
        <v>2019</v>
      </c>
      <c r="R48" s="346">
        <v>2019</v>
      </c>
      <c r="S48" s="346">
        <v>2019</v>
      </c>
      <c r="T48" s="346">
        <v>2009</v>
      </c>
      <c r="U48" s="346">
        <v>2009</v>
      </c>
      <c r="V48" s="346">
        <v>2019</v>
      </c>
      <c r="W48" s="346">
        <v>2019</v>
      </c>
      <c r="X48" s="346">
        <v>2019</v>
      </c>
      <c r="Y48" s="346">
        <v>2019</v>
      </c>
      <c r="Z48" s="346">
        <v>2019</v>
      </c>
      <c r="AA48" s="346">
        <v>2021</v>
      </c>
      <c r="AB48" s="346">
        <v>2018</v>
      </c>
      <c r="AC48" s="346">
        <v>2019</v>
      </c>
      <c r="AD48" s="346">
        <v>2019</v>
      </c>
      <c r="AE48" s="346">
        <v>2020</v>
      </c>
      <c r="AF48" s="346">
        <v>2020</v>
      </c>
      <c r="AG48" s="346">
        <v>2020</v>
      </c>
      <c r="AH48" s="347">
        <v>2019</v>
      </c>
      <c r="AI48" s="346">
        <v>2019</v>
      </c>
      <c r="AJ48" s="346">
        <v>2019</v>
      </c>
      <c r="AK48" s="346">
        <v>2015</v>
      </c>
      <c r="AL48" s="346">
        <v>2020</v>
      </c>
      <c r="AM48" s="348">
        <v>2019</v>
      </c>
      <c r="AN48" s="348">
        <v>2019</v>
      </c>
      <c r="AO48" s="346">
        <v>2017</v>
      </c>
      <c r="AP48" s="346">
        <v>2020</v>
      </c>
      <c r="AQ48" s="346">
        <v>2020</v>
      </c>
      <c r="AR48" s="346">
        <v>2021</v>
      </c>
      <c r="AS48" s="346">
        <v>2019</v>
      </c>
      <c r="AT48" s="346">
        <v>2019</v>
      </c>
      <c r="AU48" s="346">
        <v>2018</v>
      </c>
      <c r="AV48" s="346">
        <v>2020</v>
      </c>
      <c r="AW48" s="346">
        <v>2020</v>
      </c>
      <c r="AX48" s="346">
        <v>2020</v>
      </c>
      <c r="AY48" s="346">
        <v>2019</v>
      </c>
      <c r="AZ48" s="346">
        <v>2019</v>
      </c>
      <c r="BA48" s="346">
        <v>2019</v>
      </c>
      <c r="BB48" s="346">
        <v>2019</v>
      </c>
      <c r="BC48" s="346">
        <v>2019</v>
      </c>
      <c r="BD48" s="346">
        <v>2019</v>
      </c>
      <c r="BE48" s="346">
        <v>2017</v>
      </c>
      <c r="BF48" s="346">
        <v>2017</v>
      </c>
      <c r="BG48" s="346">
        <v>2020</v>
      </c>
      <c r="BH48" s="346">
        <v>2018</v>
      </c>
      <c r="BI48" s="346">
        <v>2020</v>
      </c>
      <c r="BJ48" s="346">
        <v>2020</v>
      </c>
      <c r="BK48" s="346">
        <v>2015</v>
      </c>
    </row>
    <row r="49" spans="1:63" ht="15.75" x14ac:dyDescent="0.25">
      <c r="A49" s="187" t="s">
        <v>284</v>
      </c>
      <c r="B49" s="188" t="s">
        <v>94</v>
      </c>
      <c r="C49" s="345">
        <v>2015</v>
      </c>
      <c r="D49" s="345">
        <v>2015</v>
      </c>
      <c r="E49" s="345">
        <v>2010</v>
      </c>
      <c r="F49" s="345">
        <v>2010</v>
      </c>
      <c r="G49" s="345">
        <v>2015</v>
      </c>
      <c r="H49" s="345">
        <v>2019</v>
      </c>
      <c r="I49" s="315" t="s">
        <v>456</v>
      </c>
      <c r="J49" s="346">
        <v>2020</v>
      </c>
      <c r="K49" s="346">
        <v>2020</v>
      </c>
      <c r="L49" s="315">
        <v>2021</v>
      </c>
      <c r="M49" s="346">
        <v>2021</v>
      </c>
      <c r="N49" s="346">
        <v>2021</v>
      </c>
      <c r="O49" s="346">
        <v>2017</v>
      </c>
      <c r="P49" s="346">
        <v>2015</v>
      </c>
      <c r="Q49" s="346">
        <v>2019</v>
      </c>
      <c r="R49" s="346">
        <v>2019</v>
      </c>
      <c r="S49" s="346">
        <v>2019</v>
      </c>
      <c r="T49" s="346">
        <v>2009</v>
      </c>
      <c r="U49" s="346">
        <v>2009</v>
      </c>
      <c r="V49" s="346">
        <v>2019</v>
      </c>
      <c r="W49" s="346">
        <v>2019</v>
      </c>
      <c r="X49" s="346">
        <v>2019</v>
      </c>
      <c r="Y49" s="346">
        <v>2019</v>
      </c>
      <c r="Z49" s="346">
        <v>2019</v>
      </c>
      <c r="AA49" s="346">
        <v>2021</v>
      </c>
      <c r="AB49" s="346">
        <v>2018</v>
      </c>
      <c r="AC49" s="346">
        <v>2019</v>
      </c>
      <c r="AD49" s="346">
        <v>2019</v>
      </c>
      <c r="AE49" s="346">
        <v>2020</v>
      </c>
      <c r="AF49" s="346">
        <v>2020</v>
      </c>
      <c r="AG49" s="346">
        <v>2020</v>
      </c>
      <c r="AH49" s="347">
        <v>2019</v>
      </c>
      <c r="AI49" s="346">
        <v>2019</v>
      </c>
      <c r="AJ49" s="346">
        <v>2019</v>
      </c>
      <c r="AK49" s="346">
        <v>2015</v>
      </c>
      <c r="AL49" s="346">
        <v>2020</v>
      </c>
      <c r="AM49" s="348">
        <v>2019</v>
      </c>
      <c r="AN49" s="348">
        <v>2019</v>
      </c>
      <c r="AO49" s="346">
        <v>2017</v>
      </c>
      <c r="AP49" s="346">
        <v>2020</v>
      </c>
      <c r="AQ49" s="346">
        <v>2020</v>
      </c>
      <c r="AR49" s="346">
        <v>2021</v>
      </c>
      <c r="AS49" s="346">
        <v>2019</v>
      </c>
      <c r="AT49" s="346">
        <v>2019</v>
      </c>
      <c r="AU49" s="346">
        <v>2018</v>
      </c>
      <c r="AV49" s="346">
        <v>2020</v>
      </c>
      <c r="AW49" s="346">
        <v>2020</v>
      </c>
      <c r="AX49" s="346">
        <v>2020</v>
      </c>
      <c r="AY49" s="346">
        <v>2019</v>
      </c>
      <c r="AZ49" s="346">
        <v>2019</v>
      </c>
      <c r="BA49" s="346">
        <v>2019</v>
      </c>
      <c r="BB49" s="346">
        <v>2019</v>
      </c>
      <c r="BC49" s="346">
        <v>2019</v>
      </c>
      <c r="BD49" s="346">
        <v>2019</v>
      </c>
      <c r="BE49" s="346">
        <v>2017</v>
      </c>
      <c r="BF49" s="346">
        <v>2017</v>
      </c>
      <c r="BG49" s="346">
        <v>2020</v>
      </c>
      <c r="BH49" s="346">
        <v>2018</v>
      </c>
      <c r="BI49" s="346">
        <v>2020</v>
      </c>
      <c r="BJ49" s="346">
        <v>2020</v>
      </c>
      <c r="BK49" s="346">
        <v>2015</v>
      </c>
    </row>
    <row r="50" spans="1:63" ht="15.75" x14ac:dyDescent="0.25">
      <c r="A50" s="187" t="s">
        <v>285</v>
      </c>
      <c r="B50" s="188" t="s">
        <v>95</v>
      </c>
      <c r="C50" s="345">
        <v>2015</v>
      </c>
      <c r="D50" s="345">
        <v>2015</v>
      </c>
      <c r="E50" s="345">
        <v>2010</v>
      </c>
      <c r="F50" s="345">
        <v>2010</v>
      </c>
      <c r="G50" s="345">
        <v>2015</v>
      </c>
      <c r="H50" s="345">
        <v>2019</v>
      </c>
      <c r="I50" s="315" t="s">
        <v>456</v>
      </c>
      <c r="J50" s="346">
        <v>2020</v>
      </c>
      <c r="K50" s="346">
        <v>2020</v>
      </c>
      <c r="L50" s="315">
        <v>2021</v>
      </c>
      <c r="M50" s="346">
        <v>2021</v>
      </c>
      <c r="N50" s="346">
        <v>2021</v>
      </c>
      <c r="O50" s="346">
        <v>2017</v>
      </c>
      <c r="P50" s="346">
        <v>2015</v>
      </c>
      <c r="Q50" s="346">
        <v>2019</v>
      </c>
      <c r="R50" s="346">
        <v>2019</v>
      </c>
      <c r="S50" s="346">
        <v>2019</v>
      </c>
      <c r="T50" s="346">
        <v>2009</v>
      </c>
      <c r="U50" s="346">
        <v>2009</v>
      </c>
      <c r="V50" s="346">
        <v>2019</v>
      </c>
      <c r="W50" s="346">
        <v>2019</v>
      </c>
      <c r="X50" s="346">
        <v>2019</v>
      </c>
      <c r="Y50" s="346">
        <v>2019</v>
      </c>
      <c r="Z50" s="346">
        <v>2019</v>
      </c>
      <c r="AA50" s="346">
        <v>2021</v>
      </c>
      <c r="AB50" s="346">
        <v>2018</v>
      </c>
      <c r="AC50" s="346">
        <v>2019</v>
      </c>
      <c r="AD50" s="346">
        <v>2019</v>
      </c>
      <c r="AE50" s="346">
        <v>2020</v>
      </c>
      <c r="AF50" s="346">
        <v>2020</v>
      </c>
      <c r="AG50" s="346">
        <v>2020</v>
      </c>
      <c r="AH50" s="347">
        <v>2019</v>
      </c>
      <c r="AI50" s="346">
        <v>2019</v>
      </c>
      <c r="AJ50" s="346">
        <v>2019</v>
      </c>
      <c r="AK50" s="346">
        <v>2015</v>
      </c>
      <c r="AL50" s="346">
        <v>2020</v>
      </c>
      <c r="AM50" s="348">
        <v>2019</v>
      </c>
      <c r="AN50" s="348">
        <v>2019</v>
      </c>
      <c r="AO50" s="346">
        <v>2017</v>
      </c>
      <c r="AP50" s="346">
        <v>2020</v>
      </c>
      <c r="AQ50" s="346">
        <v>2020</v>
      </c>
      <c r="AR50" s="346">
        <v>2021</v>
      </c>
      <c r="AS50" s="346">
        <v>2019</v>
      </c>
      <c r="AT50" s="346">
        <v>2019</v>
      </c>
      <c r="AU50" s="346">
        <v>2018</v>
      </c>
      <c r="AV50" s="346">
        <v>2020</v>
      </c>
      <c r="AW50" s="346">
        <v>2020</v>
      </c>
      <c r="AX50" s="346">
        <v>2020</v>
      </c>
      <c r="AY50" s="346">
        <v>2019</v>
      </c>
      <c r="AZ50" s="346">
        <v>2019</v>
      </c>
      <c r="BA50" s="346">
        <v>2019</v>
      </c>
      <c r="BB50" s="346">
        <v>2019</v>
      </c>
      <c r="BC50" s="346">
        <v>2019</v>
      </c>
      <c r="BD50" s="346">
        <v>2019</v>
      </c>
      <c r="BE50" s="346">
        <v>2017</v>
      </c>
      <c r="BF50" s="346">
        <v>2017</v>
      </c>
      <c r="BG50" s="346">
        <v>2020</v>
      </c>
      <c r="BH50" s="346">
        <v>2018</v>
      </c>
      <c r="BI50" s="346">
        <v>2020</v>
      </c>
      <c r="BJ50" s="346">
        <v>2020</v>
      </c>
      <c r="BK50" s="346">
        <v>2015</v>
      </c>
    </row>
    <row r="51" spans="1:63" ht="15.75" x14ac:dyDescent="0.25">
      <c r="A51" s="187" t="s">
        <v>286</v>
      </c>
      <c r="B51" s="188" t="s">
        <v>97</v>
      </c>
      <c r="C51" s="345">
        <v>2015</v>
      </c>
      <c r="D51" s="345">
        <v>2015</v>
      </c>
      <c r="E51" s="345">
        <v>2010</v>
      </c>
      <c r="F51" s="345">
        <v>2010</v>
      </c>
      <c r="G51" s="345">
        <v>2015</v>
      </c>
      <c r="H51" s="345">
        <v>2019</v>
      </c>
      <c r="I51" s="315" t="s">
        <v>456</v>
      </c>
      <c r="J51" s="346">
        <v>2020</v>
      </c>
      <c r="K51" s="346">
        <v>2020</v>
      </c>
      <c r="L51" s="315">
        <v>2021</v>
      </c>
      <c r="M51" s="346">
        <v>2021</v>
      </c>
      <c r="N51" s="346">
        <v>2021</v>
      </c>
      <c r="O51" s="346">
        <v>2017</v>
      </c>
      <c r="P51" s="346">
        <v>2015</v>
      </c>
      <c r="Q51" s="346">
        <v>2019</v>
      </c>
      <c r="R51" s="346">
        <v>2019</v>
      </c>
      <c r="S51" s="346">
        <v>2019</v>
      </c>
      <c r="T51" s="346">
        <v>2009</v>
      </c>
      <c r="U51" s="346">
        <v>2009</v>
      </c>
      <c r="V51" s="346">
        <v>2019</v>
      </c>
      <c r="W51" s="346">
        <v>2019</v>
      </c>
      <c r="X51" s="346">
        <v>2019</v>
      </c>
      <c r="Y51" s="346">
        <v>2019</v>
      </c>
      <c r="Z51" s="346">
        <v>2019</v>
      </c>
      <c r="AA51" s="346">
        <v>2021</v>
      </c>
      <c r="AB51" s="346">
        <v>2018</v>
      </c>
      <c r="AC51" s="346">
        <v>2019</v>
      </c>
      <c r="AD51" s="346">
        <v>2019</v>
      </c>
      <c r="AE51" s="346">
        <v>2020</v>
      </c>
      <c r="AF51" s="346">
        <v>2020</v>
      </c>
      <c r="AG51" s="346">
        <v>2020</v>
      </c>
      <c r="AH51" s="347">
        <v>2019</v>
      </c>
      <c r="AI51" s="346">
        <v>2019</v>
      </c>
      <c r="AJ51" s="346">
        <v>2019</v>
      </c>
      <c r="AK51" s="346">
        <v>2015</v>
      </c>
      <c r="AL51" s="346">
        <v>2020</v>
      </c>
      <c r="AM51" s="348">
        <v>2019</v>
      </c>
      <c r="AN51" s="348">
        <v>2019</v>
      </c>
      <c r="AO51" s="346">
        <v>2017</v>
      </c>
      <c r="AP51" s="346">
        <v>2020</v>
      </c>
      <c r="AQ51" s="346">
        <v>2020</v>
      </c>
      <c r="AR51" s="346">
        <v>2021</v>
      </c>
      <c r="AS51" s="346">
        <v>2019</v>
      </c>
      <c r="AT51" s="346">
        <v>2019</v>
      </c>
      <c r="AU51" s="346">
        <v>2018</v>
      </c>
      <c r="AV51" s="346">
        <v>2020</v>
      </c>
      <c r="AW51" s="346">
        <v>2020</v>
      </c>
      <c r="AX51" s="346">
        <v>2020</v>
      </c>
      <c r="AY51" s="346">
        <v>2019</v>
      </c>
      <c r="AZ51" s="346">
        <v>2019</v>
      </c>
      <c r="BA51" s="346">
        <v>2019</v>
      </c>
      <c r="BB51" s="346">
        <v>2019</v>
      </c>
      <c r="BC51" s="346">
        <v>2019</v>
      </c>
      <c r="BD51" s="346">
        <v>2019</v>
      </c>
      <c r="BE51" s="346">
        <v>2017</v>
      </c>
      <c r="BF51" s="346">
        <v>2017</v>
      </c>
      <c r="BG51" s="346">
        <v>2020</v>
      </c>
      <c r="BH51" s="346">
        <v>2018</v>
      </c>
      <c r="BI51" s="346">
        <v>2020</v>
      </c>
      <c r="BJ51" s="346">
        <v>2020</v>
      </c>
      <c r="BK51" s="346">
        <v>2015</v>
      </c>
    </row>
    <row r="52" spans="1:63" ht="15.75" x14ac:dyDescent="0.25">
      <c r="A52" s="187" t="s">
        <v>287</v>
      </c>
      <c r="B52" s="188" t="s">
        <v>98</v>
      </c>
      <c r="C52" s="345">
        <v>2015</v>
      </c>
      <c r="D52" s="345">
        <v>2015</v>
      </c>
      <c r="E52" s="345">
        <v>2010</v>
      </c>
      <c r="F52" s="345">
        <v>2010</v>
      </c>
      <c r="G52" s="345">
        <v>2015</v>
      </c>
      <c r="H52" s="345">
        <v>2019</v>
      </c>
      <c r="I52" s="315" t="s">
        <v>456</v>
      </c>
      <c r="J52" s="346">
        <v>2020</v>
      </c>
      <c r="K52" s="346">
        <v>2020</v>
      </c>
      <c r="L52" s="315">
        <v>2021</v>
      </c>
      <c r="M52" s="346">
        <v>2021</v>
      </c>
      <c r="N52" s="346">
        <v>2021</v>
      </c>
      <c r="O52" s="346">
        <v>2017</v>
      </c>
      <c r="P52" s="346">
        <v>2015</v>
      </c>
      <c r="Q52" s="346">
        <v>2019</v>
      </c>
      <c r="R52" s="346">
        <v>2019</v>
      </c>
      <c r="S52" s="346">
        <v>2019</v>
      </c>
      <c r="T52" s="346">
        <v>2009</v>
      </c>
      <c r="U52" s="346">
        <v>2009</v>
      </c>
      <c r="V52" s="346">
        <v>2019</v>
      </c>
      <c r="W52" s="346">
        <v>2019</v>
      </c>
      <c r="X52" s="346">
        <v>2019</v>
      </c>
      <c r="Y52" s="346">
        <v>2019</v>
      </c>
      <c r="Z52" s="346">
        <v>2019</v>
      </c>
      <c r="AA52" s="346">
        <v>2021</v>
      </c>
      <c r="AB52" s="346">
        <v>2018</v>
      </c>
      <c r="AC52" s="346">
        <v>2019</v>
      </c>
      <c r="AD52" s="346">
        <v>2019</v>
      </c>
      <c r="AE52" s="346">
        <v>2020</v>
      </c>
      <c r="AF52" s="346">
        <v>2020</v>
      </c>
      <c r="AG52" s="346">
        <v>2020</v>
      </c>
      <c r="AH52" s="347">
        <v>2019</v>
      </c>
      <c r="AI52" s="346">
        <v>2019</v>
      </c>
      <c r="AJ52" s="346">
        <v>2019</v>
      </c>
      <c r="AK52" s="346">
        <v>2015</v>
      </c>
      <c r="AL52" s="346">
        <v>2020</v>
      </c>
      <c r="AM52" s="348">
        <v>2019</v>
      </c>
      <c r="AN52" s="348">
        <v>2019</v>
      </c>
      <c r="AO52" s="346">
        <v>2017</v>
      </c>
      <c r="AP52" s="346">
        <v>2020</v>
      </c>
      <c r="AQ52" s="346">
        <v>2020</v>
      </c>
      <c r="AR52" s="346">
        <v>2021</v>
      </c>
      <c r="AS52" s="346">
        <v>2019</v>
      </c>
      <c r="AT52" s="346">
        <v>2019</v>
      </c>
      <c r="AU52" s="346">
        <v>2018</v>
      </c>
      <c r="AV52" s="346">
        <v>2020</v>
      </c>
      <c r="AW52" s="346">
        <v>2020</v>
      </c>
      <c r="AX52" s="346">
        <v>2020</v>
      </c>
      <c r="AY52" s="346">
        <v>2019</v>
      </c>
      <c r="AZ52" s="346">
        <v>2019</v>
      </c>
      <c r="BA52" s="346">
        <v>2019</v>
      </c>
      <c r="BB52" s="346">
        <v>2019</v>
      </c>
      <c r="BC52" s="346">
        <v>2019</v>
      </c>
      <c r="BD52" s="346">
        <v>2019</v>
      </c>
      <c r="BE52" s="346">
        <v>2017</v>
      </c>
      <c r="BF52" s="346">
        <v>2017</v>
      </c>
      <c r="BG52" s="346">
        <v>2020</v>
      </c>
      <c r="BH52" s="346">
        <v>2018</v>
      </c>
      <c r="BI52" s="346">
        <v>2020</v>
      </c>
      <c r="BJ52" s="346">
        <v>2020</v>
      </c>
      <c r="BK52" s="346">
        <v>2015</v>
      </c>
    </row>
    <row r="53" spans="1:63" ht="15.75" x14ac:dyDescent="0.25">
      <c r="A53" s="187" t="s">
        <v>288</v>
      </c>
      <c r="B53" s="188" t="s">
        <v>99</v>
      </c>
      <c r="C53" s="345">
        <v>2015</v>
      </c>
      <c r="D53" s="345">
        <v>2015</v>
      </c>
      <c r="E53" s="345">
        <v>2010</v>
      </c>
      <c r="F53" s="345">
        <v>2010</v>
      </c>
      <c r="G53" s="345">
        <v>2015</v>
      </c>
      <c r="H53" s="345">
        <v>2019</v>
      </c>
      <c r="I53" s="315" t="s">
        <v>456</v>
      </c>
      <c r="J53" s="346">
        <v>2020</v>
      </c>
      <c r="K53" s="346">
        <v>2020</v>
      </c>
      <c r="L53" s="315">
        <v>2021</v>
      </c>
      <c r="M53" s="346">
        <v>2021</v>
      </c>
      <c r="N53" s="346">
        <v>2021</v>
      </c>
      <c r="O53" s="346">
        <v>2017</v>
      </c>
      <c r="P53" s="346">
        <v>2015</v>
      </c>
      <c r="Q53" s="346">
        <v>2019</v>
      </c>
      <c r="R53" s="346">
        <v>2019</v>
      </c>
      <c r="S53" s="346">
        <v>2019</v>
      </c>
      <c r="T53" s="346">
        <v>2009</v>
      </c>
      <c r="U53" s="346">
        <v>2009</v>
      </c>
      <c r="V53" s="346">
        <v>2019</v>
      </c>
      <c r="W53" s="346">
        <v>2019</v>
      </c>
      <c r="X53" s="346">
        <v>2019</v>
      </c>
      <c r="Y53" s="346">
        <v>2019</v>
      </c>
      <c r="Z53" s="346">
        <v>2019</v>
      </c>
      <c r="AA53" s="346">
        <v>2021</v>
      </c>
      <c r="AB53" s="346">
        <v>2018</v>
      </c>
      <c r="AC53" s="346">
        <v>2019</v>
      </c>
      <c r="AD53" s="346">
        <v>2019</v>
      </c>
      <c r="AE53" s="346">
        <v>2020</v>
      </c>
      <c r="AF53" s="346">
        <v>2020</v>
      </c>
      <c r="AG53" s="346">
        <v>2020</v>
      </c>
      <c r="AH53" s="347">
        <v>2019</v>
      </c>
      <c r="AI53" s="346">
        <v>2019</v>
      </c>
      <c r="AJ53" s="346">
        <v>2019</v>
      </c>
      <c r="AK53" s="346">
        <v>2015</v>
      </c>
      <c r="AL53" s="346">
        <v>2020</v>
      </c>
      <c r="AM53" s="348">
        <v>2019</v>
      </c>
      <c r="AN53" s="348">
        <v>2019</v>
      </c>
      <c r="AO53" s="346">
        <v>2017</v>
      </c>
      <c r="AP53" s="346">
        <v>2020</v>
      </c>
      <c r="AQ53" s="346">
        <v>2020</v>
      </c>
      <c r="AR53" s="346">
        <v>2021</v>
      </c>
      <c r="AS53" s="346">
        <v>2019</v>
      </c>
      <c r="AT53" s="346">
        <v>2019</v>
      </c>
      <c r="AU53" s="346">
        <v>2018</v>
      </c>
      <c r="AV53" s="346">
        <v>2020</v>
      </c>
      <c r="AW53" s="346">
        <v>2020</v>
      </c>
      <c r="AX53" s="346">
        <v>2020</v>
      </c>
      <c r="AY53" s="346">
        <v>2019</v>
      </c>
      <c r="AZ53" s="346">
        <v>2019</v>
      </c>
      <c r="BA53" s="346">
        <v>2019</v>
      </c>
      <c r="BB53" s="346">
        <v>2019</v>
      </c>
      <c r="BC53" s="346">
        <v>2019</v>
      </c>
      <c r="BD53" s="346">
        <v>2019</v>
      </c>
      <c r="BE53" s="346">
        <v>2017</v>
      </c>
      <c r="BF53" s="346">
        <v>2017</v>
      </c>
      <c r="BG53" s="346">
        <v>2020</v>
      </c>
      <c r="BH53" s="346">
        <v>2018</v>
      </c>
      <c r="BI53" s="346">
        <v>2020</v>
      </c>
      <c r="BJ53" s="346">
        <v>2020</v>
      </c>
      <c r="BK53" s="346">
        <v>2015</v>
      </c>
    </row>
    <row r="54" spans="1:63" ht="15.75" x14ac:dyDescent="0.25">
      <c r="A54" s="187" t="s">
        <v>289</v>
      </c>
      <c r="B54" s="188" t="s">
        <v>100</v>
      </c>
      <c r="C54" s="345">
        <v>2015</v>
      </c>
      <c r="D54" s="345">
        <v>2015</v>
      </c>
      <c r="E54" s="345">
        <v>2010</v>
      </c>
      <c r="F54" s="345">
        <v>2010</v>
      </c>
      <c r="G54" s="345">
        <v>2015</v>
      </c>
      <c r="H54" s="345">
        <v>2019</v>
      </c>
      <c r="I54" s="315" t="s">
        <v>456</v>
      </c>
      <c r="J54" s="346">
        <v>2020</v>
      </c>
      <c r="K54" s="346">
        <v>2020</v>
      </c>
      <c r="L54" s="315">
        <v>2021</v>
      </c>
      <c r="M54" s="346">
        <v>2021</v>
      </c>
      <c r="N54" s="346">
        <v>2021</v>
      </c>
      <c r="O54" s="346">
        <v>2017</v>
      </c>
      <c r="P54" s="346">
        <v>2015</v>
      </c>
      <c r="Q54" s="346">
        <v>2019</v>
      </c>
      <c r="R54" s="346">
        <v>2019</v>
      </c>
      <c r="S54" s="346">
        <v>2019</v>
      </c>
      <c r="T54" s="346">
        <v>2009</v>
      </c>
      <c r="U54" s="346">
        <v>2009</v>
      </c>
      <c r="V54" s="346">
        <v>2019</v>
      </c>
      <c r="W54" s="346">
        <v>2019</v>
      </c>
      <c r="X54" s="346">
        <v>2019</v>
      </c>
      <c r="Y54" s="346">
        <v>2019</v>
      </c>
      <c r="Z54" s="346">
        <v>2019</v>
      </c>
      <c r="AA54" s="346">
        <v>2021</v>
      </c>
      <c r="AB54" s="346">
        <v>2018</v>
      </c>
      <c r="AC54" s="346">
        <v>2019</v>
      </c>
      <c r="AD54" s="346">
        <v>2019</v>
      </c>
      <c r="AE54" s="346">
        <v>2020</v>
      </c>
      <c r="AF54" s="346">
        <v>2020</v>
      </c>
      <c r="AG54" s="346">
        <v>2020</v>
      </c>
      <c r="AH54" s="347">
        <v>2019</v>
      </c>
      <c r="AI54" s="346">
        <v>2019</v>
      </c>
      <c r="AJ54" s="346">
        <v>2019</v>
      </c>
      <c r="AK54" s="346">
        <v>2015</v>
      </c>
      <c r="AL54" s="346">
        <v>2020</v>
      </c>
      <c r="AM54" s="348">
        <v>2019</v>
      </c>
      <c r="AN54" s="348">
        <v>2019</v>
      </c>
      <c r="AO54" s="346">
        <v>2017</v>
      </c>
      <c r="AP54" s="346">
        <v>2020</v>
      </c>
      <c r="AQ54" s="346">
        <v>2020</v>
      </c>
      <c r="AR54" s="346">
        <v>2021</v>
      </c>
      <c r="AS54" s="346">
        <v>2019</v>
      </c>
      <c r="AT54" s="346">
        <v>2019</v>
      </c>
      <c r="AU54" s="346">
        <v>2018</v>
      </c>
      <c r="AV54" s="346">
        <v>2020</v>
      </c>
      <c r="AW54" s="346">
        <v>2020</v>
      </c>
      <c r="AX54" s="346">
        <v>2020</v>
      </c>
      <c r="AY54" s="346">
        <v>2019</v>
      </c>
      <c r="AZ54" s="346">
        <v>2019</v>
      </c>
      <c r="BA54" s="346">
        <v>2019</v>
      </c>
      <c r="BB54" s="346">
        <v>2019</v>
      </c>
      <c r="BC54" s="346">
        <v>2019</v>
      </c>
      <c r="BD54" s="346">
        <v>2019</v>
      </c>
      <c r="BE54" s="346">
        <v>2017</v>
      </c>
      <c r="BF54" s="346">
        <v>2017</v>
      </c>
      <c r="BG54" s="346">
        <v>2020</v>
      </c>
      <c r="BH54" s="346">
        <v>2018</v>
      </c>
      <c r="BI54" s="346">
        <v>2020</v>
      </c>
      <c r="BJ54" s="346">
        <v>2020</v>
      </c>
      <c r="BK54" s="346">
        <v>2015</v>
      </c>
    </row>
    <row r="55" spans="1:63" ht="15.75" x14ac:dyDescent="0.25">
      <c r="A55" s="187" t="s">
        <v>290</v>
      </c>
      <c r="B55" s="188" t="s">
        <v>101</v>
      </c>
      <c r="C55" s="345">
        <v>2015</v>
      </c>
      <c r="D55" s="345">
        <v>2015</v>
      </c>
      <c r="E55" s="345">
        <v>2010</v>
      </c>
      <c r="F55" s="345">
        <v>2010</v>
      </c>
      <c r="G55" s="345">
        <v>2015</v>
      </c>
      <c r="H55" s="345">
        <v>2019</v>
      </c>
      <c r="I55" s="315" t="s">
        <v>456</v>
      </c>
      <c r="J55" s="346">
        <v>2020</v>
      </c>
      <c r="K55" s="346">
        <v>2020</v>
      </c>
      <c r="L55" s="315">
        <v>2021</v>
      </c>
      <c r="M55" s="346">
        <v>2021</v>
      </c>
      <c r="N55" s="346">
        <v>2021</v>
      </c>
      <c r="O55" s="346">
        <v>2017</v>
      </c>
      <c r="P55" s="346">
        <v>2015</v>
      </c>
      <c r="Q55" s="346">
        <v>2019</v>
      </c>
      <c r="R55" s="346">
        <v>2019</v>
      </c>
      <c r="S55" s="346">
        <v>2019</v>
      </c>
      <c r="T55" s="346">
        <v>2009</v>
      </c>
      <c r="U55" s="346">
        <v>2009</v>
      </c>
      <c r="V55" s="346">
        <v>2019</v>
      </c>
      <c r="W55" s="346">
        <v>2019</v>
      </c>
      <c r="X55" s="346">
        <v>2019</v>
      </c>
      <c r="Y55" s="346">
        <v>2019</v>
      </c>
      <c r="Z55" s="346">
        <v>2019</v>
      </c>
      <c r="AA55" s="346">
        <v>2021</v>
      </c>
      <c r="AB55" s="346">
        <v>2018</v>
      </c>
      <c r="AC55" s="346">
        <v>2019</v>
      </c>
      <c r="AD55" s="346">
        <v>2019</v>
      </c>
      <c r="AE55" s="346">
        <v>2020</v>
      </c>
      <c r="AF55" s="346">
        <v>2020</v>
      </c>
      <c r="AG55" s="346">
        <v>2020</v>
      </c>
      <c r="AH55" s="347">
        <v>2019</v>
      </c>
      <c r="AI55" s="346">
        <v>2019</v>
      </c>
      <c r="AJ55" s="346">
        <v>2019</v>
      </c>
      <c r="AK55" s="346">
        <v>2015</v>
      </c>
      <c r="AL55" s="346">
        <v>2020</v>
      </c>
      <c r="AM55" s="348">
        <v>2019</v>
      </c>
      <c r="AN55" s="348">
        <v>2019</v>
      </c>
      <c r="AO55" s="346">
        <v>2017</v>
      </c>
      <c r="AP55" s="346">
        <v>2020</v>
      </c>
      <c r="AQ55" s="346">
        <v>2020</v>
      </c>
      <c r="AR55" s="346">
        <v>2021</v>
      </c>
      <c r="AS55" s="346">
        <v>2019</v>
      </c>
      <c r="AT55" s="346">
        <v>2019</v>
      </c>
      <c r="AU55" s="346">
        <v>2018</v>
      </c>
      <c r="AV55" s="346">
        <v>2020</v>
      </c>
      <c r="AW55" s="346">
        <v>2020</v>
      </c>
      <c r="AX55" s="346">
        <v>2020</v>
      </c>
      <c r="AY55" s="346">
        <v>2019</v>
      </c>
      <c r="AZ55" s="346">
        <v>2019</v>
      </c>
      <c r="BA55" s="346">
        <v>2019</v>
      </c>
      <c r="BB55" s="346">
        <v>2019</v>
      </c>
      <c r="BC55" s="346">
        <v>2019</v>
      </c>
      <c r="BD55" s="346">
        <v>2019</v>
      </c>
      <c r="BE55" s="346">
        <v>2017</v>
      </c>
      <c r="BF55" s="346">
        <v>2017</v>
      </c>
      <c r="BG55" s="346">
        <v>2020</v>
      </c>
      <c r="BH55" s="346">
        <v>2018</v>
      </c>
      <c r="BI55" s="346">
        <v>2020</v>
      </c>
      <c r="BJ55" s="346">
        <v>2020</v>
      </c>
      <c r="BK55" s="346">
        <v>2015</v>
      </c>
    </row>
    <row r="56" spans="1:63" ht="15.75" x14ac:dyDescent="0.25">
      <c r="A56" s="187" t="s">
        <v>291</v>
      </c>
      <c r="B56" s="188" t="s">
        <v>93</v>
      </c>
      <c r="C56" s="345">
        <v>2015</v>
      </c>
      <c r="D56" s="345">
        <v>2015</v>
      </c>
      <c r="E56" s="345">
        <v>2010</v>
      </c>
      <c r="F56" s="345">
        <v>2010</v>
      </c>
      <c r="G56" s="345">
        <v>2015</v>
      </c>
      <c r="H56" s="345">
        <v>2019</v>
      </c>
      <c r="I56" s="315" t="s">
        <v>456</v>
      </c>
      <c r="J56" s="346">
        <v>2020</v>
      </c>
      <c r="K56" s="346">
        <v>2020</v>
      </c>
      <c r="L56" s="315">
        <v>2021</v>
      </c>
      <c r="M56" s="346">
        <v>2021</v>
      </c>
      <c r="N56" s="346">
        <v>2021</v>
      </c>
      <c r="O56" s="346">
        <v>2017</v>
      </c>
      <c r="P56" s="346">
        <v>2015</v>
      </c>
      <c r="Q56" s="346">
        <v>2019</v>
      </c>
      <c r="R56" s="346">
        <v>2019</v>
      </c>
      <c r="S56" s="346">
        <v>2019</v>
      </c>
      <c r="T56" s="346">
        <v>2009</v>
      </c>
      <c r="U56" s="346">
        <v>2009</v>
      </c>
      <c r="V56" s="346">
        <v>2019</v>
      </c>
      <c r="W56" s="346">
        <v>2019</v>
      </c>
      <c r="X56" s="346">
        <v>2019</v>
      </c>
      <c r="Y56" s="346">
        <v>2019</v>
      </c>
      <c r="Z56" s="346">
        <v>2019</v>
      </c>
      <c r="AA56" s="346">
        <v>2021</v>
      </c>
      <c r="AB56" s="346">
        <v>2018</v>
      </c>
      <c r="AC56" s="346">
        <v>2019</v>
      </c>
      <c r="AD56" s="346">
        <v>2019</v>
      </c>
      <c r="AE56" s="346">
        <v>2020</v>
      </c>
      <c r="AF56" s="346">
        <v>2020</v>
      </c>
      <c r="AG56" s="346">
        <v>2020</v>
      </c>
      <c r="AH56" s="347">
        <v>2019</v>
      </c>
      <c r="AI56" s="346">
        <v>2019</v>
      </c>
      <c r="AJ56" s="346">
        <v>2019</v>
      </c>
      <c r="AK56" s="346">
        <v>2015</v>
      </c>
      <c r="AL56" s="346">
        <v>2020</v>
      </c>
      <c r="AM56" s="348">
        <v>2019</v>
      </c>
      <c r="AN56" s="348">
        <v>2019</v>
      </c>
      <c r="AO56" s="346">
        <v>2017</v>
      </c>
      <c r="AP56" s="346">
        <v>2020</v>
      </c>
      <c r="AQ56" s="346">
        <v>2020</v>
      </c>
      <c r="AR56" s="346">
        <v>2021</v>
      </c>
      <c r="AS56" s="346">
        <v>2019</v>
      </c>
      <c r="AT56" s="346">
        <v>2019</v>
      </c>
      <c r="AU56" s="346">
        <v>2018</v>
      </c>
      <c r="AV56" s="346">
        <v>2020</v>
      </c>
      <c r="AW56" s="346">
        <v>2020</v>
      </c>
      <c r="AX56" s="346">
        <v>2020</v>
      </c>
      <c r="AY56" s="346">
        <v>2019</v>
      </c>
      <c r="AZ56" s="346">
        <v>2019</v>
      </c>
      <c r="BA56" s="346">
        <v>2019</v>
      </c>
      <c r="BB56" s="346">
        <v>2019</v>
      </c>
      <c r="BC56" s="346">
        <v>2019</v>
      </c>
      <c r="BD56" s="346">
        <v>2019</v>
      </c>
      <c r="BE56" s="346">
        <v>2017</v>
      </c>
      <c r="BF56" s="346">
        <v>2017</v>
      </c>
      <c r="BG56" s="346">
        <v>2020</v>
      </c>
      <c r="BH56" s="346">
        <v>2018</v>
      </c>
      <c r="BI56" s="346">
        <v>2020</v>
      </c>
      <c r="BJ56" s="346">
        <v>2020</v>
      </c>
      <c r="BK56" s="346">
        <v>2015</v>
      </c>
    </row>
    <row r="57" spans="1:63" ht="15.75" x14ac:dyDescent="0.25">
      <c r="A57" s="187" t="s">
        <v>292</v>
      </c>
      <c r="B57" s="188" t="s">
        <v>102</v>
      </c>
      <c r="C57" s="345">
        <v>2015</v>
      </c>
      <c r="D57" s="345">
        <v>2015</v>
      </c>
      <c r="E57" s="345">
        <v>2010</v>
      </c>
      <c r="F57" s="345">
        <v>2010</v>
      </c>
      <c r="G57" s="345">
        <v>2015</v>
      </c>
      <c r="H57" s="345">
        <v>2019</v>
      </c>
      <c r="I57" s="315" t="s">
        <v>456</v>
      </c>
      <c r="J57" s="346">
        <v>2020</v>
      </c>
      <c r="K57" s="346">
        <v>2020</v>
      </c>
      <c r="L57" s="315">
        <v>2021</v>
      </c>
      <c r="M57" s="346">
        <v>2021</v>
      </c>
      <c r="N57" s="346">
        <v>2021</v>
      </c>
      <c r="O57" s="346">
        <v>2017</v>
      </c>
      <c r="P57" s="346">
        <v>2015</v>
      </c>
      <c r="Q57" s="346">
        <v>2019</v>
      </c>
      <c r="R57" s="346">
        <v>2019</v>
      </c>
      <c r="S57" s="346">
        <v>2019</v>
      </c>
      <c r="T57" s="346">
        <v>2009</v>
      </c>
      <c r="U57" s="346">
        <v>2009</v>
      </c>
      <c r="V57" s="346">
        <v>2019</v>
      </c>
      <c r="W57" s="346">
        <v>2019</v>
      </c>
      <c r="X57" s="346">
        <v>2019</v>
      </c>
      <c r="Y57" s="346">
        <v>2019</v>
      </c>
      <c r="Z57" s="346">
        <v>2019</v>
      </c>
      <c r="AA57" s="346">
        <v>2021</v>
      </c>
      <c r="AB57" s="346">
        <v>2018</v>
      </c>
      <c r="AC57" s="346">
        <v>2019</v>
      </c>
      <c r="AD57" s="346">
        <v>2019</v>
      </c>
      <c r="AE57" s="346">
        <v>2020</v>
      </c>
      <c r="AF57" s="346">
        <v>2020</v>
      </c>
      <c r="AG57" s="346">
        <v>2020</v>
      </c>
      <c r="AH57" s="347">
        <v>2019</v>
      </c>
      <c r="AI57" s="346">
        <v>2019</v>
      </c>
      <c r="AJ57" s="346">
        <v>2019</v>
      </c>
      <c r="AK57" s="346">
        <v>2015</v>
      </c>
      <c r="AL57" s="346">
        <v>2020</v>
      </c>
      <c r="AM57" s="348">
        <v>2019</v>
      </c>
      <c r="AN57" s="348">
        <v>2019</v>
      </c>
      <c r="AO57" s="346">
        <v>2017</v>
      </c>
      <c r="AP57" s="346">
        <v>2020</v>
      </c>
      <c r="AQ57" s="346">
        <v>2020</v>
      </c>
      <c r="AR57" s="346">
        <v>2021</v>
      </c>
      <c r="AS57" s="346">
        <v>2019</v>
      </c>
      <c r="AT57" s="346">
        <v>2019</v>
      </c>
      <c r="AU57" s="346">
        <v>2018</v>
      </c>
      <c r="AV57" s="346">
        <v>2020</v>
      </c>
      <c r="AW57" s="346">
        <v>2020</v>
      </c>
      <c r="AX57" s="346">
        <v>2020</v>
      </c>
      <c r="AY57" s="346">
        <v>2019</v>
      </c>
      <c r="AZ57" s="346">
        <v>2019</v>
      </c>
      <c r="BA57" s="346">
        <v>2019</v>
      </c>
      <c r="BB57" s="346">
        <v>2019</v>
      </c>
      <c r="BC57" s="346">
        <v>2019</v>
      </c>
      <c r="BD57" s="346">
        <v>2019</v>
      </c>
      <c r="BE57" s="346">
        <v>2017</v>
      </c>
      <c r="BF57" s="346">
        <v>2017</v>
      </c>
      <c r="BG57" s="346">
        <v>2020</v>
      </c>
      <c r="BH57" s="346">
        <v>2018</v>
      </c>
      <c r="BI57" s="346">
        <v>2020</v>
      </c>
      <c r="BJ57" s="346">
        <v>2020</v>
      </c>
      <c r="BK57" s="346">
        <v>2015</v>
      </c>
    </row>
    <row r="58" spans="1:63" ht="15.75" x14ac:dyDescent="0.25">
      <c r="A58" s="187" t="s">
        <v>293</v>
      </c>
      <c r="B58" s="188" t="s">
        <v>174</v>
      </c>
      <c r="C58" s="345">
        <v>2015</v>
      </c>
      <c r="D58" s="345">
        <v>2015</v>
      </c>
      <c r="E58" s="345">
        <v>2010</v>
      </c>
      <c r="F58" s="345">
        <v>2010</v>
      </c>
      <c r="G58" s="345">
        <v>2015</v>
      </c>
      <c r="H58" s="345">
        <v>2019</v>
      </c>
      <c r="I58" s="315" t="s">
        <v>456</v>
      </c>
      <c r="J58" s="346">
        <v>2020</v>
      </c>
      <c r="K58" s="346">
        <v>2020</v>
      </c>
      <c r="L58" s="315" t="s">
        <v>456</v>
      </c>
      <c r="M58" s="346">
        <v>2021</v>
      </c>
      <c r="N58" s="346">
        <v>2021</v>
      </c>
      <c r="O58" s="346">
        <v>2017</v>
      </c>
      <c r="P58" s="346">
        <v>2015</v>
      </c>
      <c r="Q58" s="346">
        <v>2019</v>
      </c>
      <c r="R58" s="346">
        <v>2019</v>
      </c>
      <c r="S58" s="346">
        <v>2019</v>
      </c>
      <c r="T58" s="346">
        <v>2009</v>
      </c>
      <c r="U58" s="346">
        <v>2009</v>
      </c>
      <c r="V58" s="346">
        <v>2019</v>
      </c>
      <c r="W58" s="346">
        <v>2019</v>
      </c>
      <c r="X58" s="346">
        <v>2019</v>
      </c>
      <c r="Y58" s="346">
        <v>2019</v>
      </c>
      <c r="Z58" s="346">
        <v>2019</v>
      </c>
      <c r="AA58" s="346">
        <v>2021</v>
      </c>
      <c r="AB58" s="346">
        <v>2018</v>
      </c>
      <c r="AC58" s="346">
        <v>2019</v>
      </c>
      <c r="AD58" s="346">
        <v>2019</v>
      </c>
      <c r="AE58" s="346">
        <v>2020</v>
      </c>
      <c r="AF58" s="346">
        <v>2020</v>
      </c>
      <c r="AG58" s="346">
        <v>2020</v>
      </c>
      <c r="AH58" s="347">
        <v>2019</v>
      </c>
      <c r="AI58" s="346">
        <v>2019</v>
      </c>
      <c r="AJ58" s="346">
        <v>2019</v>
      </c>
      <c r="AK58" s="346">
        <v>2015</v>
      </c>
      <c r="AL58" s="346">
        <v>2020</v>
      </c>
      <c r="AM58" s="348">
        <v>2019</v>
      </c>
      <c r="AN58" s="348">
        <v>2019</v>
      </c>
      <c r="AO58" s="346">
        <v>2017</v>
      </c>
      <c r="AP58" s="346">
        <v>2020</v>
      </c>
      <c r="AQ58" s="346">
        <v>2020</v>
      </c>
      <c r="AR58" s="346">
        <v>2021</v>
      </c>
      <c r="AS58" s="346">
        <v>2019</v>
      </c>
      <c r="AT58" s="346">
        <v>2019</v>
      </c>
      <c r="AU58" s="346">
        <v>2018</v>
      </c>
      <c r="AV58" s="346">
        <v>2020</v>
      </c>
      <c r="AW58" s="346">
        <v>2020</v>
      </c>
      <c r="AX58" s="346">
        <v>2020</v>
      </c>
      <c r="AY58" s="346">
        <v>2019</v>
      </c>
      <c r="AZ58" s="346">
        <v>2019</v>
      </c>
      <c r="BA58" s="346">
        <v>2019</v>
      </c>
      <c r="BB58" s="346">
        <v>2019</v>
      </c>
      <c r="BC58" s="346">
        <v>2019</v>
      </c>
      <c r="BD58" s="346">
        <v>2019</v>
      </c>
      <c r="BE58" s="346">
        <v>2017</v>
      </c>
      <c r="BF58" s="346">
        <v>2017</v>
      </c>
      <c r="BG58" s="346">
        <v>2020</v>
      </c>
      <c r="BH58" s="346">
        <v>2018</v>
      </c>
      <c r="BI58" s="346">
        <v>2020</v>
      </c>
      <c r="BJ58" s="346">
        <v>2020</v>
      </c>
      <c r="BK58" s="346">
        <v>2015</v>
      </c>
    </row>
    <row r="59" spans="1:63" ht="15.75" x14ac:dyDescent="0.25">
      <c r="A59" s="187" t="s">
        <v>294</v>
      </c>
      <c r="B59" s="188" t="s">
        <v>103</v>
      </c>
      <c r="C59" s="345">
        <v>2015</v>
      </c>
      <c r="D59" s="345">
        <v>2015</v>
      </c>
      <c r="E59" s="345">
        <v>2010</v>
      </c>
      <c r="F59" s="345">
        <v>2010</v>
      </c>
      <c r="G59" s="345">
        <v>2015</v>
      </c>
      <c r="H59" s="345">
        <v>2019</v>
      </c>
      <c r="I59" s="315" t="s">
        <v>456</v>
      </c>
      <c r="J59" s="346">
        <v>2020</v>
      </c>
      <c r="K59" s="346">
        <v>2020</v>
      </c>
      <c r="L59" s="315">
        <v>2021</v>
      </c>
      <c r="M59" s="346">
        <v>2021</v>
      </c>
      <c r="N59" s="346">
        <v>2021</v>
      </c>
      <c r="O59" s="346">
        <v>2017</v>
      </c>
      <c r="P59" s="346">
        <v>2015</v>
      </c>
      <c r="Q59" s="346">
        <v>2019</v>
      </c>
      <c r="R59" s="346">
        <v>2019</v>
      </c>
      <c r="S59" s="346">
        <v>2019</v>
      </c>
      <c r="T59" s="346">
        <v>2009</v>
      </c>
      <c r="U59" s="346">
        <v>2009</v>
      </c>
      <c r="V59" s="346">
        <v>2019</v>
      </c>
      <c r="W59" s="346">
        <v>2019</v>
      </c>
      <c r="X59" s="346">
        <v>2019</v>
      </c>
      <c r="Y59" s="346">
        <v>2019</v>
      </c>
      <c r="Z59" s="346">
        <v>2019</v>
      </c>
      <c r="AA59" s="346">
        <v>2021</v>
      </c>
      <c r="AB59" s="346">
        <v>2018</v>
      </c>
      <c r="AC59" s="346">
        <v>2019</v>
      </c>
      <c r="AD59" s="346">
        <v>2019</v>
      </c>
      <c r="AE59" s="346">
        <v>2020</v>
      </c>
      <c r="AF59" s="346">
        <v>2020</v>
      </c>
      <c r="AG59" s="346">
        <v>2020</v>
      </c>
      <c r="AH59" s="347">
        <v>2019</v>
      </c>
      <c r="AI59" s="346">
        <v>2019</v>
      </c>
      <c r="AJ59" s="346">
        <v>2019</v>
      </c>
      <c r="AK59" s="346">
        <v>2015</v>
      </c>
      <c r="AL59" s="346">
        <v>2020</v>
      </c>
      <c r="AM59" s="348">
        <v>2019</v>
      </c>
      <c r="AN59" s="348">
        <v>2019</v>
      </c>
      <c r="AO59" s="346">
        <v>2017</v>
      </c>
      <c r="AP59" s="346">
        <v>2020</v>
      </c>
      <c r="AQ59" s="346">
        <v>2020</v>
      </c>
      <c r="AR59" s="346">
        <v>2021</v>
      </c>
      <c r="AS59" s="346">
        <v>2019</v>
      </c>
      <c r="AT59" s="346">
        <v>2019</v>
      </c>
      <c r="AU59" s="346">
        <v>2018</v>
      </c>
      <c r="AV59" s="346">
        <v>2020</v>
      </c>
      <c r="AW59" s="346">
        <v>2020</v>
      </c>
      <c r="AX59" s="346">
        <v>2020</v>
      </c>
      <c r="AY59" s="346">
        <v>2019</v>
      </c>
      <c r="AZ59" s="346">
        <v>2019</v>
      </c>
      <c r="BA59" s="346">
        <v>2019</v>
      </c>
      <c r="BB59" s="346">
        <v>2019</v>
      </c>
      <c r="BC59" s="346">
        <v>2019</v>
      </c>
      <c r="BD59" s="346">
        <v>2019</v>
      </c>
      <c r="BE59" s="346">
        <v>2017</v>
      </c>
      <c r="BF59" s="346">
        <v>2017</v>
      </c>
      <c r="BG59" s="346">
        <v>2020</v>
      </c>
      <c r="BH59" s="346">
        <v>2018</v>
      </c>
      <c r="BI59" s="346">
        <v>2020</v>
      </c>
      <c r="BJ59" s="346">
        <v>2020</v>
      </c>
      <c r="BK59" s="346">
        <v>2015</v>
      </c>
    </row>
    <row r="60" spans="1:63" ht="15.75" x14ac:dyDescent="0.25">
      <c r="A60" s="187" t="s">
        <v>295</v>
      </c>
      <c r="B60" s="188" t="s">
        <v>104</v>
      </c>
      <c r="C60" s="345">
        <v>2015</v>
      </c>
      <c r="D60" s="345">
        <v>2015</v>
      </c>
      <c r="E60" s="345">
        <v>2010</v>
      </c>
      <c r="F60" s="345">
        <v>2010</v>
      </c>
      <c r="G60" s="345">
        <v>2015</v>
      </c>
      <c r="H60" s="345">
        <v>2019</v>
      </c>
      <c r="I60" s="315" t="s">
        <v>456</v>
      </c>
      <c r="J60" s="346">
        <v>2020</v>
      </c>
      <c r="K60" s="346">
        <v>2020</v>
      </c>
      <c r="L60" s="315">
        <v>2021</v>
      </c>
      <c r="M60" s="346">
        <v>2021</v>
      </c>
      <c r="N60" s="346">
        <v>2021</v>
      </c>
      <c r="O60" s="346">
        <v>2017</v>
      </c>
      <c r="P60" s="346">
        <v>2015</v>
      </c>
      <c r="Q60" s="346">
        <v>2019</v>
      </c>
      <c r="R60" s="346">
        <v>2019</v>
      </c>
      <c r="S60" s="346">
        <v>2019</v>
      </c>
      <c r="T60" s="346">
        <v>2009</v>
      </c>
      <c r="U60" s="346">
        <v>2009</v>
      </c>
      <c r="V60" s="346">
        <v>2019</v>
      </c>
      <c r="W60" s="346">
        <v>2019</v>
      </c>
      <c r="X60" s="346">
        <v>2019</v>
      </c>
      <c r="Y60" s="346">
        <v>2019</v>
      </c>
      <c r="Z60" s="346">
        <v>2019</v>
      </c>
      <c r="AA60" s="346">
        <v>2021</v>
      </c>
      <c r="AB60" s="346">
        <v>2018</v>
      </c>
      <c r="AC60" s="346">
        <v>2019</v>
      </c>
      <c r="AD60" s="346">
        <v>2019</v>
      </c>
      <c r="AE60" s="346">
        <v>2020</v>
      </c>
      <c r="AF60" s="346">
        <v>2020</v>
      </c>
      <c r="AG60" s="346">
        <v>2020</v>
      </c>
      <c r="AH60" s="347">
        <v>2019</v>
      </c>
      <c r="AI60" s="346">
        <v>2019</v>
      </c>
      <c r="AJ60" s="346">
        <v>2019</v>
      </c>
      <c r="AK60" s="346">
        <v>2015</v>
      </c>
      <c r="AL60" s="346">
        <v>2020</v>
      </c>
      <c r="AM60" s="348">
        <v>2019</v>
      </c>
      <c r="AN60" s="348">
        <v>2019</v>
      </c>
      <c r="AO60" s="346">
        <v>2017</v>
      </c>
      <c r="AP60" s="346">
        <v>2020</v>
      </c>
      <c r="AQ60" s="346">
        <v>2020</v>
      </c>
      <c r="AR60" s="346">
        <v>2021</v>
      </c>
      <c r="AS60" s="346">
        <v>2019</v>
      </c>
      <c r="AT60" s="346">
        <v>2019</v>
      </c>
      <c r="AU60" s="346">
        <v>2018</v>
      </c>
      <c r="AV60" s="346">
        <v>2020</v>
      </c>
      <c r="AW60" s="346">
        <v>2020</v>
      </c>
      <c r="AX60" s="346">
        <v>2020</v>
      </c>
      <c r="AY60" s="346">
        <v>2019</v>
      </c>
      <c r="AZ60" s="346">
        <v>2019</v>
      </c>
      <c r="BA60" s="346">
        <v>2019</v>
      </c>
      <c r="BB60" s="346">
        <v>2019</v>
      </c>
      <c r="BC60" s="346">
        <v>2019</v>
      </c>
      <c r="BD60" s="346">
        <v>2019</v>
      </c>
      <c r="BE60" s="346">
        <v>2017</v>
      </c>
      <c r="BF60" s="346">
        <v>2017</v>
      </c>
      <c r="BG60" s="346">
        <v>2020</v>
      </c>
      <c r="BH60" s="346">
        <v>2018</v>
      </c>
      <c r="BI60" s="346">
        <v>2020</v>
      </c>
      <c r="BJ60" s="346">
        <v>2020</v>
      </c>
      <c r="BK60" s="346">
        <v>2015</v>
      </c>
    </row>
    <row r="61" spans="1:63" ht="15.75" x14ac:dyDescent="0.25">
      <c r="A61" s="187" t="s">
        <v>296</v>
      </c>
      <c r="B61" s="188" t="s">
        <v>96</v>
      </c>
      <c r="C61" s="345">
        <v>2015</v>
      </c>
      <c r="D61" s="345">
        <v>2015</v>
      </c>
      <c r="E61" s="345">
        <v>2010</v>
      </c>
      <c r="F61" s="345">
        <v>2010</v>
      </c>
      <c r="G61" s="345">
        <v>2015</v>
      </c>
      <c r="H61" s="345">
        <v>2019</v>
      </c>
      <c r="I61" s="315" t="s">
        <v>456</v>
      </c>
      <c r="J61" s="346">
        <v>2020</v>
      </c>
      <c r="K61" s="346">
        <v>2020</v>
      </c>
      <c r="L61" s="315">
        <v>2021</v>
      </c>
      <c r="M61" s="346">
        <v>2021</v>
      </c>
      <c r="N61" s="346">
        <v>2021</v>
      </c>
      <c r="O61" s="346">
        <v>2017</v>
      </c>
      <c r="P61" s="346">
        <v>2015</v>
      </c>
      <c r="Q61" s="346">
        <v>2019</v>
      </c>
      <c r="R61" s="346">
        <v>2019</v>
      </c>
      <c r="S61" s="346">
        <v>2019</v>
      </c>
      <c r="T61" s="346">
        <v>2009</v>
      </c>
      <c r="U61" s="346">
        <v>2009</v>
      </c>
      <c r="V61" s="346">
        <v>2019</v>
      </c>
      <c r="W61" s="346">
        <v>2019</v>
      </c>
      <c r="X61" s="346">
        <v>2019</v>
      </c>
      <c r="Y61" s="346">
        <v>2019</v>
      </c>
      <c r="Z61" s="346">
        <v>2019</v>
      </c>
      <c r="AA61" s="346">
        <v>2021</v>
      </c>
      <c r="AB61" s="346">
        <v>2018</v>
      </c>
      <c r="AC61" s="346">
        <v>2019</v>
      </c>
      <c r="AD61" s="346">
        <v>2019</v>
      </c>
      <c r="AE61" s="346">
        <v>2020</v>
      </c>
      <c r="AF61" s="346">
        <v>2020</v>
      </c>
      <c r="AG61" s="346">
        <v>2020</v>
      </c>
      <c r="AH61" s="347">
        <v>2019</v>
      </c>
      <c r="AI61" s="346">
        <v>2019</v>
      </c>
      <c r="AJ61" s="346">
        <v>2019</v>
      </c>
      <c r="AK61" s="346">
        <v>2015</v>
      </c>
      <c r="AL61" s="346">
        <v>2020</v>
      </c>
      <c r="AM61" s="348">
        <v>2019</v>
      </c>
      <c r="AN61" s="348">
        <v>2019</v>
      </c>
      <c r="AO61" s="346">
        <v>2017</v>
      </c>
      <c r="AP61" s="346">
        <v>2020</v>
      </c>
      <c r="AQ61" s="346">
        <v>2020</v>
      </c>
      <c r="AR61" s="346">
        <v>2021</v>
      </c>
      <c r="AS61" s="346">
        <v>2019</v>
      </c>
      <c r="AT61" s="346">
        <v>2019</v>
      </c>
      <c r="AU61" s="346">
        <v>2018</v>
      </c>
      <c r="AV61" s="346">
        <v>2020</v>
      </c>
      <c r="AW61" s="346">
        <v>2020</v>
      </c>
      <c r="AX61" s="346">
        <v>2020</v>
      </c>
      <c r="AY61" s="346">
        <v>2019</v>
      </c>
      <c r="AZ61" s="346">
        <v>2019</v>
      </c>
      <c r="BA61" s="346">
        <v>2019</v>
      </c>
      <c r="BB61" s="346">
        <v>2019</v>
      </c>
      <c r="BC61" s="346">
        <v>2019</v>
      </c>
      <c r="BD61" s="346">
        <v>2019</v>
      </c>
      <c r="BE61" s="346">
        <v>2017</v>
      </c>
      <c r="BF61" s="346">
        <v>2017</v>
      </c>
      <c r="BG61" s="346">
        <v>2020</v>
      </c>
      <c r="BH61" s="346">
        <v>2018</v>
      </c>
      <c r="BI61" s="346">
        <v>2020</v>
      </c>
      <c r="BJ61" s="346">
        <v>2020</v>
      </c>
      <c r="BK61" s="346">
        <v>2015</v>
      </c>
    </row>
    <row r="62" spans="1:63" ht="15.75" x14ac:dyDescent="0.25">
      <c r="A62" s="187" t="s">
        <v>297</v>
      </c>
      <c r="B62" s="188" t="s">
        <v>105</v>
      </c>
      <c r="C62" s="345">
        <v>2015</v>
      </c>
      <c r="D62" s="345">
        <v>2015</v>
      </c>
      <c r="E62" s="345">
        <v>2010</v>
      </c>
      <c r="F62" s="345">
        <v>2010</v>
      </c>
      <c r="G62" s="345">
        <v>2015</v>
      </c>
      <c r="H62" s="345">
        <v>2019</v>
      </c>
      <c r="I62" s="283">
        <v>2019</v>
      </c>
      <c r="J62" s="346">
        <v>2020</v>
      </c>
      <c r="K62" s="346">
        <v>2020</v>
      </c>
      <c r="L62" s="315">
        <v>2021</v>
      </c>
      <c r="M62" s="346">
        <v>2021</v>
      </c>
      <c r="N62" s="346">
        <v>2021</v>
      </c>
      <c r="O62" s="346">
        <v>2013</v>
      </c>
      <c r="P62" s="346">
        <v>2017</v>
      </c>
      <c r="Q62" s="346">
        <v>2019</v>
      </c>
      <c r="R62" s="346">
        <v>2019</v>
      </c>
      <c r="S62" s="346">
        <v>2019</v>
      </c>
      <c r="T62" s="346">
        <v>2017</v>
      </c>
      <c r="U62" s="346">
        <v>2017</v>
      </c>
      <c r="V62" s="346">
        <v>2019</v>
      </c>
      <c r="W62" s="346">
        <v>2019</v>
      </c>
      <c r="X62" s="346">
        <v>2016</v>
      </c>
      <c r="Y62" s="346">
        <v>2016</v>
      </c>
      <c r="Z62" s="346">
        <v>2017</v>
      </c>
      <c r="AA62" s="346">
        <v>2021</v>
      </c>
      <c r="AB62" s="346">
        <v>2018</v>
      </c>
      <c r="AC62" s="346">
        <v>2019</v>
      </c>
      <c r="AD62" s="346">
        <v>2019</v>
      </c>
      <c r="AE62" s="346">
        <v>2020</v>
      </c>
      <c r="AF62" s="346">
        <v>2020</v>
      </c>
      <c r="AG62" s="346">
        <v>2020</v>
      </c>
      <c r="AH62" s="347">
        <v>2019</v>
      </c>
      <c r="AI62" s="346">
        <v>2019</v>
      </c>
      <c r="AJ62" s="346">
        <v>2017</v>
      </c>
      <c r="AK62" s="346">
        <v>2017</v>
      </c>
      <c r="AL62" s="346">
        <v>2020</v>
      </c>
      <c r="AM62" s="348">
        <v>2019</v>
      </c>
      <c r="AN62" s="348">
        <v>2016</v>
      </c>
      <c r="AO62" s="346">
        <v>2017</v>
      </c>
      <c r="AP62" s="346">
        <v>2020</v>
      </c>
      <c r="AQ62" s="346">
        <v>2020</v>
      </c>
      <c r="AR62" s="346">
        <v>2021</v>
      </c>
      <c r="AS62" s="346">
        <v>2019</v>
      </c>
      <c r="AT62" s="346">
        <v>2019</v>
      </c>
      <c r="AU62" s="346">
        <v>2018</v>
      </c>
      <c r="AV62" s="346">
        <v>2020</v>
      </c>
      <c r="AW62" s="346">
        <v>2020</v>
      </c>
      <c r="AX62" s="346">
        <v>2020</v>
      </c>
      <c r="AY62" s="346">
        <v>2019</v>
      </c>
      <c r="AZ62" s="346">
        <v>2019</v>
      </c>
      <c r="BA62" s="346">
        <v>2019</v>
      </c>
      <c r="BB62" s="346">
        <v>2019</v>
      </c>
      <c r="BC62" s="346">
        <v>2019</v>
      </c>
      <c r="BD62" s="346">
        <v>2019</v>
      </c>
      <c r="BE62" s="346">
        <v>2017</v>
      </c>
      <c r="BF62" s="346">
        <v>2017</v>
      </c>
      <c r="BG62" s="346">
        <v>2020</v>
      </c>
      <c r="BH62" s="346">
        <v>2018</v>
      </c>
      <c r="BI62" s="346">
        <v>2020</v>
      </c>
      <c r="BJ62" s="346">
        <v>2020</v>
      </c>
      <c r="BK62" s="346">
        <v>2015</v>
      </c>
    </row>
    <row r="63" spans="1:63" ht="15.75" x14ac:dyDescent="0.25">
      <c r="A63" s="187" t="s">
        <v>298</v>
      </c>
      <c r="B63" s="188" t="s">
        <v>106</v>
      </c>
      <c r="C63" s="345">
        <v>2015</v>
      </c>
      <c r="D63" s="345">
        <v>2015</v>
      </c>
      <c r="E63" s="345">
        <v>2010</v>
      </c>
      <c r="F63" s="345">
        <v>2010</v>
      </c>
      <c r="G63" s="345">
        <v>2015</v>
      </c>
      <c r="H63" s="345">
        <v>2019</v>
      </c>
      <c r="I63" s="283">
        <v>2019</v>
      </c>
      <c r="J63" s="346">
        <v>2020</v>
      </c>
      <c r="K63" s="346">
        <v>2020</v>
      </c>
      <c r="L63" s="315">
        <v>2021</v>
      </c>
      <c r="M63" s="346">
        <v>2021</v>
      </c>
      <c r="N63" s="346">
        <v>2021</v>
      </c>
      <c r="O63" s="346">
        <v>2013</v>
      </c>
      <c r="P63" s="346">
        <v>2017</v>
      </c>
      <c r="Q63" s="346">
        <v>2019</v>
      </c>
      <c r="R63" s="346">
        <v>2019</v>
      </c>
      <c r="S63" s="346">
        <v>2019</v>
      </c>
      <c r="T63" s="346">
        <v>2017</v>
      </c>
      <c r="U63" s="346">
        <v>2017</v>
      </c>
      <c r="V63" s="346">
        <v>2019</v>
      </c>
      <c r="W63" s="346">
        <v>2019</v>
      </c>
      <c r="X63" s="346">
        <v>2016</v>
      </c>
      <c r="Y63" s="346">
        <v>2016</v>
      </c>
      <c r="Z63" s="346">
        <v>2017</v>
      </c>
      <c r="AA63" s="346">
        <v>2021</v>
      </c>
      <c r="AB63" s="346">
        <v>2018</v>
      </c>
      <c r="AC63" s="346">
        <v>2019</v>
      </c>
      <c r="AD63" s="346">
        <v>2019</v>
      </c>
      <c r="AE63" s="346">
        <v>2020</v>
      </c>
      <c r="AF63" s="346">
        <v>2020</v>
      </c>
      <c r="AG63" s="346">
        <v>2020</v>
      </c>
      <c r="AH63" s="347">
        <v>2019</v>
      </c>
      <c r="AI63" s="346">
        <v>2019</v>
      </c>
      <c r="AJ63" s="346">
        <v>2017</v>
      </c>
      <c r="AK63" s="346">
        <v>2017</v>
      </c>
      <c r="AL63" s="346">
        <v>2020</v>
      </c>
      <c r="AM63" s="348">
        <v>2019</v>
      </c>
      <c r="AN63" s="348">
        <v>2016</v>
      </c>
      <c r="AO63" s="346">
        <v>2017</v>
      </c>
      <c r="AP63" s="346">
        <v>2020</v>
      </c>
      <c r="AQ63" s="346">
        <v>2020</v>
      </c>
      <c r="AR63" s="346">
        <v>2021</v>
      </c>
      <c r="AS63" s="346">
        <v>2019</v>
      </c>
      <c r="AT63" s="346">
        <v>2019</v>
      </c>
      <c r="AU63" s="346">
        <v>2018</v>
      </c>
      <c r="AV63" s="346">
        <v>2020</v>
      </c>
      <c r="AW63" s="346">
        <v>2020</v>
      </c>
      <c r="AX63" s="346">
        <v>2020</v>
      </c>
      <c r="AY63" s="346">
        <v>2019</v>
      </c>
      <c r="AZ63" s="346">
        <v>2019</v>
      </c>
      <c r="BA63" s="346">
        <v>2019</v>
      </c>
      <c r="BB63" s="346">
        <v>2019</v>
      </c>
      <c r="BC63" s="346">
        <v>2019</v>
      </c>
      <c r="BD63" s="346">
        <v>2019</v>
      </c>
      <c r="BE63" s="346">
        <v>2017</v>
      </c>
      <c r="BF63" s="346">
        <v>2017</v>
      </c>
      <c r="BG63" s="346">
        <v>2020</v>
      </c>
      <c r="BH63" s="346">
        <v>2018</v>
      </c>
      <c r="BI63" s="346">
        <v>2020</v>
      </c>
      <c r="BJ63" s="346">
        <v>2020</v>
      </c>
      <c r="BK63" s="346">
        <v>2015</v>
      </c>
    </row>
    <row r="64" spans="1:63" ht="15.75" x14ac:dyDescent="0.25">
      <c r="A64" s="187" t="s">
        <v>299</v>
      </c>
      <c r="B64" s="188" t="s">
        <v>107</v>
      </c>
      <c r="C64" s="345">
        <v>2015</v>
      </c>
      <c r="D64" s="345">
        <v>2015</v>
      </c>
      <c r="E64" s="345">
        <v>2010</v>
      </c>
      <c r="F64" s="345">
        <v>2010</v>
      </c>
      <c r="G64" s="345">
        <v>2015</v>
      </c>
      <c r="H64" s="345">
        <v>2019</v>
      </c>
      <c r="I64" s="283">
        <v>2019</v>
      </c>
      <c r="J64" s="346">
        <v>2020</v>
      </c>
      <c r="K64" s="346">
        <v>2020</v>
      </c>
      <c r="L64" s="315">
        <v>2021</v>
      </c>
      <c r="M64" s="346">
        <v>2021</v>
      </c>
      <c r="N64" s="346">
        <v>2021</v>
      </c>
      <c r="O64" s="346">
        <v>2013</v>
      </c>
      <c r="P64" s="346">
        <v>2017</v>
      </c>
      <c r="Q64" s="346">
        <v>2019</v>
      </c>
      <c r="R64" s="346">
        <v>2019</v>
      </c>
      <c r="S64" s="346">
        <v>2019</v>
      </c>
      <c r="T64" s="346">
        <v>2017</v>
      </c>
      <c r="U64" s="346">
        <v>2017</v>
      </c>
      <c r="V64" s="346">
        <v>2019</v>
      </c>
      <c r="W64" s="346">
        <v>2019</v>
      </c>
      <c r="X64" s="346">
        <v>2016</v>
      </c>
      <c r="Y64" s="346">
        <v>2016</v>
      </c>
      <c r="Z64" s="346">
        <v>2017</v>
      </c>
      <c r="AA64" s="346">
        <v>2021</v>
      </c>
      <c r="AB64" s="346">
        <v>2018</v>
      </c>
      <c r="AC64" s="346">
        <v>2019</v>
      </c>
      <c r="AD64" s="346">
        <v>2019</v>
      </c>
      <c r="AE64" s="346">
        <v>2020</v>
      </c>
      <c r="AF64" s="346">
        <v>2020</v>
      </c>
      <c r="AG64" s="346">
        <v>2020</v>
      </c>
      <c r="AH64" s="347">
        <v>2019</v>
      </c>
      <c r="AI64" s="346">
        <v>2019</v>
      </c>
      <c r="AJ64" s="346">
        <v>2017</v>
      </c>
      <c r="AK64" s="346">
        <v>2017</v>
      </c>
      <c r="AL64" s="346">
        <v>2020</v>
      </c>
      <c r="AM64" s="348">
        <v>2019</v>
      </c>
      <c r="AN64" s="348">
        <v>2016</v>
      </c>
      <c r="AO64" s="346">
        <v>2017</v>
      </c>
      <c r="AP64" s="346">
        <v>2020</v>
      </c>
      <c r="AQ64" s="346">
        <v>2020</v>
      </c>
      <c r="AR64" s="346">
        <v>2021</v>
      </c>
      <c r="AS64" s="346">
        <v>2019</v>
      </c>
      <c r="AT64" s="346">
        <v>2019</v>
      </c>
      <c r="AU64" s="346">
        <v>2018</v>
      </c>
      <c r="AV64" s="346">
        <v>2020</v>
      </c>
      <c r="AW64" s="346">
        <v>2020</v>
      </c>
      <c r="AX64" s="346">
        <v>2020</v>
      </c>
      <c r="AY64" s="346">
        <v>2019</v>
      </c>
      <c r="AZ64" s="346">
        <v>2019</v>
      </c>
      <c r="BA64" s="346">
        <v>2019</v>
      </c>
      <c r="BB64" s="346">
        <v>2019</v>
      </c>
      <c r="BC64" s="346">
        <v>2019</v>
      </c>
      <c r="BD64" s="346">
        <v>2019</v>
      </c>
      <c r="BE64" s="346">
        <v>2017</v>
      </c>
      <c r="BF64" s="346">
        <v>2017</v>
      </c>
      <c r="BG64" s="346">
        <v>2020</v>
      </c>
      <c r="BH64" s="346">
        <v>2018</v>
      </c>
      <c r="BI64" s="346">
        <v>2020</v>
      </c>
      <c r="BJ64" s="346">
        <v>2020</v>
      </c>
      <c r="BK64" s="346">
        <v>2015</v>
      </c>
    </row>
    <row r="65" spans="1:63" ht="15.75" x14ac:dyDescent="0.25">
      <c r="A65" s="187" t="s">
        <v>300</v>
      </c>
      <c r="B65" s="188" t="s">
        <v>108</v>
      </c>
      <c r="C65" s="345">
        <v>2015</v>
      </c>
      <c r="D65" s="345">
        <v>2015</v>
      </c>
      <c r="E65" s="345">
        <v>2010</v>
      </c>
      <c r="F65" s="345">
        <v>2010</v>
      </c>
      <c r="G65" s="345">
        <v>2015</v>
      </c>
      <c r="H65" s="345">
        <v>2019</v>
      </c>
      <c r="I65" s="283">
        <v>2019</v>
      </c>
      <c r="J65" s="346">
        <v>2020</v>
      </c>
      <c r="K65" s="346">
        <v>2020</v>
      </c>
      <c r="L65" s="315">
        <v>2021</v>
      </c>
      <c r="M65" s="346">
        <v>2021</v>
      </c>
      <c r="N65" s="346">
        <v>2021</v>
      </c>
      <c r="O65" s="346">
        <v>2013</v>
      </c>
      <c r="P65" s="346">
        <v>2017</v>
      </c>
      <c r="Q65" s="346">
        <v>2019</v>
      </c>
      <c r="R65" s="346">
        <v>2019</v>
      </c>
      <c r="S65" s="346">
        <v>2019</v>
      </c>
      <c r="T65" s="346">
        <v>2017</v>
      </c>
      <c r="U65" s="346">
        <v>2017</v>
      </c>
      <c r="V65" s="346">
        <v>2019</v>
      </c>
      <c r="W65" s="346">
        <v>2019</v>
      </c>
      <c r="X65" s="346">
        <v>2016</v>
      </c>
      <c r="Y65" s="346">
        <v>2016</v>
      </c>
      <c r="Z65" s="346">
        <v>2017</v>
      </c>
      <c r="AA65" s="346">
        <v>2021</v>
      </c>
      <c r="AB65" s="346">
        <v>2018</v>
      </c>
      <c r="AC65" s="346">
        <v>2019</v>
      </c>
      <c r="AD65" s="346">
        <v>2019</v>
      </c>
      <c r="AE65" s="346">
        <v>2020</v>
      </c>
      <c r="AF65" s="346">
        <v>2020</v>
      </c>
      <c r="AG65" s="346">
        <v>2020</v>
      </c>
      <c r="AH65" s="347">
        <v>2019</v>
      </c>
      <c r="AI65" s="346">
        <v>2019</v>
      </c>
      <c r="AJ65" s="346">
        <v>2017</v>
      </c>
      <c r="AK65" s="346">
        <v>2017</v>
      </c>
      <c r="AL65" s="346">
        <v>2020</v>
      </c>
      <c r="AM65" s="348">
        <v>2019</v>
      </c>
      <c r="AN65" s="348">
        <v>2016</v>
      </c>
      <c r="AO65" s="346">
        <v>2017</v>
      </c>
      <c r="AP65" s="346">
        <v>2020</v>
      </c>
      <c r="AQ65" s="346">
        <v>2020</v>
      </c>
      <c r="AR65" s="346">
        <v>2021</v>
      </c>
      <c r="AS65" s="346">
        <v>2019</v>
      </c>
      <c r="AT65" s="346">
        <v>2019</v>
      </c>
      <c r="AU65" s="346">
        <v>2018</v>
      </c>
      <c r="AV65" s="346">
        <v>2020</v>
      </c>
      <c r="AW65" s="346">
        <v>2020</v>
      </c>
      <c r="AX65" s="346">
        <v>2020</v>
      </c>
      <c r="AY65" s="346">
        <v>2019</v>
      </c>
      <c r="AZ65" s="346">
        <v>2019</v>
      </c>
      <c r="BA65" s="346">
        <v>2019</v>
      </c>
      <c r="BB65" s="346">
        <v>2019</v>
      </c>
      <c r="BC65" s="346">
        <v>2019</v>
      </c>
      <c r="BD65" s="346">
        <v>2019</v>
      </c>
      <c r="BE65" s="346">
        <v>2017</v>
      </c>
      <c r="BF65" s="346">
        <v>2017</v>
      </c>
      <c r="BG65" s="346">
        <v>2020</v>
      </c>
      <c r="BH65" s="346">
        <v>2018</v>
      </c>
      <c r="BI65" s="346">
        <v>2020</v>
      </c>
      <c r="BJ65" s="346">
        <v>2020</v>
      </c>
      <c r="BK65" s="346">
        <v>2015</v>
      </c>
    </row>
    <row r="66" spans="1:63" ht="15.75" x14ac:dyDescent="0.25">
      <c r="A66" s="187" t="s">
        <v>301</v>
      </c>
      <c r="B66" s="188" t="s">
        <v>109</v>
      </c>
      <c r="C66" s="345">
        <v>2015</v>
      </c>
      <c r="D66" s="345">
        <v>2015</v>
      </c>
      <c r="E66" s="345">
        <v>2010</v>
      </c>
      <c r="F66" s="345">
        <v>2010</v>
      </c>
      <c r="G66" s="345">
        <v>2015</v>
      </c>
      <c r="H66" s="345">
        <v>2019</v>
      </c>
      <c r="I66" s="283">
        <v>2019</v>
      </c>
      <c r="J66" s="346">
        <v>2020</v>
      </c>
      <c r="K66" s="346">
        <v>2020</v>
      </c>
      <c r="L66" s="315">
        <v>2021</v>
      </c>
      <c r="M66" s="346">
        <v>2021</v>
      </c>
      <c r="N66" s="346">
        <v>2021</v>
      </c>
      <c r="O66" s="346">
        <v>2013</v>
      </c>
      <c r="P66" s="346">
        <v>2017</v>
      </c>
      <c r="Q66" s="346">
        <v>2019</v>
      </c>
      <c r="R66" s="346">
        <v>2019</v>
      </c>
      <c r="S66" s="346">
        <v>2019</v>
      </c>
      <c r="T66" s="346">
        <v>2017</v>
      </c>
      <c r="U66" s="346">
        <v>2017</v>
      </c>
      <c r="V66" s="346">
        <v>2019</v>
      </c>
      <c r="W66" s="346">
        <v>2019</v>
      </c>
      <c r="X66" s="346">
        <v>2016</v>
      </c>
      <c r="Y66" s="346">
        <v>2016</v>
      </c>
      <c r="Z66" s="346">
        <v>2017</v>
      </c>
      <c r="AA66" s="346">
        <v>2021</v>
      </c>
      <c r="AB66" s="346">
        <v>2018</v>
      </c>
      <c r="AC66" s="346">
        <v>2019</v>
      </c>
      <c r="AD66" s="346">
        <v>2019</v>
      </c>
      <c r="AE66" s="346">
        <v>2020</v>
      </c>
      <c r="AF66" s="346">
        <v>2020</v>
      </c>
      <c r="AG66" s="346">
        <v>2020</v>
      </c>
      <c r="AH66" s="347">
        <v>2019</v>
      </c>
      <c r="AI66" s="346">
        <v>2019</v>
      </c>
      <c r="AJ66" s="346">
        <v>2017</v>
      </c>
      <c r="AK66" s="346">
        <v>2017</v>
      </c>
      <c r="AL66" s="346">
        <v>2020</v>
      </c>
      <c r="AM66" s="348">
        <v>2019</v>
      </c>
      <c r="AN66" s="348">
        <v>2016</v>
      </c>
      <c r="AO66" s="346">
        <v>2017</v>
      </c>
      <c r="AP66" s="346">
        <v>2020</v>
      </c>
      <c r="AQ66" s="346">
        <v>2020</v>
      </c>
      <c r="AR66" s="346">
        <v>2021</v>
      </c>
      <c r="AS66" s="346">
        <v>2019</v>
      </c>
      <c r="AT66" s="346">
        <v>2019</v>
      </c>
      <c r="AU66" s="346">
        <v>2018</v>
      </c>
      <c r="AV66" s="346">
        <v>2020</v>
      </c>
      <c r="AW66" s="346">
        <v>2020</v>
      </c>
      <c r="AX66" s="346">
        <v>2020</v>
      </c>
      <c r="AY66" s="346">
        <v>2019</v>
      </c>
      <c r="AZ66" s="346">
        <v>2019</v>
      </c>
      <c r="BA66" s="346">
        <v>2019</v>
      </c>
      <c r="BB66" s="346">
        <v>2019</v>
      </c>
      <c r="BC66" s="346">
        <v>2019</v>
      </c>
      <c r="BD66" s="346">
        <v>2019</v>
      </c>
      <c r="BE66" s="346">
        <v>2017</v>
      </c>
      <c r="BF66" s="346">
        <v>2017</v>
      </c>
      <c r="BG66" s="346">
        <v>2020</v>
      </c>
      <c r="BH66" s="346">
        <v>2018</v>
      </c>
      <c r="BI66" s="346">
        <v>2020</v>
      </c>
      <c r="BJ66" s="346">
        <v>2020</v>
      </c>
      <c r="BK66" s="346">
        <v>2015</v>
      </c>
    </row>
    <row r="67" spans="1:63" ht="15.75" x14ac:dyDescent="0.25">
      <c r="A67" s="187" t="s">
        <v>302</v>
      </c>
      <c r="B67" s="188" t="s">
        <v>110</v>
      </c>
      <c r="C67" s="345">
        <v>2015</v>
      </c>
      <c r="D67" s="345">
        <v>2015</v>
      </c>
      <c r="E67" s="345">
        <v>2010</v>
      </c>
      <c r="F67" s="345">
        <v>2010</v>
      </c>
      <c r="G67" s="345">
        <v>2015</v>
      </c>
      <c r="H67" s="345">
        <v>2019</v>
      </c>
      <c r="I67" s="315" t="s">
        <v>456</v>
      </c>
      <c r="J67" s="346">
        <v>2020</v>
      </c>
      <c r="K67" s="346">
        <v>2020</v>
      </c>
      <c r="L67" s="315">
        <v>2021</v>
      </c>
      <c r="M67" s="346">
        <v>2021</v>
      </c>
      <c r="N67" s="346">
        <v>2021</v>
      </c>
      <c r="O67" s="346">
        <v>2019</v>
      </c>
      <c r="P67" s="346">
        <v>2015</v>
      </c>
      <c r="Q67" s="346">
        <v>2018</v>
      </c>
      <c r="R67" s="346">
        <v>2017</v>
      </c>
      <c r="S67" s="346">
        <v>2019</v>
      </c>
      <c r="T67" s="346">
        <v>2019</v>
      </c>
      <c r="U67" s="346">
        <v>2019</v>
      </c>
      <c r="V67" s="346">
        <v>2018</v>
      </c>
      <c r="W67" s="346">
        <v>2018</v>
      </c>
      <c r="X67" s="348">
        <v>2015</v>
      </c>
      <c r="Y67" s="348">
        <v>2015</v>
      </c>
      <c r="Z67" s="346">
        <v>2015</v>
      </c>
      <c r="AA67" s="346">
        <v>2021</v>
      </c>
      <c r="AB67" s="346">
        <v>2018</v>
      </c>
      <c r="AC67" s="346">
        <v>2019</v>
      </c>
      <c r="AD67" s="346">
        <v>2018</v>
      </c>
      <c r="AE67" s="346">
        <v>2020</v>
      </c>
      <c r="AF67" s="346">
        <v>2020</v>
      </c>
      <c r="AG67" s="346">
        <v>2020</v>
      </c>
      <c r="AH67" s="347" t="s">
        <v>456</v>
      </c>
      <c r="AI67" s="346">
        <v>2019</v>
      </c>
      <c r="AJ67" s="346">
        <v>2018</v>
      </c>
      <c r="AK67" s="346">
        <v>2019</v>
      </c>
      <c r="AL67" s="346" t="s">
        <v>456</v>
      </c>
      <c r="AM67" s="348">
        <v>2019</v>
      </c>
      <c r="AN67" s="348">
        <v>2019</v>
      </c>
      <c r="AO67" s="346">
        <v>2017</v>
      </c>
      <c r="AP67" s="346" t="s">
        <v>456</v>
      </c>
      <c r="AQ67" s="346" t="s">
        <v>456</v>
      </c>
      <c r="AR67" s="346" t="s">
        <v>456</v>
      </c>
      <c r="AS67" s="346">
        <v>2019</v>
      </c>
      <c r="AT67" s="346">
        <v>2018</v>
      </c>
      <c r="AU67" s="346">
        <v>2018</v>
      </c>
      <c r="AV67" s="346">
        <v>2020</v>
      </c>
      <c r="AW67" s="346">
        <v>2020</v>
      </c>
      <c r="AX67" s="346">
        <v>2020</v>
      </c>
      <c r="AY67" s="346">
        <v>2019</v>
      </c>
      <c r="AZ67" s="346">
        <v>2019</v>
      </c>
      <c r="BA67" s="346" t="s">
        <v>456</v>
      </c>
      <c r="BB67" s="346" t="s">
        <v>456</v>
      </c>
      <c r="BC67" s="346">
        <v>2017</v>
      </c>
      <c r="BD67" s="346">
        <v>2017</v>
      </c>
      <c r="BE67" s="346">
        <v>2019</v>
      </c>
      <c r="BF67" s="346">
        <v>2019</v>
      </c>
      <c r="BG67" s="346">
        <v>2020</v>
      </c>
      <c r="BH67" s="346">
        <v>2018</v>
      </c>
      <c r="BI67" s="346">
        <v>2020</v>
      </c>
      <c r="BJ67" s="346">
        <v>2005</v>
      </c>
      <c r="BK67" s="346">
        <v>2015</v>
      </c>
    </row>
    <row r="68" spans="1:63" ht="15.75" x14ac:dyDescent="0.25">
      <c r="A68" s="187" t="s">
        <v>303</v>
      </c>
      <c r="B68" s="188" t="s">
        <v>111</v>
      </c>
      <c r="C68" s="345">
        <v>2015</v>
      </c>
      <c r="D68" s="345">
        <v>2015</v>
      </c>
      <c r="E68" s="345">
        <v>2010</v>
      </c>
      <c r="F68" s="345">
        <v>2010</v>
      </c>
      <c r="G68" s="345">
        <v>2015</v>
      </c>
      <c r="H68" s="345">
        <v>2019</v>
      </c>
      <c r="I68" s="315" t="s">
        <v>456</v>
      </c>
      <c r="J68" s="346">
        <v>2020</v>
      </c>
      <c r="K68" s="346">
        <v>2020</v>
      </c>
      <c r="L68" s="315">
        <v>2021</v>
      </c>
      <c r="M68" s="346">
        <v>2021</v>
      </c>
      <c r="N68" s="346">
        <v>2021</v>
      </c>
      <c r="O68" s="346">
        <v>2019</v>
      </c>
      <c r="P68" s="346">
        <v>2015</v>
      </c>
      <c r="Q68" s="346">
        <v>2018</v>
      </c>
      <c r="R68" s="346">
        <v>2017</v>
      </c>
      <c r="S68" s="346">
        <v>2019</v>
      </c>
      <c r="T68" s="346">
        <v>2019</v>
      </c>
      <c r="U68" s="346">
        <v>2019</v>
      </c>
      <c r="V68" s="346">
        <v>2018</v>
      </c>
      <c r="W68" s="346">
        <v>2018</v>
      </c>
      <c r="X68" s="348">
        <v>2015</v>
      </c>
      <c r="Y68" s="348">
        <v>2015</v>
      </c>
      <c r="Z68" s="346">
        <v>2015</v>
      </c>
      <c r="AA68" s="346">
        <v>2021</v>
      </c>
      <c r="AB68" s="346">
        <v>2018</v>
      </c>
      <c r="AC68" s="346">
        <v>2019</v>
      </c>
      <c r="AD68" s="346">
        <v>2018</v>
      </c>
      <c r="AE68" s="346">
        <v>2020</v>
      </c>
      <c r="AF68" s="346">
        <v>2020</v>
      </c>
      <c r="AG68" s="346">
        <v>2020</v>
      </c>
      <c r="AH68" s="347" t="s">
        <v>456</v>
      </c>
      <c r="AI68" s="346">
        <v>2019</v>
      </c>
      <c r="AJ68" s="346">
        <v>2018</v>
      </c>
      <c r="AK68" s="346">
        <v>2019</v>
      </c>
      <c r="AL68" s="346" t="s">
        <v>456</v>
      </c>
      <c r="AM68" s="348">
        <v>2019</v>
      </c>
      <c r="AN68" s="348">
        <v>2019</v>
      </c>
      <c r="AO68" s="346">
        <v>2017</v>
      </c>
      <c r="AP68" s="346" t="s">
        <v>456</v>
      </c>
      <c r="AQ68" s="346" t="s">
        <v>456</v>
      </c>
      <c r="AR68" s="346" t="s">
        <v>456</v>
      </c>
      <c r="AS68" s="346">
        <v>2019</v>
      </c>
      <c r="AT68" s="346">
        <v>2018</v>
      </c>
      <c r="AU68" s="346">
        <v>2018</v>
      </c>
      <c r="AV68" s="346">
        <v>2020</v>
      </c>
      <c r="AW68" s="346">
        <v>2020</v>
      </c>
      <c r="AX68" s="346">
        <v>2020</v>
      </c>
      <c r="AY68" s="346">
        <v>2019</v>
      </c>
      <c r="AZ68" s="346">
        <v>2019</v>
      </c>
      <c r="BA68" s="346" t="s">
        <v>456</v>
      </c>
      <c r="BB68" s="346" t="s">
        <v>456</v>
      </c>
      <c r="BC68" s="346">
        <v>2017</v>
      </c>
      <c r="BD68" s="346">
        <v>2017</v>
      </c>
      <c r="BE68" s="346">
        <v>2019</v>
      </c>
      <c r="BF68" s="346">
        <v>2019</v>
      </c>
      <c r="BG68" s="346">
        <v>2020</v>
      </c>
      <c r="BH68" s="346">
        <v>2018</v>
      </c>
      <c r="BI68" s="346">
        <v>2020</v>
      </c>
      <c r="BJ68" s="346">
        <v>2005</v>
      </c>
      <c r="BK68" s="346">
        <v>2015</v>
      </c>
    </row>
    <row r="69" spans="1:63" ht="15.75" x14ac:dyDescent="0.25">
      <c r="A69" s="187" t="s">
        <v>304</v>
      </c>
      <c r="B69" s="188" t="s">
        <v>112</v>
      </c>
      <c r="C69" s="345">
        <v>2015</v>
      </c>
      <c r="D69" s="345">
        <v>2015</v>
      </c>
      <c r="E69" s="345">
        <v>2010</v>
      </c>
      <c r="F69" s="345">
        <v>2010</v>
      </c>
      <c r="G69" s="345">
        <v>2015</v>
      </c>
      <c r="H69" s="345">
        <v>2019</v>
      </c>
      <c r="I69" s="315" t="s">
        <v>456</v>
      </c>
      <c r="J69" s="346">
        <v>2020</v>
      </c>
      <c r="K69" s="346">
        <v>2020</v>
      </c>
      <c r="L69" s="315">
        <v>2021</v>
      </c>
      <c r="M69" s="346">
        <v>2021</v>
      </c>
      <c r="N69" s="346">
        <v>2021</v>
      </c>
      <c r="O69" s="346">
        <v>2019</v>
      </c>
      <c r="P69" s="346">
        <v>2015</v>
      </c>
      <c r="Q69" s="346">
        <v>2018</v>
      </c>
      <c r="R69" s="346">
        <v>2017</v>
      </c>
      <c r="S69" s="346">
        <v>2019</v>
      </c>
      <c r="T69" s="346">
        <v>2019</v>
      </c>
      <c r="U69" s="346">
        <v>2019</v>
      </c>
      <c r="V69" s="346">
        <v>2018</v>
      </c>
      <c r="W69" s="346">
        <v>2018</v>
      </c>
      <c r="X69" s="348">
        <v>2015</v>
      </c>
      <c r="Y69" s="348">
        <v>2015</v>
      </c>
      <c r="Z69" s="346">
        <v>2015</v>
      </c>
      <c r="AA69" s="346">
        <v>2021</v>
      </c>
      <c r="AB69" s="346">
        <v>2018</v>
      </c>
      <c r="AC69" s="346">
        <v>2019</v>
      </c>
      <c r="AD69" s="346">
        <v>2018</v>
      </c>
      <c r="AE69" s="346">
        <v>2020</v>
      </c>
      <c r="AF69" s="346">
        <v>2020</v>
      </c>
      <c r="AG69" s="346">
        <v>2020</v>
      </c>
      <c r="AH69" s="347" t="s">
        <v>456</v>
      </c>
      <c r="AI69" s="346">
        <v>2019</v>
      </c>
      <c r="AJ69" s="346">
        <v>2018</v>
      </c>
      <c r="AK69" s="346">
        <v>2019</v>
      </c>
      <c r="AL69" s="346" t="s">
        <v>456</v>
      </c>
      <c r="AM69" s="348">
        <v>2019</v>
      </c>
      <c r="AN69" s="348">
        <v>2019</v>
      </c>
      <c r="AO69" s="346">
        <v>2017</v>
      </c>
      <c r="AP69" s="346" t="s">
        <v>456</v>
      </c>
      <c r="AQ69" s="346" t="s">
        <v>456</v>
      </c>
      <c r="AR69" s="346" t="s">
        <v>456</v>
      </c>
      <c r="AS69" s="346">
        <v>2019</v>
      </c>
      <c r="AT69" s="346">
        <v>2018</v>
      </c>
      <c r="AU69" s="346">
        <v>2018</v>
      </c>
      <c r="AV69" s="346">
        <v>2020</v>
      </c>
      <c r="AW69" s="346">
        <v>2020</v>
      </c>
      <c r="AX69" s="346">
        <v>2020</v>
      </c>
      <c r="AY69" s="346">
        <v>2019</v>
      </c>
      <c r="AZ69" s="346">
        <v>2019</v>
      </c>
      <c r="BA69" s="346" t="s">
        <v>456</v>
      </c>
      <c r="BB69" s="346" t="s">
        <v>456</v>
      </c>
      <c r="BC69" s="346">
        <v>2017</v>
      </c>
      <c r="BD69" s="346">
        <v>2017</v>
      </c>
      <c r="BE69" s="346">
        <v>2019</v>
      </c>
      <c r="BF69" s="346">
        <v>2019</v>
      </c>
      <c r="BG69" s="346">
        <v>2020</v>
      </c>
      <c r="BH69" s="346">
        <v>2018</v>
      </c>
      <c r="BI69" s="346">
        <v>2020</v>
      </c>
      <c r="BJ69" s="346">
        <v>2005</v>
      </c>
      <c r="BK69" s="346">
        <v>2015</v>
      </c>
    </row>
    <row r="70" spans="1:63" ht="15.75" x14ac:dyDescent="0.25">
      <c r="A70" s="187" t="s">
        <v>305</v>
      </c>
      <c r="B70" s="188" t="s">
        <v>113</v>
      </c>
      <c r="C70" s="345">
        <v>2015</v>
      </c>
      <c r="D70" s="345">
        <v>2015</v>
      </c>
      <c r="E70" s="345">
        <v>2010</v>
      </c>
      <c r="F70" s="345">
        <v>2010</v>
      </c>
      <c r="G70" s="345">
        <v>2015</v>
      </c>
      <c r="H70" s="345">
        <v>2019</v>
      </c>
      <c r="I70" s="315" t="s">
        <v>456</v>
      </c>
      <c r="J70" s="346">
        <v>2020</v>
      </c>
      <c r="K70" s="346">
        <v>2020</v>
      </c>
      <c r="L70" s="315">
        <v>2021</v>
      </c>
      <c r="M70" s="346">
        <v>2021</v>
      </c>
      <c r="N70" s="346">
        <v>2021</v>
      </c>
      <c r="O70" s="346">
        <v>2019</v>
      </c>
      <c r="P70" s="346">
        <v>2015</v>
      </c>
      <c r="Q70" s="346">
        <v>2018</v>
      </c>
      <c r="R70" s="346">
        <v>2017</v>
      </c>
      <c r="S70" s="346">
        <v>2019</v>
      </c>
      <c r="T70" s="346">
        <v>2019</v>
      </c>
      <c r="U70" s="346">
        <v>2019</v>
      </c>
      <c r="V70" s="346">
        <v>2018</v>
      </c>
      <c r="W70" s="346">
        <v>2018</v>
      </c>
      <c r="X70" s="348">
        <v>2015</v>
      </c>
      <c r="Y70" s="348">
        <v>2015</v>
      </c>
      <c r="Z70" s="346">
        <v>2015</v>
      </c>
      <c r="AA70" s="346">
        <v>2021</v>
      </c>
      <c r="AB70" s="346">
        <v>2018</v>
      </c>
      <c r="AC70" s="346">
        <v>2019</v>
      </c>
      <c r="AD70" s="346">
        <v>2018</v>
      </c>
      <c r="AE70" s="346">
        <v>2020</v>
      </c>
      <c r="AF70" s="346">
        <v>2020</v>
      </c>
      <c r="AG70" s="346">
        <v>2020</v>
      </c>
      <c r="AH70" s="347" t="s">
        <v>456</v>
      </c>
      <c r="AI70" s="346">
        <v>2019</v>
      </c>
      <c r="AJ70" s="346">
        <v>2018</v>
      </c>
      <c r="AK70" s="346">
        <v>2019</v>
      </c>
      <c r="AL70" s="346" t="s">
        <v>456</v>
      </c>
      <c r="AM70" s="348">
        <v>2019</v>
      </c>
      <c r="AN70" s="348">
        <v>2019</v>
      </c>
      <c r="AO70" s="346">
        <v>2017</v>
      </c>
      <c r="AP70" s="346" t="s">
        <v>456</v>
      </c>
      <c r="AQ70" s="346" t="s">
        <v>456</v>
      </c>
      <c r="AR70" s="346" t="s">
        <v>456</v>
      </c>
      <c r="AS70" s="346">
        <v>2019</v>
      </c>
      <c r="AT70" s="346">
        <v>2018</v>
      </c>
      <c r="AU70" s="346">
        <v>2018</v>
      </c>
      <c r="AV70" s="346">
        <v>2020</v>
      </c>
      <c r="AW70" s="346">
        <v>2020</v>
      </c>
      <c r="AX70" s="346">
        <v>2020</v>
      </c>
      <c r="AY70" s="346">
        <v>2019</v>
      </c>
      <c r="AZ70" s="346">
        <v>2019</v>
      </c>
      <c r="BA70" s="346" t="s">
        <v>456</v>
      </c>
      <c r="BB70" s="346" t="s">
        <v>456</v>
      </c>
      <c r="BC70" s="346">
        <v>2017</v>
      </c>
      <c r="BD70" s="346">
        <v>2017</v>
      </c>
      <c r="BE70" s="346">
        <v>2019</v>
      </c>
      <c r="BF70" s="346">
        <v>2019</v>
      </c>
      <c r="BG70" s="346">
        <v>2020</v>
      </c>
      <c r="BH70" s="346">
        <v>2018</v>
      </c>
      <c r="BI70" s="346">
        <v>2020</v>
      </c>
      <c r="BJ70" s="346">
        <v>2005</v>
      </c>
      <c r="BK70" s="346">
        <v>2015</v>
      </c>
    </row>
    <row r="71" spans="1:63" ht="15.75" x14ac:dyDescent="0.25">
      <c r="A71" s="187" t="s">
        <v>306</v>
      </c>
      <c r="B71" s="188" t="s">
        <v>114</v>
      </c>
      <c r="C71" s="345">
        <v>2015</v>
      </c>
      <c r="D71" s="345">
        <v>2015</v>
      </c>
      <c r="E71" s="345">
        <v>2010</v>
      </c>
      <c r="F71" s="345">
        <v>2010</v>
      </c>
      <c r="G71" s="345">
        <v>2015</v>
      </c>
      <c r="H71" s="345">
        <v>2019</v>
      </c>
      <c r="I71" s="315" t="s">
        <v>456</v>
      </c>
      <c r="J71" s="346">
        <v>2020</v>
      </c>
      <c r="K71" s="346">
        <v>2020</v>
      </c>
      <c r="L71" s="315">
        <v>2021</v>
      </c>
      <c r="M71" s="346">
        <v>2021</v>
      </c>
      <c r="N71" s="346">
        <v>2021</v>
      </c>
      <c r="O71" s="346">
        <v>2019</v>
      </c>
      <c r="P71" s="346">
        <v>2015</v>
      </c>
      <c r="Q71" s="346">
        <v>2018</v>
      </c>
      <c r="R71" s="346">
        <v>2017</v>
      </c>
      <c r="S71" s="346">
        <v>2019</v>
      </c>
      <c r="T71" s="346">
        <v>2019</v>
      </c>
      <c r="U71" s="346">
        <v>2019</v>
      </c>
      <c r="V71" s="346">
        <v>2018</v>
      </c>
      <c r="W71" s="346">
        <v>2018</v>
      </c>
      <c r="X71" s="348">
        <v>2015</v>
      </c>
      <c r="Y71" s="348">
        <v>2015</v>
      </c>
      <c r="Z71" s="346">
        <v>2015</v>
      </c>
      <c r="AA71" s="346">
        <v>2021</v>
      </c>
      <c r="AB71" s="346">
        <v>2018</v>
      </c>
      <c r="AC71" s="346">
        <v>2019</v>
      </c>
      <c r="AD71" s="346">
        <v>2018</v>
      </c>
      <c r="AE71" s="346">
        <v>2020</v>
      </c>
      <c r="AF71" s="346">
        <v>2020</v>
      </c>
      <c r="AG71" s="346">
        <v>2020</v>
      </c>
      <c r="AH71" s="347" t="s">
        <v>456</v>
      </c>
      <c r="AI71" s="346">
        <v>2019</v>
      </c>
      <c r="AJ71" s="346">
        <v>2018</v>
      </c>
      <c r="AK71" s="346">
        <v>2019</v>
      </c>
      <c r="AL71" s="346" t="s">
        <v>456</v>
      </c>
      <c r="AM71" s="348">
        <v>2019</v>
      </c>
      <c r="AN71" s="348">
        <v>2019</v>
      </c>
      <c r="AO71" s="346">
        <v>2017</v>
      </c>
      <c r="AP71" s="346" t="s">
        <v>456</v>
      </c>
      <c r="AQ71" s="346" t="s">
        <v>456</v>
      </c>
      <c r="AR71" s="346" t="s">
        <v>456</v>
      </c>
      <c r="AS71" s="346">
        <v>2019</v>
      </c>
      <c r="AT71" s="346">
        <v>2018</v>
      </c>
      <c r="AU71" s="346">
        <v>2018</v>
      </c>
      <c r="AV71" s="346">
        <v>2020</v>
      </c>
      <c r="AW71" s="346">
        <v>2020</v>
      </c>
      <c r="AX71" s="346">
        <v>2020</v>
      </c>
      <c r="AY71" s="346">
        <v>2019</v>
      </c>
      <c r="AZ71" s="346">
        <v>2019</v>
      </c>
      <c r="BA71" s="346" t="s">
        <v>456</v>
      </c>
      <c r="BB71" s="346" t="s">
        <v>456</v>
      </c>
      <c r="BC71" s="346">
        <v>2017</v>
      </c>
      <c r="BD71" s="346">
        <v>2017</v>
      </c>
      <c r="BE71" s="346">
        <v>2019</v>
      </c>
      <c r="BF71" s="346">
        <v>2019</v>
      </c>
      <c r="BG71" s="346">
        <v>2020</v>
      </c>
      <c r="BH71" s="346">
        <v>2018</v>
      </c>
      <c r="BI71" s="346">
        <v>2020</v>
      </c>
      <c r="BJ71" s="346">
        <v>2005</v>
      </c>
      <c r="BK71" s="346">
        <v>2015</v>
      </c>
    </row>
    <row r="72" spans="1:63" ht="15.75" x14ac:dyDescent="0.25">
      <c r="A72" s="187" t="s">
        <v>307</v>
      </c>
      <c r="B72" s="188" t="s">
        <v>115</v>
      </c>
      <c r="C72" s="345">
        <v>2015</v>
      </c>
      <c r="D72" s="345">
        <v>2015</v>
      </c>
      <c r="E72" s="345">
        <v>2010</v>
      </c>
      <c r="F72" s="345">
        <v>2010</v>
      </c>
      <c r="G72" s="345">
        <v>2015</v>
      </c>
      <c r="H72" s="345">
        <v>2019</v>
      </c>
      <c r="I72" s="315" t="s">
        <v>456</v>
      </c>
      <c r="J72" s="346">
        <v>2020</v>
      </c>
      <c r="K72" s="346">
        <v>2020</v>
      </c>
      <c r="L72" s="315">
        <v>2021</v>
      </c>
      <c r="M72" s="346">
        <v>2021</v>
      </c>
      <c r="N72" s="346">
        <v>2021</v>
      </c>
      <c r="O72" s="346">
        <v>2019</v>
      </c>
      <c r="P72" s="346">
        <v>2015</v>
      </c>
      <c r="Q72" s="346">
        <v>2018</v>
      </c>
      <c r="R72" s="346">
        <v>2017</v>
      </c>
      <c r="S72" s="346">
        <v>2019</v>
      </c>
      <c r="T72" s="346">
        <v>2019</v>
      </c>
      <c r="U72" s="346">
        <v>2019</v>
      </c>
      <c r="V72" s="346">
        <v>2018</v>
      </c>
      <c r="W72" s="346">
        <v>2018</v>
      </c>
      <c r="X72" s="348">
        <v>2015</v>
      </c>
      <c r="Y72" s="348">
        <v>2015</v>
      </c>
      <c r="Z72" s="346">
        <v>2015</v>
      </c>
      <c r="AA72" s="346">
        <v>2021</v>
      </c>
      <c r="AB72" s="346">
        <v>2018</v>
      </c>
      <c r="AC72" s="346">
        <v>2019</v>
      </c>
      <c r="AD72" s="346">
        <v>2018</v>
      </c>
      <c r="AE72" s="346">
        <v>2020</v>
      </c>
      <c r="AF72" s="346">
        <v>2020</v>
      </c>
      <c r="AG72" s="346">
        <v>2020</v>
      </c>
      <c r="AH72" s="347" t="s">
        <v>456</v>
      </c>
      <c r="AI72" s="346">
        <v>2019</v>
      </c>
      <c r="AJ72" s="346">
        <v>2018</v>
      </c>
      <c r="AK72" s="346">
        <v>2019</v>
      </c>
      <c r="AL72" s="346" t="s">
        <v>456</v>
      </c>
      <c r="AM72" s="348">
        <v>2019</v>
      </c>
      <c r="AN72" s="348">
        <v>2019</v>
      </c>
      <c r="AO72" s="346">
        <v>2017</v>
      </c>
      <c r="AP72" s="346" t="s">
        <v>456</v>
      </c>
      <c r="AQ72" s="346" t="s">
        <v>456</v>
      </c>
      <c r="AR72" s="346" t="s">
        <v>456</v>
      </c>
      <c r="AS72" s="346">
        <v>2019</v>
      </c>
      <c r="AT72" s="346">
        <v>2018</v>
      </c>
      <c r="AU72" s="346">
        <v>2018</v>
      </c>
      <c r="AV72" s="346">
        <v>2020</v>
      </c>
      <c r="AW72" s="346">
        <v>2020</v>
      </c>
      <c r="AX72" s="346">
        <v>2020</v>
      </c>
      <c r="AY72" s="346">
        <v>2019</v>
      </c>
      <c r="AZ72" s="346">
        <v>2019</v>
      </c>
      <c r="BA72" s="346" t="s">
        <v>456</v>
      </c>
      <c r="BB72" s="346" t="s">
        <v>456</v>
      </c>
      <c r="BC72" s="346">
        <v>2017</v>
      </c>
      <c r="BD72" s="346">
        <v>2017</v>
      </c>
      <c r="BE72" s="346">
        <v>2019</v>
      </c>
      <c r="BF72" s="346">
        <v>2019</v>
      </c>
      <c r="BG72" s="346">
        <v>2020</v>
      </c>
      <c r="BH72" s="346">
        <v>2018</v>
      </c>
      <c r="BI72" s="346">
        <v>2020</v>
      </c>
      <c r="BJ72" s="346">
        <v>2005</v>
      </c>
      <c r="BK72" s="346">
        <v>2015</v>
      </c>
    </row>
    <row r="73" spans="1:63" ht="15.75" x14ac:dyDescent="0.25">
      <c r="A73" s="187" t="s">
        <v>308</v>
      </c>
      <c r="B73" s="188" t="s">
        <v>116</v>
      </c>
      <c r="C73" s="345">
        <v>2015</v>
      </c>
      <c r="D73" s="345">
        <v>2015</v>
      </c>
      <c r="E73" s="345">
        <v>2010</v>
      </c>
      <c r="F73" s="345">
        <v>2010</v>
      </c>
      <c r="G73" s="345">
        <v>2015</v>
      </c>
      <c r="H73" s="345">
        <v>2019</v>
      </c>
      <c r="I73" s="283">
        <v>2019</v>
      </c>
      <c r="J73" s="346">
        <v>2020</v>
      </c>
      <c r="K73" s="346">
        <v>2020</v>
      </c>
      <c r="L73" s="315">
        <v>2021</v>
      </c>
      <c r="M73" s="346">
        <v>2021</v>
      </c>
      <c r="N73" s="346">
        <v>2021</v>
      </c>
      <c r="O73" s="346">
        <v>2005</v>
      </c>
      <c r="P73" s="346">
        <v>2015</v>
      </c>
      <c r="Q73" s="346">
        <v>2019</v>
      </c>
      <c r="R73" s="346">
        <v>2019</v>
      </c>
      <c r="S73" s="346">
        <v>2019</v>
      </c>
      <c r="T73" s="346">
        <v>2019</v>
      </c>
      <c r="U73" s="346">
        <v>2019</v>
      </c>
      <c r="V73" s="346">
        <v>2019</v>
      </c>
      <c r="W73" s="346">
        <v>2019</v>
      </c>
      <c r="X73" s="346">
        <v>2019</v>
      </c>
      <c r="Y73" s="346">
        <v>2019</v>
      </c>
      <c r="Z73" s="346">
        <v>2019</v>
      </c>
      <c r="AA73" s="346">
        <v>2021</v>
      </c>
      <c r="AB73" s="346">
        <v>2018</v>
      </c>
      <c r="AC73" s="346">
        <v>2019</v>
      </c>
      <c r="AD73" s="346">
        <v>2019</v>
      </c>
      <c r="AE73" s="346">
        <v>2020</v>
      </c>
      <c r="AF73" s="346">
        <v>2020</v>
      </c>
      <c r="AG73" s="346">
        <v>2020</v>
      </c>
      <c r="AH73" s="347">
        <v>2019</v>
      </c>
      <c r="AI73" s="346">
        <v>2019</v>
      </c>
      <c r="AJ73" s="346">
        <v>2019</v>
      </c>
      <c r="AK73" s="346">
        <v>2019</v>
      </c>
      <c r="AL73" s="346">
        <v>2020</v>
      </c>
      <c r="AM73" s="348">
        <v>2019</v>
      </c>
      <c r="AN73" s="348">
        <v>2019</v>
      </c>
      <c r="AO73" s="346">
        <v>2017</v>
      </c>
      <c r="AP73" s="346">
        <v>2020</v>
      </c>
      <c r="AQ73" s="346">
        <v>2020</v>
      </c>
      <c r="AR73" s="346">
        <v>2021</v>
      </c>
      <c r="AS73" s="346">
        <v>2019</v>
      </c>
      <c r="AT73" s="346">
        <v>2020</v>
      </c>
      <c r="AU73" s="346">
        <v>2018</v>
      </c>
      <c r="AV73" s="346">
        <v>2020</v>
      </c>
      <c r="AW73" s="346">
        <v>2020</v>
      </c>
      <c r="AX73" s="346">
        <v>2020</v>
      </c>
      <c r="AY73" s="346">
        <v>2019</v>
      </c>
      <c r="AZ73" s="346">
        <v>2019</v>
      </c>
      <c r="BA73" s="346">
        <v>2019</v>
      </c>
      <c r="BB73" s="346">
        <v>2019</v>
      </c>
      <c r="BC73" s="346">
        <v>2019</v>
      </c>
      <c r="BD73" s="346">
        <v>2019</v>
      </c>
      <c r="BE73" s="346">
        <v>2017</v>
      </c>
      <c r="BF73" s="346">
        <v>2017</v>
      </c>
      <c r="BG73" s="346">
        <v>2020</v>
      </c>
      <c r="BH73" s="346">
        <v>2018</v>
      </c>
      <c r="BI73" s="346">
        <v>2020</v>
      </c>
      <c r="BJ73" s="346">
        <v>2020</v>
      </c>
      <c r="BK73" s="346">
        <v>2015</v>
      </c>
    </row>
    <row r="74" spans="1:63" ht="15.75" x14ac:dyDescent="0.25">
      <c r="A74" s="187" t="s">
        <v>309</v>
      </c>
      <c r="B74" s="188" t="s">
        <v>117</v>
      </c>
      <c r="C74" s="345">
        <v>2015</v>
      </c>
      <c r="D74" s="345">
        <v>2015</v>
      </c>
      <c r="E74" s="345">
        <v>2010</v>
      </c>
      <c r="F74" s="345">
        <v>2010</v>
      </c>
      <c r="G74" s="345">
        <v>2015</v>
      </c>
      <c r="H74" s="345">
        <v>2019</v>
      </c>
      <c r="I74" s="283">
        <v>2019</v>
      </c>
      <c r="J74" s="346">
        <v>2020</v>
      </c>
      <c r="K74" s="346">
        <v>2020</v>
      </c>
      <c r="L74" s="315">
        <v>2021</v>
      </c>
      <c r="M74" s="346">
        <v>2021</v>
      </c>
      <c r="N74" s="346">
        <v>2021</v>
      </c>
      <c r="O74" s="346">
        <v>2005</v>
      </c>
      <c r="P74" s="346">
        <v>2015</v>
      </c>
      <c r="Q74" s="346">
        <v>2019</v>
      </c>
      <c r="R74" s="346">
        <v>2019</v>
      </c>
      <c r="S74" s="346">
        <v>2019</v>
      </c>
      <c r="T74" s="346">
        <v>2019</v>
      </c>
      <c r="U74" s="346">
        <v>2019</v>
      </c>
      <c r="V74" s="346">
        <v>2019</v>
      </c>
      <c r="W74" s="346">
        <v>2019</v>
      </c>
      <c r="X74" s="346">
        <v>2019</v>
      </c>
      <c r="Y74" s="346">
        <v>2019</v>
      </c>
      <c r="Z74" s="346">
        <v>2019</v>
      </c>
      <c r="AA74" s="346">
        <v>2021</v>
      </c>
      <c r="AB74" s="346">
        <v>2018</v>
      </c>
      <c r="AC74" s="346">
        <v>2019</v>
      </c>
      <c r="AD74" s="346">
        <v>2019</v>
      </c>
      <c r="AE74" s="346">
        <v>2020</v>
      </c>
      <c r="AF74" s="346">
        <v>2020</v>
      </c>
      <c r="AG74" s="346">
        <v>2020</v>
      </c>
      <c r="AH74" s="347">
        <v>2019</v>
      </c>
      <c r="AI74" s="346">
        <v>2019</v>
      </c>
      <c r="AJ74" s="346">
        <v>2019</v>
      </c>
      <c r="AK74" s="346">
        <v>2019</v>
      </c>
      <c r="AL74" s="346">
        <v>2020</v>
      </c>
      <c r="AM74" s="348">
        <v>2019</v>
      </c>
      <c r="AN74" s="348">
        <v>2019</v>
      </c>
      <c r="AO74" s="346">
        <v>2017</v>
      </c>
      <c r="AP74" s="346">
        <v>2020</v>
      </c>
      <c r="AQ74" s="346">
        <v>2020</v>
      </c>
      <c r="AR74" s="346">
        <v>2021</v>
      </c>
      <c r="AS74" s="346">
        <v>2019</v>
      </c>
      <c r="AT74" s="346">
        <v>2020</v>
      </c>
      <c r="AU74" s="346">
        <v>2018</v>
      </c>
      <c r="AV74" s="346">
        <v>2020</v>
      </c>
      <c r="AW74" s="346">
        <v>2020</v>
      </c>
      <c r="AX74" s="346">
        <v>2020</v>
      </c>
      <c r="AY74" s="346">
        <v>2019</v>
      </c>
      <c r="AZ74" s="346">
        <v>2019</v>
      </c>
      <c r="BA74" s="346">
        <v>2019</v>
      </c>
      <c r="BB74" s="346">
        <v>2019</v>
      </c>
      <c r="BC74" s="346">
        <v>2019</v>
      </c>
      <c r="BD74" s="346">
        <v>2019</v>
      </c>
      <c r="BE74" s="346">
        <v>2017</v>
      </c>
      <c r="BF74" s="346">
        <v>2017</v>
      </c>
      <c r="BG74" s="346">
        <v>2020</v>
      </c>
      <c r="BH74" s="346">
        <v>2018</v>
      </c>
      <c r="BI74" s="346">
        <v>2020</v>
      </c>
      <c r="BJ74" s="346">
        <v>2020</v>
      </c>
      <c r="BK74" s="346">
        <v>2015</v>
      </c>
    </row>
    <row r="75" spans="1:63" ht="15.75" x14ac:dyDescent="0.25">
      <c r="A75" s="187" t="s">
        <v>310</v>
      </c>
      <c r="B75" s="188" t="s">
        <v>118</v>
      </c>
      <c r="C75" s="345">
        <v>2015</v>
      </c>
      <c r="D75" s="345">
        <v>2015</v>
      </c>
      <c r="E75" s="345">
        <v>2010</v>
      </c>
      <c r="F75" s="345">
        <v>2010</v>
      </c>
      <c r="G75" s="345">
        <v>2015</v>
      </c>
      <c r="H75" s="345">
        <v>2019</v>
      </c>
      <c r="I75" s="283">
        <v>2019</v>
      </c>
      <c r="J75" s="346">
        <v>2020</v>
      </c>
      <c r="K75" s="346">
        <v>2020</v>
      </c>
      <c r="L75" s="315">
        <v>2021</v>
      </c>
      <c r="M75" s="346">
        <v>2021</v>
      </c>
      <c r="N75" s="346">
        <v>2021</v>
      </c>
      <c r="O75" s="346">
        <v>2005</v>
      </c>
      <c r="P75" s="346">
        <v>2015</v>
      </c>
      <c r="Q75" s="346">
        <v>2019</v>
      </c>
      <c r="R75" s="346">
        <v>2019</v>
      </c>
      <c r="S75" s="346">
        <v>2019</v>
      </c>
      <c r="T75" s="346">
        <v>2019</v>
      </c>
      <c r="U75" s="346">
        <v>2019</v>
      </c>
      <c r="V75" s="346">
        <v>2019</v>
      </c>
      <c r="W75" s="346">
        <v>2019</v>
      </c>
      <c r="X75" s="346">
        <v>2019</v>
      </c>
      <c r="Y75" s="346">
        <v>2019</v>
      </c>
      <c r="Z75" s="346">
        <v>2019</v>
      </c>
      <c r="AA75" s="346">
        <v>2021</v>
      </c>
      <c r="AB75" s="346">
        <v>2018</v>
      </c>
      <c r="AC75" s="346">
        <v>2019</v>
      </c>
      <c r="AD75" s="346">
        <v>2019</v>
      </c>
      <c r="AE75" s="346">
        <v>2020</v>
      </c>
      <c r="AF75" s="346">
        <v>2020</v>
      </c>
      <c r="AG75" s="346">
        <v>2020</v>
      </c>
      <c r="AH75" s="347">
        <v>2019</v>
      </c>
      <c r="AI75" s="346">
        <v>2019</v>
      </c>
      <c r="AJ75" s="346">
        <v>2019</v>
      </c>
      <c r="AK75" s="346">
        <v>2019</v>
      </c>
      <c r="AL75" s="346">
        <v>2020</v>
      </c>
      <c r="AM75" s="348">
        <v>2019</v>
      </c>
      <c r="AN75" s="348">
        <v>2019</v>
      </c>
      <c r="AO75" s="346">
        <v>2017</v>
      </c>
      <c r="AP75" s="346">
        <v>2020</v>
      </c>
      <c r="AQ75" s="346">
        <v>2020</v>
      </c>
      <c r="AR75" s="346">
        <v>2021</v>
      </c>
      <c r="AS75" s="346">
        <v>2019</v>
      </c>
      <c r="AT75" s="346">
        <v>2020</v>
      </c>
      <c r="AU75" s="346">
        <v>2018</v>
      </c>
      <c r="AV75" s="346">
        <v>2020</v>
      </c>
      <c r="AW75" s="346">
        <v>2020</v>
      </c>
      <c r="AX75" s="346">
        <v>2020</v>
      </c>
      <c r="AY75" s="346">
        <v>2019</v>
      </c>
      <c r="AZ75" s="346">
        <v>2019</v>
      </c>
      <c r="BA75" s="346">
        <v>2019</v>
      </c>
      <c r="BB75" s="346">
        <v>2019</v>
      </c>
      <c r="BC75" s="346">
        <v>2019</v>
      </c>
      <c r="BD75" s="346">
        <v>2019</v>
      </c>
      <c r="BE75" s="346">
        <v>2017</v>
      </c>
      <c r="BF75" s="346">
        <v>2017</v>
      </c>
      <c r="BG75" s="346">
        <v>2020</v>
      </c>
      <c r="BH75" s="346">
        <v>2018</v>
      </c>
      <c r="BI75" s="346">
        <v>2020</v>
      </c>
      <c r="BJ75" s="346">
        <v>2020</v>
      </c>
      <c r="BK75" s="346">
        <v>2015</v>
      </c>
    </row>
    <row r="76" spans="1:63" ht="15.75" x14ac:dyDescent="0.25">
      <c r="A76" s="187" t="s">
        <v>311</v>
      </c>
      <c r="B76" s="188" t="s">
        <v>119</v>
      </c>
      <c r="C76" s="345">
        <v>2015</v>
      </c>
      <c r="D76" s="345">
        <v>2015</v>
      </c>
      <c r="E76" s="345">
        <v>2010</v>
      </c>
      <c r="F76" s="345">
        <v>2010</v>
      </c>
      <c r="G76" s="345">
        <v>2015</v>
      </c>
      <c r="H76" s="345">
        <v>2019</v>
      </c>
      <c r="I76" s="283">
        <v>2019</v>
      </c>
      <c r="J76" s="346">
        <v>2020</v>
      </c>
      <c r="K76" s="346">
        <v>2020</v>
      </c>
      <c r="L76" s="315">
        <v>2021</v>
      </c>
      <c r="M76" s="346">
        <v>2021</v>
      </c>
      <c r="N76" s="346">
        <v>2021</v>
      </c>
      <c r="O76" s="346">
        <v>2005</v>
      </c>
      <c r="P76" s="346">
        <v>2015</v>
      </c>
      <c r="Q76" s="346">
        <v>2019</v>
      </c>
      <c r="R76" s="346">
        <v>2019</v>
      </c>
      <c r="S76" s="346">
        <v>2019</v>
      </c>
      <c r="T76" s="346">
        <v>2019</v>
      </c>
      <c r="U76" s="346">
        <v>2019</v>
      </c>
      <c r="V76" s="346">
        <v>2019</v>
      </c>
      <c r="W76" s="346">
        <v>2019</v>
      </c>
      <c r="X76" s="346">
        <v>2019</v>
      </c>
      <c r="Y76" s="346">
        <v>2019</v>
      </c>
      <c r="Z76" s="346">
        <v>2019</v>
      </c>
      <c r="AA76" s="346">
        <v>2021</v>
      </c>
      <c r="AB76" s="346">
        <v>2018</v>
      </c>
      <c r="AC76" s="346">
        <v>2019</v>
      </c>
      <c r="AD76" s="346">
        <v>2019</v>
      </c>
      <c r="AE76" s="346">
        <v>2020</v>
      </c>
      <c r="AF76" s="346">
        <v>2020</v>
      </c>
      <c r="AG76" s="346">
        <v>2020</v>
      </c>
      <c r="AH76" s="347">
        <v>2019</v>
      </c>
      <c r="AI76" s="346">
        <v>2019</v>
      </c>
      <c r="AJ76" s="346">
        <v>2019</v>
      </c>
      <c r="AK76" s="346">
        <v>2019</v>
      </c>
      <c r="AL76" s="346">
        <v>2020</v>
      </c>
      <c r="AM76" s="348">
        <v>2019</v>
      </c>
      <c r="AN76" s="348">
        <v>2019</v>
      </c>
      <c r="AO76" s="346">
        <v>2017</v>
      </c>
      <c r="AP76" s="346">
        <v>2020</v>
      </c>
      <c r="AQ76" s="346">
        <v>2020</v>
      </c>
      <c r="AR76" s="346">
        <v>2021</v>
      </c>
      <c r="AS76" s="346">
        <v>2019</v>
      </c>
      <c r="AT76" s="346">
        <v>2020</v>
      </c>
      <c r="AU76" s="346">
        <v>2018</v>
      </c>
      <c r="AV76" s="346">
        <v>2020</v>
      </c>
      <c r="AW76" s="346">
        <v>2020</v>
      </c>
      <c r="AX76" s="346">
        <v>2020</v>
      </c>
      <c r="AY76" s="346">
        <v>2019</v>
      </c>
      <c r="AZ76" s="346">
        <v>2019</v>
      </c>
      <c r="BA76" s="346">
        <v>2019</v>
      </c>
      <c r="BB76" s="346">
        <v>2019</v>
      </c>
      <c r="BC76" s="346">
        <v>2019</v>
      </c>
      <c r="BD76" s="346">
        <v>2019</v>
      </c>
      <c r="BE76" s="346">
        <v>2017</v>
      </c>
      <c r="BF76" s="346">
        <v>2017</v>
      </c>
      <c r="BG76" s="346">
        <v>2020</v>
      </c>
      <c r="BH76" s="346">
        <v>2018</v>
      </c>
      <c r="BI76" s="346">
        <v>2020</v>
      </c>
      <c r="BJ76" s="346">
        <v>2020</v>
      </c>
      <c r="BK76" s="346">
        <v>2015</v>
      </c>
    </row>
    <row r="77" spans="1:63" ht="15.75" x14ac:dyDescent="0.25">
      <c r="A77" s="187" t="s">
        <v>312</v>
      </c>
      <c r="B77" s="188" t="s">
        <v>123</v>
      </c>
      <c r="C77" s="345">
        <v>2015</v>
      </c>
      <c r="D77" s="345">
        <v>2015</v>
      </c>
      <c r="E77" s="345">
        <v>2010</v>
      </c>
      <c r="F77" s="345">
        <v>2010</v>
      </c>
      <c r="G77" s="345">
        <v>2015</v>
      </c>
      <c r="H77" s="345">
        <v>2019</v>
      </c>
      <c r="I77" s="283">
        <v>2019</v>
      </c>
      <c r="J77" s="346">
        <v>2020</v>
      </c>
      <c r="K77" s="346">
        <v>2020</v>
      </c>
      <c r="L77" s="315">
        <v>2021</v>
      </c>
      <c r="M77" s="346">
        <v>2021</v>
      </c>
      <c r="N77" s="346">
        <v>2021</v>
      </c>
      <c r="O77" s="346">
        <v>2005</v>
      </c>
      <c r="P77" s="346">
        <v>2015</v>
      </c>
      <c r="Q77" s="346">
        <v>2019</v>
      </c>
      <c r="R77" s="346">
        <v>2019</v>
      </c>
      <c r="S77" s="346">
        <v>2019</v>
      </c>
      <c r="T77" s="346">
        <v>2019</v>
      </c>
      <c r="U77" s="346">
        <v>2019</v>
      </c>
      <c r="V77" s="346">
        <v>2019</v>
      </c>
      <c r="W77" s="346">
        <v>2019</v>
      </c>
      <c r="X77" s="346">
        <v>2019</v>
      </c>
      <c r="Y77" s="346">
        <v>2019</v>
      </c>
      <c r="Z77" s="346">
        <v>2019</v>
      </c>
      <c r="AA77" s="346">
        <v>2021</v>
      </c>
      <c r="AB77" s="346">
        <v>2018</v>
      </c>
      <c r="AC77" s="346">
        <v>2019</v>
      </c>
      <c r="AD77" s="346">
        <v>2019</v>
      </c>
      <c r="AE77" s="346">
        <v>2020</v>
      </c>
      <c r="AF77" s="346">
        <v>2020</v>
      </c>
      <c r="AG77" s="346">
        <v>2020</v>
      </c>
      <c r="AH77" s="347">
        <v>2019</v>
      </c>
      <c r="AI77" s="346">
        <v>2019</v>
      </c>
      <c r="AJ77" s="346">
        <v>2019</v>
      </c>
      <c r="AK77" s="346">
        <v>2019</v>
      </c>
      <c r="AL77" s="346">
        <v>2020</v>
      </c>
      <c r="AM77" s="348">
        <v>2019</v>
      </c>
      <c r="AN77" s="348">
        <v>2019</v>
      </c>
      <c r="AO77" s="346">
        <v>2017</v>
      </c>
      <c r="AP77" s="346">
        <v>2020</v>
      </c>
      <c r="AQ77" s="346">
        <v>2020</v>
      </c>
      <c r="AR77" s="346">
        <v>2021</v>
      </c>
      <c r="AS77" s="346">
        <v>2019</v>
      </c>
      <c r="AT77" s="346">
        <v>2020</v>
      </c>
      <c r="AU77" s="346">
        <v>2018</v>
      </c>
      <c r="AV77" s="346">
        <v>2020</v>
      </c>
      <c r="AW77" s="346">
        <v>2020</v>
      </c>
      <c r="AX77" s="346">
        <v>2020</v>
      </c>
      <c r="AY77" s="346">
        <v>2019</v>
      </c>
      <c r="AZ77" s="346">
        <v>2019</v>
      </c>
      <c r="BA77" s="346">
        <v>2019</v>
      </c>
      <c r="BB77" s="346">
        <v>2019</v>
      </c>
      <c r="BC77" s="346">
        <v>2019</v>
      </c>
      <c r="BD77" s="346">
        <v>2019</v>
      </c>
      <c r="BE77" s="346">
        <v>2017</v>
      </c>
      <c r="BF77" s="346">
        <v>2017</v>
      </c>
      <c r="BG77" s="346">
        <v>2020</v>
      </c>
      <c r="BH77" s="346">
        <v>2018</v>
      </c>
      <c r="BI77" s="346">
        <v>2020</v>
      </c>
      <c r="BJ77" s="346">
        <v>2020</v>
      </c>
      <c r="BK77" s="346">
        <v>2015</v>
      </c>
    </row>
    <row r="78" spans="1:63" ht="15.75" x14ac:dyDescent="0.25">
      <c r="A78" s="187" t="s">
        <v>313</v>
      </c>
      <c r="B78" s="188" t="s">
        <v>129</v>
      </c>
      <c r="C78" s="345">
        <v>2015</v>
      </c>
      <c r="D78" s="345">
        <v>2015</v>
      </c>
      <c r="E78" s="345">
        <v>2010</v>
      </c>
      <c r="F78" s="345">
        <v>2010</v>
      </c>
      <c r="G78" s="345">
        <v>2015</v>
      </c>
      <c r="H78" s="345">
        <v>2019</v>
      </c>
      <c r="I78" s="283">
        <v>2019</v>
      </c>
      <c r="J78" s="346">
        <v>2020</v>
      </c>
      <c r="K78" s="346">
        <v>2020</v>
      </c>
      <c r="L78" s="315">
        <v>2021</v>
      </c>
      <c r="M78" s="346">
        <v>2021</v>
      </c>
      <c r="N78" s="346">
        <v>2021</v>
      </c>
      <c r="O78" s="346">
        <v>2005</v>
      </c>
      <c r="P78" s="346">
        <v>2015</v>
      </c>
      <c r="Q78" s="346">
        <v>2019</v>
      </c>
      <c r="R78" s="346">
        <v>2019</v>
      </c>
      <c r="S78" s="346">
        <v>2019</v>
      </c>
      <c r="T78" s="346">
        <v>2019</v>
      </c>
      <c r="U78" s="346">
        <v>2019</v>
      </c>
      <c r="V78" s="346">
        <v>2019</v>
      </c>
      <c r="W78" s="346">
        <v>2019</v>
      </c>
      <c r="X78" s="346">
        <v>2019</v>
      </c>
      <c r="Y78" s="346">
        <v>2019</v>
      </c>
      <c r="Z78" s="346">
        <v>2019</v>
      </c>
      <c r="AA78" s="346">
        <v>2021</v>
      </c>
      <c r="AB78" s="346">
        <v>2018</v>
      </c>
      <c r="AC78" s="346">
        <v>2019</v>
      </c>
      <c r="AD78" s="346">
        <v>2019</v>
      </c>
      <c r="AE78" s="346">
        <v>2020</v>
      </c>
      <c r="AF78" s="346">
        <v>2020</v>
      </c>
      <c r="AG78" s="346">
        <v>2020</v>
      </c>
      <c r="AH78" s="347">
        <v>2019</v>
      </c>
      <c r="AI78" s="346">
        <v>2019</v>
      </c>
      <c r="AJ78" s="346">
        <v>2019</v>
      </c>
      <c r="AK78" s="346">
        <v>2019</v>
      </c>
      <c r="AL78" s="346">
        <v>2020</v>
      </c>
      <c r="AM78" s="348">
        <v>2019</v>
      </c>
      <c r="AN78" s="348">
        <v>2019</v>
      </c>
      <c r="AO78" s="346">
        <v>2017</v>
      </c>
      <c r="AP78" s="346">
        <v>2020</v>
      </c>
      <c r="AQ78" s="346">
        <v>2020</v>
      </c>
      <c r="AR78" s="346">
        <v>2021</v>
      </c>
      <c r="AS78" s="346">
        <v>2019</v>
      </c>
      <c r="AT78" s="346">
        <v>2020</v>
      </c>
      <c r="AU78" s="346">
        <v>2018</v>
      </c>
      <c r="AV78" s="346">
        <v>2020</v>
      </c>
      <c r="AW78" s="346">
        <v>2020</v>
      </c>
      <c r="AX78" s="346">
        <v>2020</v>
      </c>
      <c r="AY78" s="346">
        <v>2019</v>
      </c>
      <c r="AZ78" s="346">
        <v>2019</v>
      </c>
      <c r="BA78" s="346">
        <v>2019</v>
      </c>
      <c r="BB78" s="346">
        <v>2019</v>
      </c>
      <c r="BC78" s="346">
        <v>2019</v>
      </c>
      <c r="BD78" s="346">
        <v>2019</v>
      </c>
      <c r="BE78" s="346">
        <v>2017</v>
      </c>
      <c r="BF78" s="346">
        <v>2017</v>
      </c>
      <c r="BG78" s="346">
        <v>2020</v>
      </c>
      <c r="BH78" s="346">
        <v>2018</v>
      </c>
      <c r="BI78" s="346">
        <v>2020</v>
      </c>
      <c r="BJ78" s="346">
        <v>2020</v>
      </c>
      <c r="BK78" s="346">
        <v>2015</v>
      </c>
    </row>
    <row r="79" spans="1:63" ht="15.75" x14ac:dyDescent="0.25">
      <c r="A79" s="187" t="s">
        <v>314</v>
      </c>
      <c r="B79" s="188" t="s">
        <v>121</v>
      </c>
      <c r="C79" s="345">
        <v>2015</v>
      </c>
      <c r="D79" s="345">
        <v>2015</v>
      </c>
      <c r="E79" s="345">
        <v>2010</v>
      </c>
      <c r="F79" s="345">
        <v>2010</v>
      </c>
      <c r="G79" s="345">
        <v>2015</v>
      </c>
      <c r="H79" s="345">
        <v>2019</v>
      </c>
      <c r="I79" s="283">
        <v>2019</v>
      </c>
      <c r="J79" s="346">
        <v>2020</v>
      </c>
      <c r="K79" s="346">
        <v>2020</v>
      </c>
      <c r="L79" s="315">
        <v>2021</v>
      </c>
      <c r="M79" s="346">
        <v>2021</v>
      </c>
      <c r="N79" s="346">
        <v>2021</v>
      </c>
      <c r="O79" s="346">
        <v>2005</v>
      </c>
      <c r="P79" s="346">
        <v>2015</v>
      </c>
      <c r="Q79" s="346">
        <v>2019</v>
      </c>
      <c r="R79" s="346">
        <v>2019</v>
      </c>
      <c r="S79" s="346">
        <v>2019</v>
      </c>
      <c r="T79" s="346">
        <v>2019</v>
      </c>
      <c r="U79" s="346">
        <v>2019</v>
      </c>
      <c r="V79" s="346">
        <v>2019</v>
      </c>
      <c r="W79" s="346">
        <v>2019</v>
      </c>
      <c r="X79" s="346">
        <v>2019</v>
      </c>
      <c r="Y79" s="346">
        <v>2019</v>
      </c>
      <c r="Z79" s="346">
        <v>2019</v>
      </c>
      <c r="AA79" s="346">
        <v>2021</v>
      </c>
      <c r="AB79" s="346">
        <v>2018</v>
      </c>
      <c r="AC79" s="346">
        <v>2019</v>
      </c>
      <c r="AD79" s="346">
        <v>2019</v>
      </c>
      <c r="AE79" s="346">
        <v>2020</v>
      </c>
      <c r="AF79" s="346">
        <v>2020</v>
      </c>
      <c r="AG79" s="346">
        <v>2020</v>
      </c>
      <c r="AH79" s="347">
        <v>2019</v>
      </c>
      <c r="AI79" s="346">
        <v>2019</v>
      </c>
      <c r="AJ79" s="346">
        <v>2019</v>
      </c>
      <c r="AK79" s="346">
        <v>2019</v>
      </c>
      <c r="AL79" s="346">
        <v>2020</v>
      </c>
      <c r="AM79" s="348">
        <v>2019</v>
      </c>
      <c r="AN79" s="348">
        <v>2019</v>
      </c>
      <c r="AO79" s="346">
        <v>2017</v>
      </c>
      <c r="AP79" s="346">
        <v>2020</v>
      </c>
      <c r="AQ79" s="346">
        <v>2020</v>
      </c>
      <c r="AR79" s="346">
        <v>2021</v>
      </c>
      <c r="AS79" s="346">
        <v>2019</v>
      </c>
      <c r="AT79" s="346">
        <v>2020</v>
      </c>
      <c r="AU79" s="346">
        <v>2018</v>
      </c>
      <c r="AV79" s="346">
        <v>2020</v>
      </c>
      <c r="AW79" s="346">
        <v>2020</v>
      </c>
      <c r="AX79" s="346">
        <v>2020</v>
      </c>
      <c r="AY79" s="346">
        <v>2019</v>
      </c>
      <c r="AZ79" s="346">
        <v>2019</v>
      </c>
      <c r="BA79" s="346">
        <v>2019</v>
      </c>
      <c r="BB79" s="346">
        <v>2019</v>
      </c>
      <c r="BC79" s="346">
        <v>2019</v>
      </c>
      <c r="BD79" s="346">
        <v>2019</v>
      </c>
      <c r="BE79" s="346">
        <v>2017</v>
      </c>
      <c r="BF79" s="346">
        <v>2017</v>
      </c>
      <c r="BG79" s="346">
        <v>2020</v>
      </c>
      <c r="BH79" s="346">
        <v>2018</v>
      </c>
      <c r="BI79" s="346">
        <v>2020</v>
      </c>
      <c r="BJ79" s="346">
        <v>2020</v>
      </c>
      <c r="BK79" s="346">
        <v>2015</v>
      </c>
    </row>
    <row r="80" spans="1:63" ht="15.75" x14ac:dyDescent="0.25">
      <c r="A80" s="187" t="s">
        <v>315</v>
      </c>
      <c r="B80" s="188" t="s">
        <v>122</v>
      </c>
      <c r="C80" s="345">
        <v>2015</v>
      </c>
      <c r="D80" s="345">
        <v>2015</v>
      </c>
      <c r="E80" s="345">
        <v>2010</v>
      </c>
      <c r="F80" s="345">
        <v>2010</v>
      </c>
      <c r="G80" s="345">
        <v>2015</v>
      </c>
      <c r="H80" s="345">
        <v>2019</v>
      </c>
      <c r="I80" s="283">
        <v>2019</v>
      </c>
      <c r="J80" s="346">
        <v>2020</v>
      </c>
      <c r="K80" s="346">
        <v>2020</v>
      </c>
      <c r="L80" s="315">
        <v>2021</v>
      </c>
      <c r="M80" s="346">
        <v>2021</v>
      </c>
      <c r="N80" s="346">
        <v>2021</v>
      </c>
      <c r="O80" s="346">
        <v>2005</v>
      </c>
      <c r="P80" s="346">
        <v>2015</v>
      </c>
      <c r="Q80" s="346">
        <v>2019</v>
      </c>
      <c r="R80" s="346">
        <v>2019</v>
      </c>
      <c r="S80" s="346">
        <v>2019</v>
      </c>
      <c r="T80" s="346">
        <v>2019</v>
      </c>
      <c r="U80" s="346">
        <v>2019</v>
      </c>
      <c r="V80" s="346">
        <v>2019</v>
      </c>
      <c r="W80" s="346">
        <v>2019</v>
      </c>
      <c r="X80" s="346">
        <v>2019</v>
      </c>
      <c r="Y80" s="346">
        <v>2019</v>
      </c>
      <c r="Z80" s="346">
        <v>2019</v>
      </c>
      <c r="AA80" s="346">
        <v>2021</v>
      </c>
      <c r="AB80" s="346">
        <v>2018</v>
      </c>
      <c r="AC80" s="346">
        <v>2019</v>
      </c>
      <c r="AD80" s="346">
        <v>2019</v>
      </c>
      <c r="AE80" s="346">
        <v>2020</v>
      </c>
      <c r="AF80" s="346">
        <v>2020</v>
      </c>
      <c r="AG80" s="346">
        <v>2020</v>
      </c>
      <c r="AH80" s="347">
        <v>2019</v>
      </c>
      <c r="AI80" s="346">
        <v>2019</v>
      </c>
      <c r="AJ80" s="346">
        <v>2019</v>
      </c>
      <c r="AK80" s="346">
        <v>2019</v>
      </c>
      <c r="AL80" s="346">
        <v>2020</v>
      </c>
      <c r="AM80" s="348">
        <v>2019</v>
      </c>
      <c r="AN80" s="348">
        <v>2019</v>
      </c>
      <c r="AO80" s="346">
        <v>2017</v>
      </c>
      <c r="AP80" s="346">
        <v>2020</v>
      </c>
      <c r="AQ80" s="346">
        <v>2020</v>
      </c>
      <c r="AR80" s="346">
        <v>2021</v>
      </c>
      <c r="AS80" s="346">
        <v>2019</v>
      </c>
      <c r="AT80" s="346">
        <v>2020</v>
      </c>
      <c r="AU80" s="346">
        <v>2018</v>
      </c>
      <c r="AV80" s="346">
        <v>2020</v>
      </c>
      <c r="AW80" s="346">
        <v>2020</v>
      </c>
      <c r="AX80" s="346">
        <v>2020</v>
      </c>
      <c r="AY80" s="346">
        <v>2019</v>
      </c>
      <c r="AZ80" s="346">
        <v>2019</v>
      </c>
      <c r="BA80" s="346">
        <v>2019</v>
      </c>
      <c r="BB80" s="346">
        <v>2019</v>
      </c>
      <c r="BC80" s="346">
        <v>2019</v>
      </c>
      <c r="BD80" s="346">
        <v>2019</v>
      </c>
      <c r="BE80" s="346">
        <v>2017</v>
      </c>
      <c r="BF80" s="346">
        <v>2017</v>
      </c>
      <c r="BG80" s="346">
        <v>2020</v>
      </c>
      <c r="BH80" s="346">
        <v>2018</v>
      </c>
      <c r="BI80" s="346">
        <v>2020</v>
      </c>
      <c r="BJ80" s="346">
        <v>2020</v>
      </c>
      <c r="BK80" s="346">
        <v>2015</v>
      </c>
    </row>
    <row r="81" spans="1:63" ht="15.75" x14ac:dyDescent="0.25">
      <c r="A81" s="187" t="s">
        <v>316</v>
      </c>
      <c r="B81" s="188" t="s">
        <v>120</v>
      </c>
      <c r="C81" s="345">
        <v>2015</v>
      </c>
      <c r="D81" s="345">
        <v>2015</v>
      </c>
      <c r="E81" s="345">
        <v>2010</v>
      </c>
      <c r="F81" s="345">
        <v>2010</v>
      </c>
      <c r="G81" s="345">
        <v>2015</v>
      </c>
      <c r="H81" s="345">
        <v>2019</v>
      </c>
      <c r="I81" s="283">
        <v>2019</v>
      </c>
      <c r="J81" s="346">
        <v>2020</v>
      </c>
      <c r="K81" s="346">
        <v>2020</v>
      </c>
      <c r="L81" s="315">
        <v>2021</v>
      </c>
      <c r="M81" s="346">
        <v>2021</v>
      </c>
      <c r="N81" s="346">
        <v>2021</v>
      </c>
      <c r="O81" s="346">
        <v>2005</v>
      </c>
      <c r="P81" s="346">
        <v>2015</v>
      </c>
      <c r="Q81" s="346">
        <v>2019</v>
      </c>
      <c r="R81" s="346">
        <v>2019</v>
      </c>
      <c r="S81" s="346">
        <v>2019</v>
      </c>
      <c r="T81" s="346">
        <v>2019</v>
      </c>
      <c r="U81" s="346">
        <v>2019</v>
      </c>
      <c r="V81" s="346">
        <v>2019</v>
      </c>
      <c r="W81" s="346">
        <v>2019</v>
      </c>
      <c r="X81" s="346">
        <v>2019</v>
      </c>
      <c r="Y81" s="346">
        <v>2019</v>
      </c>
      <c r="Z81" s="346">
        <v>2019</v>
      </c>
      <c r="AA81" s="346">
        <v>2021</v>
      </c>
      <c r="AB81" s="346">
        <v>2018</v>
      </c>
      <c r="AC81" s="346">
        <v>2019</v>
      </c>
      <c r="AD81" s="346">
        <v>2019</v>
      </c>
      <c r="AE81" s="346">
        <v>2020</v>
      </c>
      <c r="AF81" s="346">
        <v>2020</v>
      </c>
      <c r="AG81" s="346">
        <v>2020</v>
      </c>
      <c r="AH81" s="347">
        <v>2019</v>
      </c>
      <c r="AI81" s="346">
        <v>2019</v>
      </c>
      <c r="AJ81" s="346">
        <v>2019</v>
      </c>
      <c r="AK81" s="346">
        <v>2019</v>
      </c>
      <c r="AL81" s="346">
        <v>2020</v>
      </c>
      <c r="AM81" s="348">
        <v>2019</v>
      </c>
      <c r="AN81" s="348">
        <v>2019</v>
      </c>
      <c r="AO81" s="346">
        <v>2017</v>
      </c>
      <c r="AP81" s="346">
        <v>2020</v>
      </c>
      <c r="AQ81" s="346">
        <v>2020</v>
      </c>
      <c r="AR81" s="346">
        <v>2021</v>
      </c>
      <c r="AS81" s="346">
        <v>2019</v>
      </c>
      <c r="AT81" s="346">
        <v>2020</v>
      </c>
      <c r="AU81" s="346">
        <v>2018</v>
      </c>
      <c r="AV81" s="346">
        <v>2020</v>
      </c>
      <c r="AW81" s="346">
        <v>2020</v>
      </c>
      <c r="AX81" s="346">
        <v>2020</v>
      </c>
      <c r="AY81" s="346">
        <v>2019</v>
      </c>
      <c r="AZ81" s="346">
        <v>2019</v>
      </c>
      <c r="BA81" s="346">
        <v>2019</v>
      </c>
      <c r="BB81" s="346">
        <v>2019</v>
      </c>
      <c r="BC81" s="346">
        <v>2019</v>
      </c>
      <c r="BD81" s="346">
        <v>2019</v>
      </c>
      <c r="BE81" s="346">
        <v>2017</v>
      </c>
      <c r="BF81" s="346">
        <v>2017</v>
      </c>
      <c r="BG81" s="346">
        <v>2020</v>
      </c>
      <c r="BH81" s="346">
        <v>2018</v>
      </c>
      <c r="BI81" s="346">
        <v>2020</v>
      </c>
      <c r="BJ81" s="346">
        <v>2020</v>
      </c>
      <c r="BK81" s="346">
        <v>2015</v>
      </c>
    </row>
    <row r="82" spans="1:63" ht="15.75" x14ac:dyDescent="0.25">
      <c r="A82" s="187" t="s">
        <v>317</v>
      </c>
      <c r="B82" s="188" t="s">
        <v>124</v>
      </c>
      <c r="C82" s="345">
        <v>2015</v>
      </c>
      <c r="D82" s="345">
        <v>2015</v>
      </c>
      <c r="E82" s="345">
        <v>2010</v>
      </c>
      <c r="F82" s="345">
        <v>2010</v>
      </c>
      <c r="G82" s="345">
        <v>2015</v>
      </c>
      <c r="H82" s="345">
        <v>2019</v>
      </c>
      <c r="I82" s="283">
        <v>2019</v>
      </c>
      <c r="J82" s="346">
        <v>2020</v>
      </c>
      <c r="K82" s="346">
        <v>2020</v>
      </c>
      <c r="L82" s="315">
        <v>2021</v>
      </c>
      <c r="M82" s="346">
        <v>2021</v>
      </c>
      <c r="N82" s="346">
        <v>2021</v>
      </c>
      <c r="O82" s="346">
        <v>2005</v>
      </c>
      <c r="P82" s="346">
        <v>2015</v>
      </c>
      <c r="Q82" s="346">
        <v>2019</v>
      </c>
      <c r="R82" s="346">
        <v>2019</v>
      </c>
      <c r="S82" s="346">
        <v>2019</v>
      </c>
      <c r="T82" s="346">
        <v>2019</v>
      </c>
      <c r="U82" s="346">
        <v>2019</v>
      </c>
      <c r="V82" s="346">
        <v>2019</v>
      </c>
      <c r="W82" s="346">
        <v>2019</v>
      </c>
      <c r="X82" s="346">
        <v>2019</v>
      </c>
      <c r="Y82" s="346">
        <v>2019</v>
      </c>
      <c r="Z82" s="346">
        <v>2019</v>
      </c>
      <c r="AA82" s="346">
        <v>2021</v>
      </c>
      <c r="AB82" s="346">
        <v>2018</v>
      </c>
      <c r="AC82" s="346">
        <v>2019</v>
      </c>
      <c r="AD82" s="346">
        <v>2019</v>
      </c>
      <c r="AE82" s="346">
        <v>2020</v>
      </c>
      <c r="AF82" s="346">
        <v>2020</v>
      </c>
      <c r="AG82" s="346">
        <v>2020</v>
      </c>
      <c r="AH82" s="347">
        <v>2019</v>
      </c>
      <c r="AI82" s="346">
        <v>2019</v>
      </c>
      <c r="AJ82" s="346">
        <v>2019</v>
      </c>
      <c r="AK82" s="346">
        <v>2019</v>
      </c>
      <c r="AL82" s="346">
        <v>2020</v>
      </c>
      <c r="AM82" s="348">
        <v>2019</v>
      </c>
      <c r="AN82" s="348">
        <v>2019</v>
      </c>
      <c r="AO82" s="346">
        <v>2017</v>
      </c>
      <c r="AP82" s="346">
        <v>2020</v>
      </c>
      <c r="AQ82" s="346">
        <v>2020</v>
      </c>
      <c r="AR82" s="346">
        <v>2021</v>
      </c>
      <c r="AS82" s="346">
        <v>2019</v>
      </c>
      <c r="AT82" s="346">
        <v>2020</v>
      </c>
      <c r="AU82" s="346">
        <v>2018</v>
      </c>
      <c r="AV82" s="346">
        <v>2020</v>
      </c>
      <c r="AW82" s="346">
        <v>2020</v>
      </c>
      <c r="AX82" s="346">
        <v>2020</v>
      </c>
      <c r="AY82" s="346">
        <v>2019</v>
      </c>
      <c r="AZ82" s="346">
        <v>2019</v>
      </c>
      <c r="BA82" s="346">
        <v>2019</v>
      </c>
      <c r="BB82" s="346">
        <v>2019</v>
      </c>
      <c r="BC82" s="346">
        <v>2019</v>
      </c>
      <c r="BD82" s="346">
        <v>2019</v>
      </c>
      <c r="BE82" s="346">
        <v>2017</v>
      </c>
      <c r="BF82" s="346">
        <v>2017</v>
      </c>
      <c r="BG82" s="346">
        <v>2020</v>
      </c>
      <c r="BH82" s="346">
        <v>2018</v>
      </c>
      <c r="BI82" s="346">
        <v>2020</v>
      </c>
      <c r="BJ82" s="346">
        <v>2020</v>
      </c>
      <c r="BK82" s="346">
        <v>2015</v>
      </c>
    </row>
    <row r="83" spans="1:63" ht="15.75" x14ac:dyDescent="0.25">
      <c r="A83" s="187" t="s">
        <v>318</v>
      </c>
      <c r="B83" s="188" t="s">
        <v>126</v>
      </c>
      <c r="C83" s="345">
        <v>2015</v>
      </c>
      <c r="D83" s="345">
        <v>2015</v>
      </c>
      <c r="E83" s="345">
        <v>2010</v>
      </c>
      <c r="F83" s="345">
        <v>2010</v>
      </c>
      <c r="G83" s="345">
        <v>2015</v>
      </c>
      <c r="H83" s="345">
        <v>2019</v>
      </c>
      <c r="I83" s="283">
        <v>2019</v>
      </c>
      <c r="J83" s="346">
        <v>2020</v>
      </c>
      <c r="K83" s="346">
        <v>2020</v>
      </c>
      <c r="L83" s="315">
        <v>2021</v>
      </c>
      <c r="M83" s="346">
        <v>2021</v>
      </c>
      <c r="N83" s="346">
        <v>2021</v>
      </c>
      <c r="O83" s="346">
        <v>2005</v>
      </c>
      <c r="P83" s="346">
        <v>2015</v>
      </c>
      <c r="Q83" s="346">
        <v>2019</v>
      </c>
      <c r="R83" s="346">
        <v>2019</v>
      </c>
      <c r="S83" s="346">
        <v>2019</v>
      </c>
      <c r="T83" s="346">
        <v>2019</v>
      </c>
      <c r="U83" s="346">
        <v>2019</v>
      </c>
      <c r="V83" s="346">
        <v>2019</v>
      </c>
      <c r="W83" s="346">
        <v>2019</v>
      </c>
      <c r="X83" s="346">
        <v>2019</v>
      </c>
      <c r="Y83" s="346">
        <v>2019</v>
      </c>
      <c r="Z83" s="346">
        <v>2019</v>
      </c>
      <c r="AA83" s="346">
        <v>2021</v>
      </c>
      <c r="AB83" s="346">
        <v>2018</v>
      </c>
      <c r="AC83" s="346">
        <v>2019</v>
      </c>
      <c r="AD83" s="346">
        <v>2019</v>
      </c>
      <c r="AE83" s="346">
        <v>2020</v>
      </c>
      <c r="AF83" s="346">
        <v>2020</v>
      </c>
      <c r="AG83" s="346">
        <v>2020</v>
      </c>
      <c r="AH83" s="347">
        <v>2019</v>
      </c>
      <c r="AI83" s="346">
        <v>2019</v>
      </c>
      <c r="AJ83" s="346">
        <v>2019</v>
      </c>
      <c r="AK83" s="346">
        <v>2019</v>
      </c>
      <c r="AL83" s="346">
        <v>2020</v>
      </c>
      <c r="AM83" s="348">
        <v>2019</v>
      </c>
      <c r="AN83" s="348">
        <v>2019</v>
      </c>
      <c r="AO83" s="346">
        <v>2017</v>
      </c>
      <c r="AP83" s="346">
        <v>2020</v>
      </c>
      <c r="AQ83" s="346">
        <v>2020</v>
      </c>
      <c r="AR83" s="346">
        <v>2021</v>
      </c>
      <c r="AS83" s="346">
        <v>2019</v>
      </c>
      <c r="AT83" s="346">
        <v>2020</v>
      </c>
      <c r="AU83" s="346">
        <v>2018</v>
      </c>
      <c r="AV83" s="346">
        <v>2020</v>
      </c>
      <c r="AW83" s="346">
        <v>2020</v>
      </c>
      <c r="AX83" s="346">
        <v>2020</v>
      </c>
      <c r="AY83" s="346">
        <v>2019</v>
      </c>
      <c r="AZ83" s="346">
        <v>2019</v>
      </c>
      <c r="BA83" s="346">
        <v>2019</v>
      </c>
      <c r="BB83" s="346">
        <v>2019</v>
      </c>
      <c r="BC83" s="346">
        <v>2019</v>
      </c>
      <c r="BD83" s="346">
        <v>2019</v>
      </c>
      <c r="BE83" s="346">
        <v>2017</v>
      </c>
      <c r="BF83" s="346">
        <v>2017</v>
      </c>
      <c r="BG83" s="346">
        <v>2020</v>
      </c>
      <c r="BH83" s="346">
        <v>2018</v>
      </c>
      <c r="BI83" s="346">
        <v>2020</v>
      </c>
      <c r="BJ83" s="346">
        <v>2020</v>
      </c>
      <c r="BK83" s="346">
        <v>2015</v>
      </c>
    </row>
    <row r="84" spans="1:63" ht="15.75" x14ac:dyDescent="0.25">
      <c r="A84" s="187" t="s">
        <v>319</v>
      </c>
      <c r="B84" s="188" t="s">
        <v>125</v>
      </c>
      <c r="C84" s="345">
        <v>2015</v>
      </c>
      <c r="D84" s="345">
        <v>2015</v>
      </c>
      <c r="E84" s="345">
        <v>2010</v>
      </c>
      <c r="F84" s="345">
        <v>2010</v>
      </c>
      <c r="G84" s="345">
        <v>2015</v>
      </c>
      <c r="H84" s="345">
        <v>2019</v>
      </c>
      <c r="I84" s="283">
        <v>2019</v>
      </c>
      <c r="J84" s="346">
        <v>2020</v>
      </c>
      <c r="K84" s="346">
        <v>2020</v>
      </c>
      <c r="L84" s="315">
        <v>2021</v>
      </c>
      <c r="M84" s="346">
        <v>2021</v>
      </c>
      <c r="N84" s="346">
        <v>2021</v>
      </c>
      <c r="O84" s="346">
        <v>2005</v>
      </c>
      <c r="P84" s="346">
        <v>2015</v>
      </c>
      <c r="Q84" s="346">
        <v>2019</v>
      </c>
      <c r="R84" s="346">
        <v>2019</v>
      </c>
      <c r="S84" s="346">
        <v>2019</v>
      </c>
      <c r="T84" s="346">
        <v>2019</v>
      </c>
      <c r="U84" s="346">
        <v>2019</v>
      </c>
      <c r="V84" s="346">
        <v>2019</v>
      </c>
      <c r="W84" s="346">
        <v>2019</v>
      </c>
      <c r="X84" s="346">
        <v>2019</v>
      </c>
      <c r="Y84" s="346">
        <v>2019</v>
      </c>
      <c r="Z84" s="346">
        <v>2019</v>
      </c>
      <c r="AA84" s="346">
        <v>2021</v>
      </c>
      <c r="AB84" s="346">
        <v>2018</v>
      </c>
      <c r="AC84" s="346">
        <v>2019</v>
      </c>
      <c r="AD84" s="346">
        <v>2019</v>
      </c>
      <c r="AE84" s="346">
        <v>2020</v>
      </c>
      <c r="AF84" s="346">
        <v>2020</v>
      </c>
      <c r="AG84" s="346">
        <v>2020</v>
      </c>
      <c r="AH84" s="347">
        <v>2019</v>
      </c>
      <c r="AI84" s="346">
        <v>2019</v>
      </c>
      <c r="AJ84" s="346">
        <v>2019</v>
      </c>
      <c r="AK84" s="346">
        <v>2019</v>
      </c>
      <c r="AL84" s="346">
        <v>2020</v>
      </c>
      <c r="AM84" s="348">
        <v>2019</v>
      </c>
      <c r="AN84" s="348">
        <v>2019</v>
      </c>
      <c r="AO84" s="346">
        <v>2017</v>
      </c>
      <c r="AP84" s="346">
        <v>2020</v>
      </c>
      <c r="AQ84" s="346">
        <v>2020</v>
      </c>
      <c r="AR84" s="346">
        <v>2021</v>
      </c>
      <c r="AS84" s="346">
        <v>2019</v>
      </c>
      <c r="AT84" s="346">
        <v>2020</v>
      </c>
      <c r="AU84" s="346">
        <v>2018</v>
      </c>
      <c r="AV84" s="346">
        <v>2020</v>
      </c>
      <c r="AW84" s="346">
        <v>2020</v>
      </c>
      <c r="AX84" s="346">
        <v>2020</v>
      </c>
      <c r="AY84" s="346">
        <v>2019</v>
      </c>
      <c r="AZ84" s="346">
        <v>2019</v>
      </c>
      <c r="BA84" s="346">
        <v>2019</v>
      </c>
      <c r="BB84" s="346">
        <v>2019</v>
      </c>
      <c r="BC84" s="346">
        <v>2019</v>
      </c>
      <c r="BD84" s="346">
        <v>2019</v>
      </c>
      <c r="BE84" s="346">
        <v>2017</v>
      </c>
      <c r="BF84" s="346">
        <v>2017</v>
      </c>
      <c r="BG84" s="346">
        <v>2020</v>
      </c>
      <c r="BH84" s="346">
        <v>2018</v>
      </c>
      <c r="BI84" s="346">
        <v>2020</v>
      </c>
      <c r="BJ84" s="346">
        <v>2020</v>
      </c>
      <c r="BK84" s="346">
        <v>2015</v>
      </c>
    </row>
    <row r="85" spans="1:63" ht="15.75" x14ac:dyDescent="0.25">
      <c r="A85" s="187" t="s">
        <v>320</v>
      </c>
      <c r="B85" s="188" t="s">
        <v>127</v>
      </c>
      <c r="C85" s="345">
        <v>2015</v>
      </c>
      <c r="D85" s="345">
        <v>2015</v>
      </c>
      <c r="E85" s="345">
        <v>2010</v>
      </c>
      <c r="F85" s="345">
        <v>2010</v>
      </c>
      <c r="G85" s="345">
        <v>2015</v>
      </c>
      <c r="H85" s="345">
        <v>2019</v>
      </c>
      <c r="I85" s="283">
        <v>2019</v>
      </c>
      <c r="J85" s="346">
        <v>2020</v>
      </c>
      <c r="K85" s="346">
        <v>2020</v>
      </c>
      <c r="L85" s="315">
        <v>2021</v>
      </c>
      <c r="M85" s="346">
        <v>2021</v>
      </c>
      <c r="N85" s="346">
        <v>2021</v>
      </c>
      <c r="O85" s="346">
        <v>2005</v>
      </c>
      <c r="P85" s="346">
        <v>2015</v>
      </c>
      <c r="Q85" s="346">
        <v>2019</v>
      </c>
      <c r="R85" s="346">
        <v>2019</v>
      </c>
      <c r="S85" s="346">
        <v>2019</v>
      </c>
      <c r="T85" s="346">
        <v>2019</v>
      </c>
      <c r="U85" s="346">
        <v>2019</v>
      </c>
      <c r="V85" s="346">
        <v>2019</v>
      </c>
      <c r="W85" s="346">
        <v>2019</v>
      </c>
      <c r="X85" s="346">
        <v>2019</v>
      </c>
      <c r="Y85" s="346">
        <v>2019</v>
      </c>
      <c r="Z85" s="346">
        <v>2019</v>
      </c>
      <c r="AA85" s="346">
        <v>2021</v>
      </c>
      <c r="AB85" s="346">
        <v>2018</v>
      </c>
      <c r="AC85" s="346">
        <v>2019</v>
      </c>
      <c r="AD85" s="346">
        <v>2019</v>
      </c>
      <c r="AE85" s="346">
        <v>2020</v>
      </c>
      <c r="AF85" s="346">
        <v>2020</v>
      </c>
      <c r="AG85" s="346">
        <v>2020</v>
      </c>
      <c r="AH85" s="347">
        <v>2019</v>
      </c>
      <c r="AI85" s="346">
        <v>2019</v>
      </c>
      <c r="AJ85" s="346">
        <v>2019</v>
      </c>
      <c r="AK85" s="346">
        <v>2019</v>
      </c>
      <c r="AL85" s="346">
        <v>2020</v>
      </c>
      <c r="AM85" s="348">
        <v>2019</v>
      </c>
      <c r="AN85" s="348">
        <v>2019</v>
      </c>
      <c r="AO85" s="346">
        <v>2017</v>
      </c>
      <c r="AP85" s="346">
        <v>2020</v>
      </c>
      <c r="AQ85" s="346">
        <v>2020</v>
      </c>
      <c r="AR85" s="346">
        <v>2021</v>
      </c>
      <c r="AS85" s="346">
        <v>2019</v>
      </c>
      <c r="AT85" s="346">
        <v>2020</v>
      </c>
      <c r="AU85" s="346">
        <v>2018</v>
      </c>
      <c r="AV85" s="346">
        <v>2020</v>
      </c>
      <c r="AW85" s="346">
        <v>2020</v>
      </c>
      <c r="AX85" s="346">
        <v>2020</v>
      </c>
      <c r="AY85" s="346">
        <v>2019</v>
      </c>
      <c r="AZ85" s="346">
        <v>2019</v>
      </c>
      <c r="BA85" s="346">
        <v>2019</v>
      </c>
      <c r="BB85" s="346">
        <v>2019</v>
      </c>
      <c r="BC85" s="346">
        <v>2019</v>
      </c>
      <c r="BD85" s="346">
        <v>2019</v>
      </c>
      <c r="BE85" s="346">
        <v>2017</v>
      </c>
      <c r="BF85" s="346">
        <v>2017</v>
      </c>
      <c r="BG85" s="346">
        <v>2020</v>
      </c>
      <c r="BH85" s="346">
        <v>2018</v>
      </c>
      <c r="BI85" s="346">
        <v>2020</v>
      </c>
      <c r="BJ85" s="346">
        <v>2020</v>
      </c>
      <c r="BK85" s="346">
        <v>2015</v>
      </c>
    </row>
    <row r="86" spans="1:63" ht="15.75" x14ac:dyDescent="0.25">
      <c r="A86" s="187" t="s">
        <v>321</v>
      </c>
      <c r="B86" s="188" t="s">
        <v>128</v>
      </c>
      <c r="C86" s="345">
        <v>2015</v>
      </c>
      <c r="D86" s="345">
        <v>2015</v>
      </c>
      <c r="E86" s="345">
        <v>2010</v>
      </c>
      <c r="F86" s="345">
        <v>2010</v>
      </c>
      <c r="G86" s="345">
        <v>2015</v>
      </c>
      <c r="H86" s="345">
        <v>2019</v>
      </c>
      <c r="I86" s="283">
        <v>2019</v>
      </c>
      <c r="J86" s="346">
        <v>2020</v>
      </c>
      <c r="K86" s="346">
        <v>2020</v>
      </c>
      <c r="L86" s="315">
        <v>2021</v>
      </c>
      <c r="M86" s="346">
        <v>2021</v>
      </c>
      <c r="N86" s="346">
        <v>2021</v>
      </c>
      <c r="O86" s="346">
        <v>2005</v>
      </c>
      <c r="P86" s="346">
        <v>2015</v>
      </c>
      <c r="Q86" s="346">
        <v>2019</v>
      </c>
      <c r="R86" s="346">
        <v>2019</v>
      </c>
      <c r="S86" s="346">
        <v>2019</v>
      </c>
      <c r="T86" s="346">
        <v>2019</v>
      </c>
      <c r="U86" s="346">
        <v>2019</v>
      </c>
      <c r="V86" s="346">
        <v>2019</v>
      </c>
      <c r="W86" s="346">
        <v>2019</v>
      </c>
      <c r="X86" s="346">
        <v>2019</v>
      </c>
      <c r="Y86" s="346">
        <v>2019</v>
      </c>
      <c r="Z86" s="346">
        <v>2019</v>
      </c>
      <c r="AA86" s="346">
        <v>2021</v>
      </c>
      <c r="AB86" s="346">
        <v>2018</v>
      </c>
      <c r="AC86" s="346">
        <v>2019</v>
      </c>
      <c r="AD86" s="346">
        <v>2019</v>
      </c>
      <c r="AE86" s="346">
        <v>2020</v>
      </c>
      <c r="AF86" s="346">
        <v>2020</v>
      </c>
      <c r="AG86" s="346">
        <v>2020</v>
      </c>
      <c r="AH86" s="347">
        <v>2019</v>
      </c>
      <c r="AI86" s="346">
        <v>2019</v>
      </c>
      <c r="AJ86" s="346">
        <v>2019</v>
      </c>
      <c r="AK86" s="346">
        <v>2019</v>
      </c>
      <c r="AL86" s="346">
        <v>2020</v>
      </c>
      <c r="AM86" s="348">
        <v>2019</v>
      </c>
      <c r="AN86" s="348">
        <v>2019</v>
      </c>
      <c r="AO86" s="346">
        <v>2017</v>
      </c>
      <c r="AP86" s="346">
        <v>2020</v>
      </c>
      <c r="AQ86" s="346">
        <v>2020</v>
      </c>
      <c r="AR86" s="346">
        <v>2021</v>
      </c>
      <c r="AS86" s="346">
        <v>2019</v>
      </c>
      <c r="AT86" s="346">
        <v>2020</v>
      </c>
      <c r="AU86" s="346">
        <v>2018</v>
      </c>
      <c r="AV86" s="346">
        <v>2020</v>
      </c>
      <c r="AW86" s="346">
        <v>2020</v>
      </c>
      <c r="AX86" s="346">
        <v>2020</v>
      </c>
      <c r="AY86" s="346">
        <v>2019</v>
      </c>
      <c r="AZ86" s="346">
        <v>2019</v>
      </c>
      <c r="BA86" s="346">
        <v>2019</v>
      </c>
      <c r="BB86" s="346">
        <v>2019</v>
      </c>
      <c r="BC86" s="346">
        <v>2019</v>
      </c>
      <c r="BD86" s="346">
        <v>2019</v>
      </c>
      <c r="BE86" s="346">
        <v>2017</v>
      </c>
      <c r="BF86" s="346">
        <v>2017</v>
      </c>
      <c r="BG86" s="346">
        <v>2020</v>
      </c>
      <c r="BH86" s="346">
        <v>2018</v>
      </c>
      <c r="BI86" s="346">
        <v>2020</v>
      </c>
      <c r="BJ86" s="346">
        <v>2020</v>
      </c>
      <c r="BK86" s="346">
        <v>2015</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Главная</vt:lpstr>
      <vt:lpstr>Содержание</vt:lpstr>
      <vt:lpstr>Результаты ИНФОРМ КиЦА 2021</vt:lpstr>
      <vt:lpstr>Опасность&amp;Подверженность</vt:lpstr>
      <vt:lpstr>Уязвимость</vt:lpstr>
      <vt:lpstr>Отсутствие потенциала</vt:lpstr>
      <vt:lpstr>Данные индикатора</vt:lpstr>
      <vt:lpstr>Метаданные</vt:lpstr>
      <vt:lpstr>Дата индикатора</vt:lpstr>
      <vt:lpstr>Источник индикатора</vt:lpstr>
      <vt:lpstr>Географич. уровень индикатора</vt:lpstr>
      <vt:lpstr>Дата индикатора скрыт2</vt:lpstr>
      <vt:lpstr>Условный расчет данных</vt:lpstr>
      <vt:lpstr>Издержки и отсутсв индик скрыт</vt:lpstr>
      <vt:lpstr>Индекс надежности данных</vt:lpstr>
      <vt:lpstr>Метаданные!_2012.06.11___GFM_Indicator_List</vt:lpstr>
      <vt:lpstr>'Результаты ИНФОРМ КиЦА 2021'!Print_Area</vt:lpstr>
      <vt:lpstr>'Результаты ИНФОРМ КиЦА 2021'!Print_Titles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Galiya</cp:lastModifiedBy>
  <cp:lastPrinted>2017-02-24T11:00:24Z</cp:lastPrinted>
  <dcterms:created xsi:type="dcterms:W3CDTF">2013-01-24T09:37:59Z</dcterms:created>
  <dcterms:modified xsi:type="dcterms:W3CDTF">2021-11-10T16:22:56Z</dcterms:modified>
</cp:coreProperties>
</file>